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Module 4 ALY 6050 decision modelling/Faizan/"/>
    </mc:Choice>
  </mc:AlternateContent>
  <xr:revisionPtr revIDLastSave="1030" documentId="8_{AD846265-AAFB-44E9-A23C-2E2D75C1E584}" xr6:coauthVersionLast="47" xr6:coauthVersionMax="47" xr10:uidLastSave="{6EA1D396-EA1B-4AEF-B214-12A482D86372}"/>
  <bookViews>
    <workbookView xWindow="-108" yWindow="-108" windowWidth="23256" windowHeight="12456" xr2:uid="{9B2B093B-C169-4E26-9AA5-1FF5BCF2E0D1}"/>
  </bookViews>
  <sheets>
    <sheet name="Part 1" sheetId="1" r:id="rId1"/>
    <sheet name="What if Analysis 1" sheetId="2" r:id="rId2"/>
    <sheet name="What if Analysis 2" sheetId="3" r:id="rId3"/>
    <sheet name="What if Analysis 3" sheetId="4" r:id="rId4"/>
  </sheets>
  <definedNames>
    <definedName name="AHC" localSheetId="1">'What if Analysis 1'!$G$12</definedName>
    <definedName name="AHC" localSheetId="2">'What if Analysis 2'!$F$12</definedName>
    <definedName name="AHC" localSheetId="3">'What if Analysis 3'!$F$12</definedName>
    <definedName name="AHC">'Part 1'!$I$14</definedName>
    <definedName name="AOC" localSheetId="1">'What if Analysis 1'!$G$11</definedName>
    <definedName name="AOC" localSheetId="2">'What if Analysis 2'!$F$11</definedName>
    <definedName name="AOC" localSheetId="3">'What if Analysis 3'!$F$11</definedName>
    <definedName name="AOC">'Part 1'!$I$13</definedName>
    <definedName name="ATC" localSheetId="1">'What if Analysis 1'!$G$13</definedName>
    <definedName name="ATC" localSheetId="2">'What if Analysis 2'!$F$13</definedName>
    <definedName name="ATC" localSheetId="3">'What if Analysis 3'!$F$13</definedName>
    <definedName name="ATC">'Part 1'!$I$15</definedName>
    <definedName name="D" localSheetId="1">'What if Analysis 1'!$G$7</definedName>
    <definedName name="D" localSheetId="2">'What if Analysis 2'!$F$7</definedName>
    <definedName name="D" localSheetId="3">'What if Analysis 3'!$F$7</definedName>
    <definedName name="D">'Part 1'!$I$9</definedName>
    <definedName name="EOQ" localSheetId="1">'What if Analysis 1'!$G$8</definedName>
    <definedName name="EOQ" localSheetId="2">'What if Analysis 2'!$F$8</definedName>
    <definedName name="EOQ" localSheetId="3">'What if Analysis 3'!$F$8</definedName>
    <definedName name="EOQ">'Part 1'!$I$10</definedName>
    <definedName name="H" localSheetId="1">'What if Analysis 1'!$G$6</definedName>
    <definedName name="H" localSheetId="2">'What if Analysis 2'!$F$6</definedName>
    <definedName name="H" localSheetId="3">'What if Analysis 3'!$F$6</definedName>
    <definedName name="H">'Part 1'!$I$8</definedName>
    <definedName name="N" localSheetId="1">'What if Analysis 1'!$G$10</definedName>
    <definedName name="N" localSheetId="2">'What if Analysis 2'!$F$10</definedName>
    <definedName name="N" localSheetId="3">'What if Analysis 3'!$F$10</definedName>
    <definedName name="N">'Part 1'!$I$12</definedName>
    <definedName name="Q" localSheetId="1">'What if Analysis 1'!$G$9</definedName>
    <definedName name="Q" localSheetId="2">'What if Analysis 2'!$F$9</definedName>
    <definedName name="Q" localSheetId="3">'What if Analysis 3'!$F$9</definedName>
    <definedName name="Q">'Part 1'!$I$11</definedName>
    <definedName name="S" localSheetId="1">'What if Analysis 1'!$G$5</definedName>
    <definedName name="S" localSheetId="2">'What if Analysis 2'!$F$5</definedName>
    <definedName name="S" localSheetId="3">'What if Analysis 3'!$F$5</definedName>
    <definedName name="S">'Part 1'!$I$7</definedName>
    <definedName name="solver_adj" localSheetId="0" hidden="1">'Part 1'!$I$11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'Part 1'!#REF!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'Part 1'!$I$15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B14" i="4" s="1"/>
  <c r="F12" i="4"/>
  <c r="B12" i="4"/>
  <c r="F11" i="4"/>
  <c r="I3" i="4" s="1"/>
  <c r="B11" i="4"/>
  <c r="B9" i="4"/>
  <c r="F8" i="4"/>
  <c r="B13" i="3"/>
  <c r="B14" i="3" s="1"/>
  <c r="F12" i="3"/>
  <c r="B12" i="3"/>
  <c r="F11" i="3"/>
  <c r="I3" i="3" s="1"/>
  <c r="B11" i="3"/>
  <c r="B9" i="3"/>
  <c r="F8" i="3"/>
  <c r="G8" i="2"/>
  <c r="G12" i="2"/>
  <c r="G11" i="2"/>
  <c r="I14" i="1"/>
  <c r="I13" i="1"/>
  <c r="J3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13" i="1"/>
  <c r="C12" i="2"/>
  <c r="C11" i="2"/>
  <c r="C9" i="2"/>
  <c r="C13" i="2" s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2" i="1"/>
  <c r="O11" i="1"/>
  <c r="O10" i="1"/>
  <c r="D10" i="1"/>
  <c r="D12" i="1" s="1"/>
  <c r="AC9" i="1"/>
  <c r="O9" i="1"/>
  <c r="O8" i="1"/>
  <c r="AC7" i="1"/>
  <c r="AC11" i="1" s="1"/>
  <c r="O7" i="1"/>
  <c r="AC6" i="1"/>
  <c r="AC10" i="1" s="1"/>
  <c r="AC12" i="1" s="1"/>
  <c r="O6" i="1"/>
  <c r="O5" i="1"/>
  <c r="O4" i="1"/>
  <c r="O3" i="1"/>
  <c r="F13" i="4" l="1"/>
  <c r="F13" i="3"/>
  <c r="C14" i="2"/>
  <c r="I3" i="2"/>
  <c r="G13" i="2"/>
  <c r="J5" i="1"/>
  <c r="I15" i="1"/>
  <c r="D13" i="1"/>
  <c r="J4" i="1" s="1"/>
  <c r="D14" i="1"/>
</calcChain>
</file>

<file path=xl/sharedStrings.xml><?xml version="1.0" encoding="utf-8"?>
<sst xmlns="http://schemas.openxmlformats.org/spreadsheetml/2006/main" count="149" uniqueCount="69">
  <si>
    <t>SOLVER VALUE</t>
  </si>
  <si>
    <t>Inventory Level</t>
  </si>
  <si>
    <t>Order Quantity</t>
  </si>
  <si>
    <t>TOTAL COST (Dollars)</t>
  </si>
  <si>
    <t>ANNUAL TOTAL COST (ATC)</t>
  </si>
  <si>
    <t>Number</t>
  </si>
  <si>
    <t>Unit</t>
  </si>
  <si>
    <t>Type</t>
  </si>
  <si>
    <t>AOC</t>
  </si>
  <si>
    <t>Annual Ordering Cost = (D/Q)*S</t>
  </si>
  <si>
    <t>dollars</t>
  </si>
  <si>
    <t>Annual Demand</t>
  </si>
  <si>
    <t>ECONOMIC ORDER QUANTITY (EOQ)</t>
  </si>
  <si>
    <t>pieces</t>
  </si>
  <si>
    <t>Uncontrollable input</t>
  </si>
  <si>
    <t>AHC</t>
  </si>
  <si>
    <t>Annual Holding Cost = (Q/2) * H</t>
  </si>
  <si>
    <t>Unit cost</t>
  </si>
  <si>
    <t>Unit Cost</t>
  </si>
  <si>
    <t>Model Parameter</t>
  </si>
  <si>
    <t>ATC</t>
  </si>
  <si>
    <t>Annual Total Cost = (AOC+ AHC)</t>
  </si>
  <si>
    <t>Opportunity / Holding cost rate</t>
  </si>
  <si>
    <t>Opportunity Cost/
Holding Cost</t>
  </si>
  <si>
    <t>per
 unit value</t>
  </si>
  <si>
    <t>Order cost</t>
  </si>
  <si>
    <t>Cost per order</t>
  </si>
  <si>
    <t>H = Holding Cost Per Unit</t>
  </si>
  <si>
    <t>Economic Order Quantity = EOQ =Squareroot (2SD/H)</t>
  </si>
  <si>
    <t>S</t>
  </si>
  <si>
    <t>Number of Times to Order N</t>
  </si>
  <si>
    <t>H</t>
  </si>
  <si>
    <t>Parameter</t>
  </si>
  <si>
    <t>Annual Ordering Cost ( AOC ) = ( D / Q ) * S</t>
  </si>
  <si>
    <t>D</t>
  </si>
  <si>
    <t>units</t>
  </si>
  <si>
    <t>Annual Holding Cost ( AHC ) = ( Q / 2 ) * H</t>
  </si>
  <si>
    <t>EOQ</t>
  </si>
  <si>
    <t>Decision variable</t>
  </si>
  <si>
    <t xml:space="preserve">Annual Total Cost ( ATC ) = AOC + AHC </t>
  </si>
  <si>
    <t>Q</t>
  </si>
  <si>
    <t>N</t>
  </si>
  <si>
    <t>times</t>
  </si>
  <si>
    <t>PART I Question 1</t>
  </si>
  <si>
    <t>PART I Question 2</t>
  </si>
  <si>
    <t>PART I Question 3 and 4</t>
  </si>
  <si>
    <t>PART I Question 5</t>
  </si>
  <si>
    <t>PART I Question 6</t>
  </si>
  <si>
    <t>Order Cost</t>
  </si>
  <si>
    <t>PART I Question 7</t>
  </si>
  <si>
    <t>Order Cost (S)</t>
  </si>
  <si>
    <t xml:space="preserve">Holding cost per unit (H)= Unit cost * Opportunity Cost
</t>
  </si>
  <si>
    <t>Annual Quantity Demand(D)</t>
  </si>
  <si>
    <t>Volume per order(Q)</t>
  </si>
  <si>
    <t>Number of times to order(N) = (D/EOQ)</t>
  </si>
  <si>
    <t>OBJECTIVE: MINIMIZE THE ANNUAL TOTAL COST (ATC)</t>
  </si>
  <si>
    <t>MANUAL VALUE</t>
  </si>
  <si>
    <t>COMPARISION OF RESULTS USING EXCEL SOLVER</t>
  </si>
  <si>
    <r>
      <t xml:space="preserve">Economic Order Quantity (EOQ ) </t>
    </r>
    <r>
      <rPr>
        <sz val="14"/>
        <color theme="1"/>
        <rFont val="Aptos Narrow"/>
        <family val="2"/>
      </rPr>
      <t>√</t>
    </r>
    <r>
      <rPr>
        <sz val="14"/>
        <color theme="1"/>
        <rFont val="Aptos Narrow"/>
        <family val="2"/>
        <scheme val="minor"/>
      </rPr>
      <t>2SD/H</t>
    </r>
  </si>
  <si>
    <t xml:space="preserve"> </t>
  </si>
  <si>
    <t>Dollars</t>
  </si>
  <si>
    <r>
      <t xml:space="preserve">Economic order quantity(EOQ)=
 </t>
    </r>
    <r>
      <rPr>
        <b/>
        <sz val="16"/>
        <color theme="0"/>
        <rFont val="Aptos Narrow"/>
        <family val="2"/>
      </rPr>
      <t>√</t>
    </r>
    <r>
      <rPr>
        <b/>
        <sz val="16"/>
        <color theme="0"/>
        <rFont val="Aptos Narrow"/>
        <family val="2"/>
        <scheme val="minor"/>
      </rPr>
      <t>2SD/H</t>
    </r>
  </si>
  <si>
    <t>What-if analysis  1</t>
  </si>
  <si>
    <t>OBJECTIVE: WHAT IF ANALYSIS USING THE ANNUAL TOTAL COST (ATC)</t>
  </si>
  <si>
    <t>What-if analysis  2</t>
  </si>
  <si>
    <t>What-if analysis  3</t>
  </si>
  <si>
    <t>Annual Demand (D)</t>
  </si>
  <si>
    <t>Holding Cost (H)</t>
  </si>
  <si>
    <t>Holding cost for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</si>
</sst>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Money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4"/>
      <color theme="1"/>
      <name val="Aptos Narrow"/>
      <family val="2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</font>
    <font>
      <sz val="1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8" xfId="0" applyFont="1" applyBorder="1"/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2" fontId="3" fillId="0" borderId="5" xfId="0" applyNumberFormat="1" applyFont="1" applyBorder="1"/>
    <xf numFmtId="0" fontId="3" fillId="0" borderId="6" xfId="0" applyFont="1" applyBorder="1" applyAlignment="1">
      <alignment horizontal="center" vertical="center"/>
    </xf>
    <xf numFmtId="0" fontId="4" fillId="0" borderId="10" xfId="0" applyFont="1" applyBorder="1"/>
    <xf numFmtId="0" fontId="4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2" fontId="3" fillId="0" borderId="0" xfId="0" applyNumberFormat="1" applyFont="1"/>
    <xf numFmtId="0" fontId="4" fillId="0" borderId="13" xfId="0" applyFont="1" applyBorder="1"/>
    <xf numFmtId="9" fontId="4" fillId="0" borderId="8" xfId="1" applyFont="1" applyBorder="1"/>
    <xf numFmtId="0" fontId="3" fillId="0" borderId="11" xfId="0" applyFont="1" applyBorder="1" applyAlignment="1">
      <alignment horizontal="center" vertical="center"/>
    </xf>
    <xf numFmtId="2" fontId="4" fillId="0" borderId="8" xfId="0" applyNumberFormat="1" applyFont="1" applyBorder="1"/>
    <xf numFmtId="0" fontId="4" fillId="0" borderId="14" xfId="0" applyFont="1" applyBorder="1"/>
    <xf numFmtId="2" fontId="4" fillId="0" borderId="12" xfId="0" applyNumberFormat="1" applyFont="1" applyBorder="1"/>
    <xf numFmtId="0" fontId="2" fillId="0" borderId="0" xfId="0" applyFont="1" applyAlignment="1">
      <alignment wrapText="1"/>
    </xf>
    <xf numFmtId="2" fontId="4" fillId="0" borderId="0" xfId="0" applyNumberFormat="1" applyFont="1"/>
    <xf numFmtId="9" fontId="4" fillId="0" borderId="0" xfId="1" applyFont="1" applyBorder="1"/>
    <xf numFmtId="1" fontId="4" fillId="0" borderId="0" xfId="0" applyNumberFormat="1" applyFont="1"/>
    <xf numFmtId="0" fontId="7" fillId="4" borderId="0" xfId="0" applyFont="1" applyFill="1"/>
    <xf numFmtId="0" fontId="7" fillId="3" borderId="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right" vertical="center"/>
    </xf>
    <xf numFmtId="0" fontId="8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/>
    <xf numFmtId="0" fontId="8" fillId="6" borderId="0" xfId="0" applyFont="1" applyFill="1"/>
    <xf numFmtId="0" fontId="7" fillId="6" borderId="0" xfId="0" applyFont="1" applyFill="1"/>
    <xf numFmtId="0" fontId="7" fillId="3" borderId="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2" fontId="7" fillId="3" borderId="2" xfId="0" applyNumberFormat="1" applyFont="1" applyFill="1" applyBorder="1"/>
    <xf numFmtId="0" fontId="8" fillId="3" borderId="3" xfId="0" applyFont="1" applyFill="1" applyBorder="1" applyAlignment="1">
      <alignment horizontal="center" vertical="center"/>
    </xf>
    <xf numFmtId="0" fontId="4" fillId="3" borderId="13" xfId="0" applyFont="1" applyFill="1" applyBorder="1"/>
    <xf numFmtId="1" fontId="4" fillId="3" borderId="8" xfId="0" applyNumberFormat="1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3" borderId="7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9" fontId="3" fillId="0" borderId="8" xfId="1" applyFont="1" applyBorder="1"/>
    <xf numFmtId="1" fontId="8" fillId="3" borderId="8" xfId="0" applyNumberFormat="1" applyFont="1" applyFill="1" applyBorder="1"/>
    <xf numFmtId="0" fontId="8" fillId="4" borderId="9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2" fontId="8" fillId="4" borderId="8" xfId="0" applyNumberFormat="1" applyFont="1" applyFill="1" applyBorder="1" applyAlignment="1">
      <alignment horizontal="center" vertical="center"/>
    </xf>
    <xf numFmtId="2" fontId="3" fillId="0" borderId="8" xfId="0" applyNumberFormat="1" applyFont="1" applyBorder="1"/>
    <xf numFmtId="2" fontId="3" fillId="0" borderId="12" xfId="0" applyNumberFormat="1" applyFont="1" applyBorder="1"/>
    <xf numFmtId="0" fontId="3" fillId="0" borderId="15" xfId="0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7" fillId="4" borderId="7" xfId="0" applyFont="1" applyFill="1" applyBorder="1"/>
    <xf numFmtId="0" fontId="2" fillId="5" borderId="7" xfId="0" applyFont="1" applyFill="1" applyBorder="1"/>
    <xf numFmtId="2" fontId="8" fillId="3" borderId="7" xfId="0" applyNumberFormat="1" applyFont="1" applyFill="1" applyBorder="1" applyAlignment="1">
      <alignment horizontal="center" vertical="center"/>
    </xf>
    <xf numFmtId="2" fontId="3" fillId="5" borderId="7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right" vertical="center"/>
    </xf>
    <xf numFmtId="0" fontId="7" fillId="3" borderId="9" xfId="0" applyFont="1" applyFill="1" applyBorder="1" applyAlignment="1">
      <alignment horizontal="right" vertical="center"/>
    </xf>
    <xf numFmtId="0" fontId="7" fillId="3" borderId="15" xfId="0" applyFont="1" applyFill="1" applyBorder="1" applyAlignment="1">
      <alignment horizontal="right" vertical="center"/>
    </xf>
    <xf numFmtId="2" fontId="3" fillId="5" borderId="7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8" fontId="3" fillId="0" borderId="0" xfId="0" applyNumberFormat="1" applyFont="1"/>
    <xf numFmtId="8" fontId="3" fillId="0" borderId="8" xfId="0" applyNumberFormat="1" applyFont="1" applyBorder="1"/>
    <xf numFmtId="0" fontId="8" fillId="4" borderId="0" xfId="0" applyFont="1" applyFill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9" fontId="8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/>
    <xf numFmtId="0" fontId="3" fillId="0" borderId="16" xfId="0" applyFont="1" applyBorder="1"/>
    <xf numFmtId="0" fontId="7" fillId="4" borderId="17" xfId="0" applyFont="1" applyFill="1" applyBorder="1"/>
    <xf numFmtId="0" fontId="7" fillId="3" borderId="18" xfId="0" applyFont="1" applyFill="1" applyBorder="1" applyAlignment="1">
      <alignment horizontal="right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right" vertical="center"/>
    </xf>
    <xf numFmtId="0" fontId="3" fillId="5" borderId="21" xfId="0" applyFont="1" applyFill="1" applyBorder="1" applyAlignment="1">
      <alignment horizontal="center"/>
    </xf>
    <xf numFmtId="0" fontId="11" fillId="4" borderId="0" xfId="0" applyFont="1" applyFill="1"/>
    <xf numFmtId="164" fontId="13" fillId="4" borderId="21" xfId="0" applyNumberFormat="1" applyFont="1" applyFill="1" applyBorder="1" applyAlignment="1">
      <alignment horizontal="center"/>
    </xf>
    <xf numFmtId="0" fontId="11" fillId="3" borderId="0" xfId="0" applyFont="1" applyFill="1"/>
    <xf numFmtId="0" fontId="0" fillId="5" borderId="0" xfId="0" applyFill="1"/>
    <xf numFmtId="0" fontId="13" fillId="4" borderId="21" xfId="0" applyFont="1" applyFill="1" applyBorder="1" applyAlignment="1">
      <alignment horizontal="center"/>
    </xf>
    <xf numFmtId="0" fontId="11" fillId="2" borderId="0" xfId="0" applyFont="1" applyFill="1"/>
    <xf numFmtId="164" fontId="13" fillId="4" borderId="22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textRotation="90"/>
    </xf>
    <xf numFmtId="0" fontId="6" fillId="5" borderId="7" xfId="0" applyFont="1" applyFill="1" applyBorder="1" applyAlignment="1">
      <alignment horizontal="center" vertical="center" textRotation="90"/>
    </xf>
    <xf numFmtId="0" fontId="9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5834589825208"/>
          <c:y val="0.12088849661665196"/>
          <c:w val="0.85805997654548505"/>
          <c:h val="0.77289406564691332"/>
        </c:manualLayout>
      </c:layout>
      <c:lineChart>
        <c:grouping val="stacked"/>
        <c:varyColors val="0"/>
        <c:ser>
          <c:idx val="0"/>
          <c:order val="0"/>
          <c:tx>
            <c:v>Total Cost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9A-49B6-9A85-A3B90C9E754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9A-49B6-9A85-A3B90C9E754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9A-49B6-9A85-A3B90C9E754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9A-49B6-9A85-A3B90C9E754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9A-49B6-9A85-A3B90C9E754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9A-49B6-9A85-A3B90C9E754C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9A-49B6-9A85-A3B90C9E754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9A-49B6-9A85-A3B90C9E754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9A-49B6-9A85-A3B90C9E754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A9A-49B6-9A85-A3B90C9E754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A9A-49B6-9A85-A3B90C9E754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A9A-49B6-9A85-A3B90C9E754C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A9A-49B6-9A85-A3B90C9E754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A9A-49B6-9A85-A3B90C9E754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A9A-49B6-9A85-A3B90C9E754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A9A-49B6-9A85-A3B90C9E754C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A9A-49B6-9A85-A3B90C9E754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A9A-49B6-9A85-A3B90C9E754C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A9A-49B6-9A85-A3B90C9E754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A9A-49B6-9A85-A3B90C9E754C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A9A-49B6-9A85-A3B90C9E754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A9A-49B6-9A85-A3B90C9E754C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A9A-49B6-9A85-A3B90C9E754C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A9A-49B6-9A85-A3B90C9E754C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A9A-49B6-9A85-A3B90C9E754C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A9A-49B6-9A85-A3B90C9E754C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A9A-49B6-9A85-A3B90C9E754C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A9A-49B6-9A85-A3B90C9E754C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A9A-49B6-9A85-A3B90C9E754C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A9A-49B6-9A85-A3B90C9E754C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A9A-49B6-9A85-A3B90C9E754C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A9A-49B6-9A85-A3B90C9E754C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A9A-49B6-9A85-A3B90C9E754C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A9A-49B6-9A85-A3B90C9E754C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A9A-49B6-9A85-A3B90C9E754C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A9A-49B6-9A85-A3B90C9E754C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A9A-49B6-9A85-A3B90C9E754C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A9A-49B6-9A85-A3B90C9E754C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A9A-49B6-9A85-A3B90C9E754C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A9A-49B6-9A85-A3B90C9E754C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A9A-49B6-9A85-A3B90C9E754C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A9A-49B6-9A85-A3B90C9E754C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A9A-49B6-9A85-A3B90C9E754C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EA9A-49B6-9A85-A3B90C9E754C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EA9A-49B6-9A85-A3B90C9E754C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EA9A-49B6-9A85-A3B90C9E754C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A9A-49B6-9A85-A3B90C9E754C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EA9A-49B6-9A85-A3B90C9E754C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A9A-49B6-9A85-A3B90C9E754C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A9A-49B6-9A85-A3B90C9E754C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A9A-49B6-9A85-A3B90C9E754C}"/>
                </c:ext>
              </c:extLst>
            </c:dLbl>
            <c:dLbl>
              <c:idx val="5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A9A-49B6-9A85-A3B90C9E754C}"/>
                </c:ext>
              </c:extLst>
            </c:dLbl>
            <c:dLbl>
              <c:idx val="5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A9A-49B6-9A85-A3B90C9E754C}"/>
                </c:ext>
              </c:extLst>
            </c:dLbl>
            <c:dLbl>
              <c:idx val="5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A9A-49B6-9A85-A3B90C9E754C}"/>
                </c:ext>
              </c:extLst>
            </c:dLbl>
            <c:dLbl>
              <c:idx val="5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A9A-49B6-9A85-A3B90C9E754C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A9A-49B6-9A85-A3B90C9E754C}"/>
                </c:ext>
              </c:extLst>
            </c:dLbl>
            <c:dLbl>
              <c:idx val="5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A9A-49B6-9A85-A3B90C9E754C}"/>
                </c:ext>
              </c:extLst>
            </c:dLbl>
            <c:dLbl>
              <c:idx val="5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A9A-49B6-9A85-A3B90C9E754C}"/>
                </c:ext>
              </c:extLst>
            </c:dLbl>
            <c:dLbl>
              <c:idx val="5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A9A-49B6-9A85-A3B90C9E754C}"/>
                </c:ext>
              </c:extLst>
            </c:dLbl>
            <c:dLbl>
              <c:idx val="6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A9A-49B6-9A85-A3B90C9E754C}"/>
                </c:ext>
              </c:extLst>
            </c:dLbl>
            <c:dLbl>
              <c:idx val="6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A9A-49B6-9A85-A3B90C9E754C}"/>
                </c:ext>
              </c:extLst>
            </c:dLbl>
            <c:dLbl>
              <c:idx val="6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A9A-49B6-9A85-A3B90C9E754C}"/>
                </c:ext>
              </c:extLst>
            </c:dLbl>
            <c:dLbl>
              <c:idx val="6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A9A-49B6-9A85-A3B90C9E75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'Part 1'!$N$3:$N$66</c:f>
              <c:numCache>
                <c:formatCode>General</c:formatCode>
                <c:ptCount val="64"/>
                <c:pt idx="0">
                  <c:v>200</c:v>
                </c:pt>
                <c:pt idx="1">
                  <c:v>280</c:v>
                </c:pt>
                <c:pt idx="2">
                  <c:v>360</c:v>
                </c:pt>
                <c:pt idx="3">
                  <c:v>440</c:v>
                </c:pt>
                <c:pt idx="4">
                  <c:v>520</c:v>
                </c:pt>
                <c:pt idx="5">
                  <c:v>600</c:v>
                </c:pt>
                <c:pt idx="6">
                  <c:v>678</c:v>
                </c:pt>
                <c:pt idx="7">
                  <c:v>680</c:v>
                </c:pt>
                <c:pt idx="8">
                  <c:v>760</c:v>
                </c:pt>
                <c:pt idx="9">
                  <c:v>840</c:v>
                </c:pt>
                <c:pt idx="10">
                  <c:v>920</c:v>
                </c:pt>
                <c:pt idx="11">
                  <c:v>1000</c:v>
                </c:pt>
                <c:pt idx="12">
                  <c:v>1080</c:v>
                </c:pt>
                <c:pt idx="13">
                  <c:v>1160</c:v>
                </c:pt>
                <c:pt idx="14">
                  <c:v>1240</c:v>
                </c:pt>
                <c:pt idx="15">
                  <c:v>1320</c:v>
                </c:pt>
                <c:pt idx="16">
                  <c:v>1400</c:v>
                </c:pt>
                <c:pt idx="17">
                  <c:v>1480</c:v>
                </c:pt>
                <c:pt idx="18">
                  <c:v>1560</c:v>
                </c:pt>
                <c:pt idx="19">
                  <c:v>1640</c:v>
                </c:pt>
                <c:pt idx="20">
                  <c:v>1720</c:v>
                </c:pt>
                <c:pt idx="21">
                  <c:v>1800</c:v>
                </c:pt>
                <c:pt idx="22">
                  <c:v>1880</c:v>
                </c:pt>
                <c:pt idx="23">
                  <c:v>1960</c:v>
                </c:pt>
                <c:pt idx="24">
                  <c:v>2040</c:v>
                </c:pt>
                <c:pt idx="25">
                  <c:v>2097.2467532467599</c:v>
                </c:pt>
                <c:pt idx="26">
                  <c:v>2174.0112930547798</c:v>
                </c:pt>
                <c:pt idx="27">
                  <c:v>2250.7758328627901</c:v>
                </c:pt>
                <c:pt idx="28">
                  <c:v>2327.54037267081</c:v>
                </c:pt>
                <c:pt idx="29">
                  <c:v>2404.3049124788299</c:v>
                </c:pt>
                <c:pt idx="30">
                  <c:v>2481.0694522868498</c:v>
                </c:pt>
                <c:pt idx="31">
                  <c:v>2557.8339920948702</c:v>
                </c:pt>
                <c:pt idx="32">
                  <c:v>2634.59853190288</c:v>
                </c:pt>
                <c:pt idx="33">
                  <c:v>2711.3630717108999</c:v>
                </c:pt>
                <c:pt idx="34">
                  <c:v>2788.1276115189198</c:v>
                </c:pt>
                <c:pt idx="35">
                  <c:v>2864.8921513269402</c:v>
                </c:pt>
                <c:pt idx="36">
                  <c:v>2941.6566911349601</c:v>
                </c:pt>
                <c:pt idx="37">
                  <c:v>3018.4212309429699</c:v>
                </c:pt>
                <c:pt idx="38">
                  <c:v>3095.1857707509898</c:v>
                </c:pt>
                <c:pt idx="39">
                  <c:v>3171.9503105590102</c:v>
                </c:pt>
                <c:pt idx="40">
                  <c:v>3248.7148503670301</c:v>
                </c:pt>
                <c:pt idx="41">
                  <c:v>3325.47939017505</c:v>
                </c:pt>
                <c:pt idx="42">
                  <c:v>3402.2439299830698</c:v>
                </c:pt>
                <c:pt idx="43">
                  <c:v>3479.0084697910802</c:v>
                </c:pt>
                <c:pt idx="44">
                  <c:v>3555.7730095991001</c:v>
                </c:pt>
                <c:pt idx="45">
                  <c:v>3632.53754940712</c:v>
                </c:pt>
                <c:pt idx="46">
                  <c:v>3709.3020892151399</c:v>
                </c:pt>
                <c:pt idx="47">
                  <c:v>3786.0666290231602</c:v>
                </c:pt>
                <c:pt idx="48">
                  <c:v>3862.8311688311701</c:v>
                </c:pt>
                <c:pt idx="49">
                  <c:v>3939.59570863919</c:v>
                </c:pt>
                <c:pt idx="50">
                  <c:v>4016.3602484472099</c:v>
                </c:pt>
                <c:pt idx="51">
                  <c:v>4093.1247882552302</c:v>
                </c:pt>
                <c:pt idx="52">
                  <c:v>4169.8893280632501</c:v>
                </c:pt>
                <c:pt idx="53">
                  <c:v>4246.6538678712604</c:v>
                </c:pt>
                <c:pt idx="54">
                  <c:v>4323.4184076792799</c:v>
                </c:pt>
                <c:pt idx="55">
                  <c:v>4400.1829474873002</c:v>
                </c:pt>
                <c:pt idx="56">
                  <c:v>4476.9474872953197</c:v>
                </c:pt>
                <c:pt idx="57">
                  <c:v>4553.71202710334</c:v>
                </c:pt>
                <c:pt idx="58">
                  <c:v>4630.4765669113503</c:v>
                </c:pt>
                <c:pt idx="59">
                  <c:v>4707.2411067193698</c:v>
                </c:pt>
                <c:pt idx="60">
                  <c:v>4784.0056465273901</c:v>
                </c:pt>
                <c:pt idx="61">
                  <c:v>4860.7701863354096</c:v>
                </c:pt>
                <c:pt idx="62">
                  <c:v>4937.5347261434299</c:v>
                </c:pt>
                <c:pt idx="63">
                  <c:v>5014.2992659514503</c:v>
                </c:pt>
              </c:numCache>
            </c:numRef>
          </c:cat>
          <c:val>
            <c:numRef>
              <c:f>'Part 1'!$O$3:$O$66</c:f>
              <c:numCache>
                <c:formatCode>0.00</c:formatCode>
                <c:ptCount val="64"/>
                <c:pt idx="0">
                  <c:v>17940</c:v>
                </c:pt>
                <c:pt idx="1">
                  <c:v>13801.714285714286</c:v>
                </c:pt>
                <c:pt idx="2">
                  <c:v>11758.666666666666</c:v>
                </c:pt>
                <c:pt idx="3">
                  <c:v>10668</c:v>
                </c:pt>
                <c:pt idx="4">
                  <c:v>10090.153846153846</c:v>
                </c:pt>
                <c:pt idx="5">
                  <c:v>9820</c:v>
                </c:pt>
                <c:pt idx="6">
                  <c:v>9748.8566371681409</c:v>
                </c:pt>
                <c:pt idx="7">
                  <c:v>9748.9411764705874</c:v>
                </c:pt>
                <c:pt idx="8">
                  <c:v>9814.1052631578932</c:v>
                </c:pt>
                <c:pt idx="9">
                  <c:v>9976.5714285714275</c:v>
                </c:pt>
                <c:pt idx="10">
                  <c:v>10210.95652173913</c:v>
                </c:pt>
                <c:pt idx="11">
                  <c:v>10500</c:v>
                </c:pt>
                <c:pt idx="12">
                  <c:v>10831.555555555555</c:v>
                </c:pt>
                <c:pt idx="13">
                  <c:v>11196.827586206897</c:v>
                </c:pt>
                <c:pt idx="14">
                  <c:v>11589.290322580646</c:v>
                </c:pt>
                <c:pt idx="15">
                  <c:v>12003.999999999998</c:v>
                </c:pt>
                <c:pt idx="16">
                  <c:v>12437.142857142855</c:v>
                </c:pt>
                <c:pt idx="17">
                  <c:v>12885.729729729728</c:v>
                </c:pt>
                <c:pt idx="18">
                  <c:v>13347.384615384613</c:v>
                </c:pt>
                <c:pt idx="19">
                  <c:v>13820.195121951218</c:v>
                </c:pt>
                <c:pt idx="20">
                  <c:v>14302.604651162788</c:v>
                </c:pt>
                <c:pt idx="21">
                  <c:v>14793.333333333332</c:v>
                </c:pt>
                <c:pt idx="22">
                  <c:v>15291.319148936169</c:v>
                </c:pt>
                <c:pt idx="23">
                  <c:v>15795.673469387753</c:v>
                </c:pt>
                <c:pt idx="24">
                  <c:v>16305.647058823528</c:v>
                </c:pt>
                <c:pt idx="25">
                  <c:v>16636.179528782319</c:v>
                </c:pt>
                <c:pt idx="26">
                  <c:v>17128.772012770747</c:v>
                </c:pt>
                <c:pt idx="27">
                  <c:v>17625.154343669768</c:v>
                </c:pt>
                <c:pt idx="28">
                  <c:v>18124.951542994779</c:v>
                </c:pt>
                <c:pt idx="29">
                  <c:v>18627.836521445981</c:v>
                </c:pt>
                <c:pt idx="30">
                  <c:v>19133.522670428189</c:v>
                </c:pt>
                <c:pt idx="31">
                  <c:v>19641.757787608138</c:v>
                </c:pt>
                <c:pt idx="32">
                  <c:v>20152.319064423311</c:v>
                </c:pt>
                <c:pt idx="33">
                  <c:v>20665.008925076148</c:v>
                </c:pt>
                <c:pt idx="34">
                  <c:v>21179.651552909272</c:v>
                </c:pt>
                <c:pt idx="35">
                  <c:v>21696.089975234816</c:v>
                </c:pt>
                <c:pt idx="36">
                  <c:v>22214.183604602767</c:v>
                </c:pt>
                <c:pt idx="37">
                  <c:v>22733.806155252361</c:v>
                </c:pt>
                <c:pt idx="38">
                  <c:v>23254.843869612632</c:v>
                </c:pt>
                <c:pt idx="39">
                  <c:v>23777.194002324424</c:v>
                </c:pt>
                <c:pt idx="40">
                  <c:v>24300.763519192427</c:v>
                </c:pt>
                <c:pt idx="41">
                  <c:v>24825.46797633429</c:v>
                </c:pt>
                <c:pt idx="42">
                  <c:v>25351.230551067762</c:v>
                </c:pt>
                <c:pt idx="43">
                  <c:v>25877.98120110029</c:v>
                </c:pt>
                <c:pt idx="44">
                  <c:v>26405.655932628775</c:v>
                </c:pt>
                <c:pt idx="45">
                  <c:v>26934.19616124246</c:v>
                </c:pt>
                <c:pt idx="46">
                  <c:v>27463.548152181811</c:v>
                </c:pt>
                <c:pt idx="47">
                  <c:v>27993.662528691628</c:v>
                </c:pt>
                <c:pt idx="48">
                  <c:v>28524.493838997223</c:v>
                </c:pt>
                <c:pt idx="49">
                  <c:v>29056.000173905279</c:v>
                </c:pt>
                <c:pt idx="50">
                  <c:v>29588.142828257292</c:v>
                </c:pt>
                <c:pt idx="51">
                  <c:v>30120.88600048007</c:v>
                </c:pt>
                <c:pt idx="52">
                  <c:v>30654.196525320465</c:v>
                </c:pt>
                <c:pt idx="53">
                  <c:v>31188.043635569444</c:v>
                </c:pt>
                <c:pt idx="54">
                  <c:v>31722.398749169115</c:v>
                </c:pt>
                <c:pt idx="55">
                  <c:v>32257.235278604148</c:v>
                </c:pt>
                <c:pt idx="56">
                  <c:v>32792.528459904403</c:v>
                </c:pt>
                <c:pt idx="57">
                  <c:v>33328.255198941064</c:v>
                </c:pt>
                <c:pt idx="58">
                  <c:v>33864.393933013554</c:v>
                </c:pt>
                <c:pt idx="59">
                  <c:v>34400.924505978372</c:v>
                </c:pt>
                <c:pt idx="60">
                  <c:v>34937.828055399965</c:v>
                </c:pt>
                <c:pt idx="61">
                  <c:v>35475.086910396123</c:v>
                </c:pt>
                <c:pt idx="62">
                  <c:v>36012.684499011273</c:v>
                </c:pt>
                <c:pt idx="63">
                  <c:v>36550.605264098063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A-49B6-9A85-A3B90C9E75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15875" cap="flat" cmpd="sng" algn="ctr">
              <a:solidFill>
                <a:schemeClr val="tx1">
                  <a:alpha val="33000"/>
                </a:schemeClr>
              </a:solidFill>
              <a:round/>
              <a:headEnd w="sm" len="sm"/>
              <a:tailEnd type="triangle"/>
            </a:ln>
            <a:effectLst/>
          </c:spPr>
        </c:dropLines>
        <c:marker val="1"/>
        <c:smooth val="0"/>
        <c:axId val="1195732992"/>
        <c:axId val="1195735872"/>
      </c:lineChart>
      <c:catAx>
        <c:axId val="119573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  <a:r>
                  <a:rPr lang="en-US" baseline="0"/>
                  <a:t> QUANTITY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5872"/>
        <c:crosses val="autoZero"/>
        <c:auto val="1"/>
        <c:lblAlgn val="ctr"/>
        <c:lblOffset val="0"/>
        <c:noMultiLvlLbl val="0"/>
      </c:catAx>
      <c:valAx>
        <c:axId val="119573587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29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739140</xdr:colOff>
      <xdr:row>2</xdr:row>
      <xdr:rowOff>87630</xdr:rowOff>
    </xdr:from>
    <xdr:to>
      <xdr:col>25</xdr:col>
      <xdr:colOff>495300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3BE871-F03B-E29E-85B7-AFC6B1ADE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36AF-D23B-459C-B00C-C5AB7DA9D09B}">
  <dimension ref="B1:AH66"/>
  <sheetViews>
    <sheetView tabSelected="1" topLeftCell="M2" workbookViewId="0">
      <selection activeCell="AC3" sqref="AC3"/>
    </sheetView>
  </sheetViews>
  <sheetFormatPr defaultColWidth="12.109375" defaultRowHeight="21" x14ac:dyDescent="0.4"/>
  <cols>
    <col min="1" max="1" width="12.109375" style="1"/>
    <col min="2" max="2" width="7.44140625" style="1" bestFit="1" customWidth="1"/>
    <col min="3" max="3" width="73.77734375" style="1" bestFit="1" customWidth="1"/>
    <col min="4" max="4" width="17.77734375" style="1" bestFit="1" customWidth="1"/>
    <col min="5" max="5" width="19.33203125" style="1" customWidth="1"/>
    <col min="6" max="6" width="26.109375" style="1" bestFit="1" customWidth="1"/>
    <col min="7" max="7" width="9.77734375" style="1" customWidth="1"/>
    <col min="8" max="8" width="7.21875" style="1" bestFit="1" customWidth="1"/>
    <col min="9" max="9" width="67.21875" style="1" bestFit="1" customWidth="1"/>
    <col min="10" max="10" width="14.5546875" style="1" bestFit="1" customWidth="1"/>
    <col min="11" max="12" width="12" style="1" customWidth="1"/>
    <col min="13" max="13" width="22.44140625" style="1" customWidth="1"/>
    <col min="14" max="14" width="26.6640625" style="1" customWidth="1"/>
    <col min="15" max="15" width="30.21875" style="1" customWidth="1"/>
    <col min="16" max="26" width="12" style="1" customWidth="1"/>
    <col min="27" max="27" width="12.109375" style="1"/>
    <col min="28" max="28" width="69.109375" style="1" customWidth="1"/>
    <col min="29" max="29" width="24.44140625" style="1" bestFit="1" customWidth="1"/>
    <col min="30" max="30" width="21.5546875" style="1" bestFit="1" customWidth="1"/>
    <col min="31" max="31" width="12.109375" style="1"/>
    <col min="32" max="32" width="71.44140625" style="1" bestFit="1" customWidth="1"/>
    <col min="33" max="33" width="25" style="1" customWidth="1"/>
    <col min="34" max="34" width="22.77734375" style="1" bestFit="1" customWidth="1"/>
    <col min="35" max="16384" width="12.109375" style="1"/>
  </cols>
  <sheetData>
    <row r="1" spans="2:34" x14ac:dyDescent="0.4">
      <c r="B1" s="92" t="s">
        <v>43</v>
      </c>
      <c r="C1" s="93"/>
      <c r="D1" s="93"/>
      <c r="E1" s="93"/>
      <c r="F1" s="94"/>
      <c r="H1" s="92" t="s">
        <v>44</v>
      </c>
      <c r="I1" s="95"/>
      <c r="J1" s="95"/>
      <c r="K1" s="96"/>
      <c r="M1" s="97" t="s">
        <v>45</v>
      </c>
      <c r="N1" s="93"/>
      <c r="O1" s="94"/>
      <c r="U1" s="97" t="s">
        <v>46</v>
      </c>
      <c r="V1" s="93"/>
      <c r="W1" s="94"/>
      <c r="AB1" s="92" t="s">
        <v>47</v>
      </c>
      <c r="AC1" s="95"/>
      <c r="AD1" s="96"/>
      <c r="AF1" s="41" t="s">
        <v>57</v>
      </c>
      <c r="AG1" s="58" t="s">
        <v>56</v>
      </c>
      <c r="AH1" s="58" t="s">
        <v>0</v>
      </c>
    </row>
    <row r="2" spans="2:34" x14ac:dyDescent="0.4">
      <c r="B2" s="32"/>
      <c r="C2" s="33"/>
      <c r="K2" s="69" t="s">
        <v>6</v>
      </c>
      <c r="M2" s="27" t="s">
        <v>1</v>
      </c>
      <c r="N2" s="42" t="s">
        <v>2</v>
      </c>
      <c r="O2" s="27" t="s">
        <v>3</v>
      </c>
      <c r="AF2" s="59" t="s">
        <v>4</v>
      </c>
      <c r="AG2" s="67">
        <v>9748.85</v>
      </c>
      <c r="AH2" s="68">
        <v>9748.85</v>
      </c>
    </row>
    <row r="3" spans="2:34" x14ac:dyDescent="0.4">
      <c r="B3" s="32"/>
      <c r="C3" s="11"/>
      <c r="D3" s="71" t="s">
        <v>5</v>
      </c>
      <c r="E3" s="70" t="s">
        <v>6</v>
      </c>
      <c r="F3" s="70" t="s">
        <v>7</v>
      </c>
      <c r="H3" s="5" t="s">
        <v>8</v>
      </c>
      <c r="I3" s="6" t="s">
        <v>9</v>
      </c>
      <c r="J3" s="7">
        <f>(D/Q)*S</f>
        <v>4874.4204271600884</v>
      </c>
      <c r="K3" s="8" t="s">
        <v>60</v>
      </c>
      <c r="M3" s="44">
        <v>100</v>
      </c>
      <c r="N3" s="11">
        <v>200</v>
      </c>
      <c r="O3" s="45">
        <f>(($D$11*$D$9)/N3 + ($D$5*$D$6*M3))</f>
        <v>17940</v>
      </c>
      <c r="AB3" s="73" t="s">
        <v>11</v>
      </c>
      <c r="AC3" s="46">
        <v>15000</v>
      </c>
      <c r="AF3" s="59" t="s">
        <v>12</v>
      </c>
      <c r="AG3" s="47">
        <v>677</v>
      </c>
      <c r="AH3" s="48">
        <v>677</v>
      </c>
    </row>
    <row r="4" spans="2:34" x14ac:dyDescent="0.4">
      <c r="B4" s="33"/>
      <c r="C4" s="40" t="s">
        <v>11</v>
      </c>
      <c r="D4" s="29">
        <v>15000</v>
      </c>
      <c r="E4" s="4" t="s">
        <v>13</v>
      </c>
      <c r="F4" s="30" t="s">
        <v>14</v>
      </c>
      <c r="H4" s="13" t="s">
        <v>15</v>
      </c>
      <c r="I4" s="14" t="s">
        <v>16</v>
      </c>
      <c r="J4" s="15">
        <f>(D13/2)*D10</f>
        <v>4874.4230427815755</v>
      </c>
      <c r="K4" s="12" t="s">
        <v>60</v>
      </c>
      <c r="M4" s="44">
        <v>140</v>
      </c>
      <c r="N4" s="11">
        <v>280</v>
      </c>
      <c r="O4" s="45">
        <f t="shared" ref="O4:O66" si="0">(($D$11*$D$9)/N4 + ($D$5*$D$6*M4))</f>
        <v>13801.714285714286</v>
      </c>
      <c r="AB4" s="73" t="s">
        <v>17</v>
      </c>
      <c r="AC4" s="43">
        <v>80</v>
      </c>
    </row>
    <row r="5" spans="2:34" x14ac:dyDescent="0.4">
      <c r="B5" s="32"/>
      <c r="C5" s="40" t="s">
        <v>18</v>
      </c>
      <c r="D5" s="29">
        <v>80</v>
      </c>
      <c r="E5" s="4" t="s">
        <v>10</v>
      </c>
      <c r="F5" s="30" t="s">
        <v>19</v>
      </c>
      <c r="H5" s="34" t="s">
        <v>20</v>
      </c>
      <c r="I5" s="35" t="s">
        <v>21</v>
      </c>
      <c r="J5" s="36">
        <f>AOC+AHC</f>
        <v>9748.8460855645553</v>
      </c>
      <c r="K5" s="37" t="s">
        <v>60</v>
      </c>
      <c r="M5" s="44">
        <v>180</v>
      </c>
      <c r="N5" s="11">
        <v>360</v>
      </c>
      <c r="O5" s="45">
        <f t="shared" si="0"/>
        <v>11758.666666666666</v>
      </c>
      <c r="AB5" s="73" t="s">
        <v>22</v>
      </c>
      <c r="AC5" s="49">
        <v>0.18</v>
      </c>
    </row>
    <row r="6" spans="2:34" ht="42" x14ac:dyDescent="0.4">
      <c r="B6" s="32"/>
      <c r="C6" s="72" t="s">
        <v>23</v>
      </c>
      <c r="D6" s="76">
        <v>0.18</v>
      </c>
      <c r="E6" s="74" t="s">
        <v>24</v>
      </c>
      <c r="F6" s="30" t="s">
        <v>19</v>
      </c>
      <c r="I6" s="26" t="s">
        <v>55</v>
      </c>
      <c r="M6" s="44">
        <v>220</v>
      </c>
      <c r="N6" s="11">
        <v>440</v>
      </c>
      <c r="O6" s="45">
        <f t="shared" si="0"/>
        <v>10668</v>
      </c>
      <c r="AB6" s="73" t="s">
        <v>25</v>
      </c>
      <c r="AC6" s="43">
        <f>D9</f>
        <v>220</v>
      </c>
    </row>
    <row r="7" spans="2:34" x14ac:dyDescent="0.4">
      <c r="B7" s="32"/>
      <c r="C7" s="40" t="s">
        <v>26</v>
      </c>
      <c r="D7" s="29">
        <v>220</v>
      </c>
      <c r="E7" s="4" t="s">
        <v>10</v>
      </c>
      <c r="F7" s="30" t="s">
        <v>19</v>
      </c>
      <c r="H7" s="62" t="s">
        <v>29</v>
      </c>
      <c r="I7" s="61">
        <v>220</v>
      </c>
      <c r="M7" s="44">
        <v>260</v>
      </c>
      <c r="N7" s="11">
        <v>520</v>
      </c>
      <c r="O7" s="45">
        <f t="shared" si="0"/>
        <v>10090.153846153846</v>
      </c>
      <c r="AB7" s="73" t="s">
        <v>27</v>
      </c>
      <c r="AC7" s="43">
        <f>D10</f>
        <v>14.399999999999999</v>
      </c>
    </row>
    <row r="8" spans="2:34" x14ac:dyDescent="0.4">
      <c r="B8" s="32"/>
      <c r="C8" s="73"/>
      <c r="D8" s="77"/>
      <c r="E8" s="75"/>
      <c r="F8" s="31"/>
      <c r="H8" s="63" t="s">
        <v>31</v>
      </c>
      <c r="I8" s="61">
        <v>14.399999999999999</v>
      </c>
      <c r="M8" s="44">
        <v>300</v>
      </c>
      <c r="N8" s="11">
        <v>600</v>
      </c>
      <c r="O8" s="45">
        <f t="shared" si="0"/>
        <v>9820</v>
      </c>
      <c r="AB8" s="73" t="s">
        <v>28</v>
      </c>
      <c r="AC8" s="50">
        <v>677.00320038633004</v>
      </c>
    </row>
    <row r="9" spans="2:34" ht="27" customHeight="1" x14ac:dyDescent="0.4">
      <c r="B9" s="28"/>
      <c r="C9" s="40" t="s">
        <v>50</v>
      </c>
      <c r="D9" s="29">
        <v>220</v>
      </c>
      <c r="E9" s="4" t="s">
        <v>10</v>
      </c>
      <c r="F9" s="30"/>
      <c r="H9" s="63" t="s">
        <v>34</v>
      </c>
      <c r="I9" s="61">
        <v>15000</v>
      </c>
      <c r="M9" s="51">
        <v>339</v>
      </c>
      <c r="N9" s="52">
        <v>678</v>
      </c>
      <c r="O9" s="53">
        <f t="shared" si="0"/>
        <v>9748.8566371681409</v>
      </c>
      <c r="AB9" s="73" t="s">
        <v>30</v>
      </c>
      <c r="AC9" s="54">
        <f>AC3/AC8</f>
        <v>22.156468376279893</v>
      </c>
    </row>
    <row r="10" spans="2:34" ht="35.4" customHeight="1" x14ac:dyDescent="0.4">
      <c r="B10" s="28"/>
      <c r="C10" s="72" t="s">
        <v>51</v>
      </c>
      <c r="D10" s="29">
        <f>D6*D5</f>
        <v>14.399999999999999</v>
      </c>
      <c r="E10" s="4" t="s">
        <v>10</v>
      </c>
      <c r="F10" s="30" t="s">
        <v>32</v>
      </c>
      <c r="H10" s="63" t="s">
        <v>37</v>
      </c>
      <c r="I10" s="61">
        <v>677.00320038633004</v>
      </c>
      <c r="M10" s="44">
        <v>340</v>
      </c>
      <c r="N10" s="11">
        <v>680</v>
      </c>
      <c r="O10" s="45">
        <f t="shared" si="0"/>
        <v>9748.9411764705874</v>
      </c>
      <c r="AB10" s="73" t="s">
        <v>33</v>
      </c>
      <c r="AC10" s="54">
        <f>(AC3/AC8)*AC6</f>
        <v>4874.4230427815764</v>
      </c>
    </row>
    <row r="11" spans="2:34" x14ac:dyDescent="0.4">
      <c r="B11" s="28"/>
      <c r="C11" s="40" t="s">
        <v>52</v>
      </c>
      <c r="D11" s="29">
        <v>15000</v>
      </c>
      <c r="E11" s="4" t="s">
        <v>35</v>
      </c>
      <c r="F11" s="30"/>
      <c r="H11" s="63" t="s">
        <v>40</v>
      </c>
      <c r="I11" s="61">
        <v>677.00356366728715</v>
      </c>
      <c r="M11" s="44">
        <v>380</v>
      </c>
      <c r="N11" s="11">
        <v>760</v>
      </c>
      <c r="O11" s="45">
        <f t="shared" si="0"/>
        <v>9814.1052631578932</v>
      </c>
      <c r="AB11" s="73" t="s">
        <v>36</v>
      </c>
      <c r="AC11" s="54">
        <f>AC8*AC7/2</f>
        <v>4874.4230427815755</v>
      </c>
    </row>
    <row r="12" spans="2:34" ht="42" x14ac:dyDescent="0.4">
      <c r="B12" s="28"/>
      <c r="C12" s="72" t="s">
        <v>61</v>
      </c>
      <c r="D12" s="60">
        <f>SQRT((2*D9*D11)/D10)</f>
        <v>677.00320038633004</v>
      </c>
      <c r="E12" s="4" t="s">
        <v>35</v>
      </c>
      <c r="F12" s="30" t="s">
        <v>38</v>
      </c>
      <c r="H12" s="64" t="s">
        <v>41</v>
      </c>
      <c r="I12" s="61">
        <v>22.156468376279893</v>
      </c>
      <c r="M12" s="44">
        <v>420</v>
      </c>
      <c r="N12" s="11">
        <v>840</v>
      </c>
      <c r="O12" s="45">
        <f t="shared" si="0"/>
        <v>9976.5714285714275</v>
      </c>
      <c r="AB12" s="73" t="s">
        <v>39</v>
      </c>
      <c r="AC12" s="55">
        <f>SUM(AC10:AC11)</f>
        <v>9748.8460855631529</v>
      </c>
    </row>
    <row r="13" spans="2:34" x14ac:dyDescent="0.4">
      <c r="B13" s="28"/>
      <c r="C13" s="40" t="s">
        <v>53</v>
      </c>
      <c r="D13" s="60">
        <f>D12</f>
        <v>677.00320038633004</v>
      </c>
      <c r="E13" s="4" t="s">
        <v>35</v>
      </c>
      <c r="F13" s="30" t="s">
        <v>38</v>
      </c>
      <c r="H13" s="62" t="s">
        <v>8</v>
      </c>
      <c r="I13" s="65">
        <f>(D/Q)*S</f>
        <v>4874.4204271600884</v>
      </c>
      <c r="M13" s="44">
        <v>460</v>
      </c>
      <c r="N13" s="11">
        <v>920</v>
      </c>
      <c r="O13" s="45">
        <f>(($D$11*$D$9)/N13 + ($D$5*$D$6*M13))</f>
        <v>10210.95652173913</v>
      </c>
    </row>
    <row r="14" spans="2:34" x14ac:dyDescent="0.4">
      <c r="B14" s="28"/>
      <c r="C14" s="40" t="s">
        <v>54</v>
      </c>
      <c r="D14" s="60">
        <f>D11/D12</f>
        <v>22.156468376279893</v>
      </c>
      <c r="E14" s="4" t="s">
        <v>42</v>
      </c>
      <c r="F14" s="30" t="s">
        <v>38</v>
      </c>
      <c r="H14" s="63" t="s">
        <v>15</v>
      </c>
      <c r="I14" s="65">
        <f>(Q/2) * H</f>
        <v>4874.425658404467</v>
      </c>
      <c r="M14" s="44">
        <v>500</v>
      </c>
      <c r="N14" s="11">
        <v>1000</v>
      </c>
      <c r="O14" s="45">
        <f t="shared" si="0"/>
        <v>10500</v>
      </c>
    </row>
    <row r="15" spans="2:34" x14ac:dyDescent="0.4">
      <c r="H15" s="34" t="s">
        <v>20</v>
      </c>
      <c r="I15" s="66">
        <f>AOC+AHC</f>
        <v>9748.8460855645553</v>
      </c>
      <c r="M15" s="44">
        <v>540</v>
      </c>
      <c r="N15" s="11">
        <v>1080</v>
      </c>
      <c r="O15" s="45">
        <f t="shared" si="0"/>
        <v>10831.555555555555</v>
      </c>
    </row>
    <row r="16" spans="2:34" x14ac:dyDescent="0.4">
      <c r="M16" s="44">
        <v>580</v>
      </c>
      <c r="N16" s="11">
        <v>1160</v>
      </c>
      <c r="O16" s="45">
        <f t="shared" si="0"/>
        <v>11196.827586206897</v>
      </c>
    </row>
    <row r="17" spans="7:15" x14ac:dyDescent="0.4">
      <c r="M17" s="44">
        <v>620</v>
      </c>
      <c r="N17" s="11">
        <v>1240</v>
      </c>
      <c r="O17" s="45">
        <f t="shared" si="0"/>
        <v>11589.290322580646</v>
      </c>
    </row>
    <row r="18" spans="7:15" x14ac:dyDescent="0.4">
      <c r="M18" s="44">
        <v>660</v>
      </c>
      <c r="N18" s="11">
        <v>1320</v>
      </c>
      <c r="O18" s="45">
        <f t="shared" si="0"/>
        <v>12003.999999999998</v>
      </c>
    </row>
    <row r="19" spans="7:15" x14ac:dyDescent="0.4">
      <c r="M19" s="44">
        <v>700</v>
      </c>
      <c r="N19" s="11">
        <v>1400</v>
      </c>
      <c r="O19" s="45">
        <f t="shared" si="0"/>
        <v>12437.142857142855</v>
      </c>
    </row>
    <row r="20" spans="7:15" x14ac:dyDescent="0.4">
      <c r="M20" s="44">
        <v>740</v>
      </c>
      <c r="N20" s="11">
        <v>1480</v>
      </c>
      <c r="O20" s="45">
        <f t="shared" si="0"/>
        <v>12885.729729729728</v>
      </c>
    </row>
    <row r="21" spans="7:15" x14ac:dyDescent="0.4">
      <c r="M21" s="44">
        <v>780</v>
      </c>
      <c r="N21" s="11">
        <v>1560</v>
      </c>
      <c r="O21" s="45">
        <f t="shared" si="0"/>
        <v>13347.384615384613</v>
      </c>
    </row>
    <row r="22" spans="7:15" x14ac:dyDescent="0.4">
      <c r="M22" s="44">
        <v>820</v>
      </c>
      <c r="N22" s="11">
        <v>1640</v>
      </c>
      <c r="O22" s="45">
        <f t="shared" si="0"/>
        <v>13820.195121951218</v>
      </c>
    </row>
    <row r="23" spans="7:15" x14ac:dyDescent="0.4">
      <c r="M23" s="44">
        <v>860</v>
      </c>
      <c r="N23" s="11">
        <v>1720</v>
      </c>
      <c r="O23" s="45">
        <f t="shared" si="0"/>
        <v>14302.604651162788</v>
      </c>
    </row>
    <row r="24" spans="7:15" x14ac:dyDescent="0.4">
      <c r="M24" s="44">
        <v>900</v>
      </c>
      <c r="N24" s="11">
        <v>1800</v>
      </c>
      <c r="O24" s="45">
        <f t="shared" si="0"/>
        <v>14793.333333333332</v>
      </c>
    </row>
    <row r="25" spans="7:15" x14ac:dyDescent="0.4">
      <c r="M25" s="44">
        <v>940</v>
      </c>
      <c r="N25" s="11">
        <v>1880</v>
      </c>
      <c r="O25" s="45">
        <f t="shared" si="0"/>
        <v>15291.319148936169</v>
      </c>
    </row>
    <row r="26" spans="7:15" x14ac:dyDescent="0.4">
      <c r="M26" s="44">
        <v>980</v>
      </c>
      <c r="N26" s="11">
        <v>1960</v>
      </c>
      <c r="O26" s="45">
        <f t="shared" si="0"/>
        <v>15795.673469387753</v>
      </c>
    </row>
    <row r="27" spans="7:15" x14ac:dyDescent="0.4">
      <c r="M27" s="56">
        <v>1020</v>
      </c>
      <c r="N27" s="18">
        <v>2040</v>
      </c>
      <c r="O27" s="57">
        <f t="shared" si="0"/>
        <v>16305.647058823528</v>
      </c>
    </row>
    <row r="28" spans="7:15" x14ac:dyDescent="0.4">
      <c r="M28" s="44">
        <v>1046.02</v>
      </c>
      <c r="N28" s="11">
        <v>2097.2467532467599</v>
      </c>
      <c r="O28" s="45">
        <f t="shared" si="0"/>
        <v>16636.179528782319</v>
      </c>
    </row>
    <row r="29" spans="7:15" x14ac:dyDescent="0.4">
      <c r="G29" s="22"/>
      <c r="H29" s="22"/>
      <c r="I29" s="22"/>
      <c r="J29" s="22"/>
      <c r="M29" s="44">
        <v>1084.08615384615</v>
      </c>
      <c r="N29" s="11">
        <v>2174.0112930547798</v>
      </c>
      <c r="O29" s="45">
        <f t="shared" si="0"/>
        <v>17128.772012770747</v>
      </c>
    </row>
    <row r="30" spans="7:15" x14ac:dyDescent="0.4">
      <c r="M30" s="44">
        <v>1122.1523076922999</v>
      </c>
      <c r="N30" s="11">
        <v>2250.7758328627901</v>
      </c>
      <c r="O30" s="45">
        <f t="shared" si="0"/>
        <v>17625.154343669768</v>
      </c>
    </row>
    <row r="31" spans="7:15" x14ac:dyDescent="0.4">
      <c r="M31" s="44">
        <v>1160.2184615384599</v>
      </c>
      <c r="N31" s="52">
        <v>2327.54037267081</v>
      </c>
      <c r="O31" s="45">
        <f t="shared" si="0"/>
        <v>18124.951542994779</v>
      </c>
    </row>
    <row r="32" spans="7:15" x14ac:dyDescent="0.4">
      <c r="M32" s="44">
        <v>1198.2846153846101</v>
      </c>
      <c r="N32" s="11">
        <v>2404.3049124788299</v>
      </c>
      <c r="O32" s="45">
        <f t="shared" si="0"/>
        <v>18627.836521445981</v>
      </c>
    </row>
    <row r="33" spans="13:15" x14ac:dyDescent="0.4">
      <c r="M33" s="44">
        <v>1236.3507692307701</v>
      </c>
      <c r="N33" s="11">
        <v>2481.0694522868498</v>
      </c>
      <c r="O33" s="45">
        <f t="shared" si="0"/>
        <v>19133.522670428189</v>
      </c>
    </row>
    <row r="34" spans="13:15" x14ac:dyDescent="0.4">
      <c r="M34" s="51">
        <v>1274.4169230769201</v>
      </c>
      <c r="N34" s="11">
        <v>2557.8339920948702</v>
      </c>
      <c r="O34" s="53">
        <f t="shared" si="0"/>
        <v>19641.757787608138</v>
      </c>
    </row>
    <row r="35" spans="13:15" x14ac:dyDescent="0.4">
      <c r="M35" s="44">
        <v>1312.48307692307</v>
      </c>
      <c r="N35" s="11">
        <v>2634.59853190288</v>
      </c>
      <c r="O35" s="45">
        <f t="shared" si="0"/>
        <v>20152.319064423311</v>
      </c>
    </row>
    <row r="36" spans="13:15" x14ac:dyDescent="0.4">
      <c r="M36" s="44">
        <v>1350.54923076923</v>
      </c>
      <c r="N36" s="11">
        <v>2711.3630717108999</v>
      </c>
      <c r="O36" s="45">
        <f t="shared" si="0"/>
        <v>20665.008925076148</v>
      </c>
    </row>
    <row r="37" spans="13:15" x14ac:dyDescent="0.4">
      <c r="M37" s="44">
        <v>1388.61538461538</v>
      </c>
      <c r="N37" s="11">
        <v>2788.1276115189198</v>
      </c>
      <c r="O37" s="45">
        <f t="shared" si="0"/>
        <v>21179.651552909272</v>
      </c>
    </row>
    <row r="38" spans="13:15" x14ac:dyDescent="0.4">
      <c r="M38" s="44">
        <v>1426.68153846153</v>
      </c>
      <c r="N38" s="11">
        <v>2864.8921513269402</v>
      </c>
      <c r="O38" s="45">
        <f t="shared" si="0"/>
        <v>21696.089975234816</v>
      </c>
    </row>
    <row r="39" spans="13:15" x14ac:dyDescent="0.4">
      <c r="M39" s="44">
        <v>1464.7476923076899</v>
      </c>
      <c r="N39" s="11">
        <v>2941.6566911349601</v>
      </c>
      <c r="O39" s="45">
        <f t="shared" si="0"/>
        <v>22214.183604602767</v>
      </c>
    </row>
    <row r="40" spans="13:15" x14ac:dyDescent="0.4">
      <c r="M40" s="44">
        <v>1502.8138461538399</v>
      </c>
      <c r="N40" s="11">
        <v>3018.4212309429699</v>
      </c>
      <c r="O40" s="45">
        <f t="shared" si="0"/>
        <v>22733.806155252361</v>
      </c>
    </row>
    <row r="41" spans="13:15" x14ac:dyDescent="0.4">
      <c r="M41" s="44">
        <v>1540.88</v>
      </c>
      <c r="N41" s="11">
        <v>3095.1857707509898</v>
      </c>
      <c r="O41" s="45">
        <f t="shared" si="0"/>
        <v>23254.843869612632</v>
      </c>
    </row>
    <row r="42" spans="13:15" x14ac:dyDescent="0.4">
      <c r="M42" s="44">
        <v>1578.9461538461501</v>
      </c>
      <c r="N42" s="11">
        <v>3171.9503105590102</v>
      </c>
      <c r="O42" s="45">
        <f t="shared" si="0"/>
        <v>23777.194002324424</v>
      </c>
    </row>
    <row r="43" spans="13:15" x14ac:dyDescent="0.4">
      <c r="M43" s="44">
        <v>1617.0123076923001</v>
      </c>
      <c r="N43" s="11">
        <v>3248.7148503670301</v>
      </c>
      <c r="O43" s="45">
        <f t="shared" si="0"/>
        <v>24300.763519192427</v>
      </c>
    </row>
    <row r="44" spans="13:15" x14ac:dyDescent="0.4">
      <c r="M44" s="44">
        <v>1655.07846153846</v>
      </c>
      <c r="N44" s="11">
        <v>3325.47939017505</v>
      </c>
      <c r="O44" s="45">
        <f t="shared" si="0"/>
        <v>24825.46797633429</v>
      </c>
    </row>
    <row r="45" spans="13:15" x14ac:dyDescent="0.4">
      <c r="M45" s="44">
        <v>1693.14461538461</v>
      </c>
      <c r="N45" s="11">
        <v>3402.2439299830698</v>
      </c>
      <c r="O45" s="45">
        <f t="shared" si="0"/>
        <v>25351.230551067762</v>
      </c>
    </row>
    <row r="46" spans="13:15" x14ac:dyDescent="0.4">
      <c r="M46" s="44">
        <v>1731.21076923077</v>
      </c>
      <c r="N46" s="11">
        <v>3479.0084697910802</v>
      </c>
      <c r="O46" s="45">
        <f t="shared" si="0"/>
        <v>25877.98120110029</v>
      </c>
    </row>
    <row r="47" spans="13:15" x14ac:dyDescent="0.4">
      <c r="M47" s="44">
        <v>1769.27692307692</v>
      </c>
      <c r="N47" s="11">
        <v>3555.7730095991001</v>
      </c>
      <c r="O47" s="45">
        <f t="shared" si="0"/>
        <v>26405.655932628775</v>
      </c>
    </row>
    <row r="48" spans="13:15" x14ac:dyDescent="0.4">
      <c r="M48" s="44">
        <v>1807.3430769230699</v>
      </c>
      <c r="N48" s="11">
        <v>3632.53754940712</v>
      </c>
      <c r="O48" s="45">
        <f t="shared" si="0"/>
        <v>26934.19616124246</v>
      </c>
    </row>
    <row r="49" spans="13:15" x14ac:dyDescent="0.4">
      <c r="M49" s="44">
        <v>1845.4092307692299</v>
      </c>
      <c r="N49" s="18">
        <v>3709.3020892151399</v>
      </c>
      <c r="O49" s="45">
        <f t="shared" si="0"/>
        <v>27463.548152181811</v>
      </c>
    </row>
    <row r="50" spans="13:15" x14ac:dyDescent="0.4">
      <c r="M50" s="44">
        <v>1883.4753846153801</v>
      </c>
      <c r="N50" s="11">
        <v>3786.0666290231602</v>
      </c>
      <c r="O50" s="45">
        <f t="shared" si="0"/>
        <v>27993.662528691628</v>
      </c>
    </row>
    <row r="51" spans="13:15" x14ac:dyDescent="0.4">
      <c r="M51" s="44">
        <v>1921.5415384615301</v>
      </c>
      <c r="N51" s="11">
        <v>3862.8311688311701</v>
      </c>
      <c r="O51" s="45">
        <f t="shared" si="0"/>
        <v>28524.493838997223</v>
      </c>
    </row>
    <row r="52" spans="13:15" x14ac:dyDescent="0.4">
      <c r="M52" s="56">
        <v>1959.6076923076901</v>
      </c>
      <c r="N52" s="11">
        <v>3939.59570863919</v>
      </c>
      <c r="O52" s="57">
        <f t="shared" si="0"/>
        <v>29056.000173905279</v>
      </c>
    </row>
    <row r="53" spans="13:15" x14ac:dyDescent="0.4">
      <c r="M53" s="44">
        <v>1997.67384615384</v>
      </c>
      <c r="N53" s="52">
        <v>4016.3602484472099</v>
      </c>
      <c r="O53" s="45">
        <f t="shared" si="0"/>
        <v>29588.142828257292</v>
      </c>
    </row>
    <row r="54" spans="13:15" x14ac:dyDescent="0.4">
      <c r="M54" s="44">
        <v>2035.74</v>
      </c>
      <c r="N54" s="11">
        <v>4093.1247882552302</v>
      </c>
      <c r="O54" s="45">
        <f t="shared" si="0"/>
        <v>30120.88600048007</v>
      </c>
    </row>
    <row r="55" spans="13:15" x14ac:dyDescent="0.4">
      <c r="M55" s="44">
        <v>2073.8061538461502</v>
      </c>
      <c r="N55" s="11">
        <v>4169.8893280632501</v>
      </c>
      <c r="O55" s="45">
        <f t="shared" si="0"/>
        <v>30654.196525320465</v>
      </c>
    </row>
    <row r="56" spans="13:15" x14ac:dyDescent="0.4">
      <c r="M56" s="44">
        <v>2111.8723076923002</v>
      </c>
      <c r="N56" s="11">
        <v>4246.6538678712604</v>
      </c>
      <c r="O56" s="45">
        <f t="shared" si="0"/>
        <v>31188.043635569444</v>
      </c>
    </row>
    <row r="57" spans="13:15" x14ac:dyDescent="0.4">
      <c r="M57" s="44">
        <v>2149.9384615384602</v>
      </c>
      <c r="N57" s="11">
        <v>4323.4184076792799</v>
      </c>
      <c r="O57" s="45">
        <f t="shared" si="0"/>
        <v>31722.398749169115</v>
      </c>
    </row>
    <row r="58" spans="13:15" x14ac:dyDescent="0.4">
      <c r="M58" s="44">
        <v>2188.0046153846101</v>
      </c>
      <c r="N58" s="11">
        <v>4400.1829474873002</v>
      </c>
      <c r="O58" s="45">
        <f t="shared" si="0"/>
        <v>32257.235278604148</v>
      </c>
    </row>
    <row r="59" spans="13:15" x14ac:dyDescent="0.4">
      <c r="M59" s="51">
        <v>2226.0707692307701</v>
      </c>
      <c r="N59" s="11">
        <v>4476.9474872953197</v>
      </c>
      <c r="O59" s="53">
        <f t="shared" si="0"/>
        <v>32792.528459904403</v>
      </c>
    </row>
    <row r="60" spans="13:15" x14ac:dyDescent="0.4">
      <c r="M60" s="44">
        <v>2264.1369230769201</v>
      </c>
      <c r="N60" s="11">
        <v>4553.71202710334</v>
      </c>
      <c r="O60" s="45">
        <f t="shared" si="0"/>
        <v>33328.255198941064</v>
      </c>
    </row>
    <row r="61" spans="13:15" x14ac:dyDescent="0.4">
      <c r="M61" s="44">
        <v>2302.2030769230701</v>
      </c>
      <c r="N61" s="11">
        <v>4630.4765669113503</v>
      </c>
      <c r="O61" s="45">
        <f t="shared" si="0"/>
        <v>33864.393933013554</v>
      </c>
    </row>
    <row r="62" spans="13:15" x14ac:dyDescent="0.4">
      <c r="M62" s="44">
        <v>2340.26923076923</v>
      </c>
      <c r="N62" s="11">
        <v>4707.2411067193698</v>
      </c>
      <c r="O62" s="45">
        <f t="shared" si="0"/>
        <v>34400.924505978372</v>
      </c>
    </row>
    <row r="63" spans="13:15" x14ac:dyDescent="0.4">
      <c r="M63" s="44">
        <v>2378.33538461538</v>
      </c>
      <c r="N63" s="11">
        <v>4784.0056465273901</v>
      </c>
      <c r="O63" s="45">
        <f t="shared" si="0"/>
        <v>34937.828055399965</v>
      </c>
    </row>
    <row r="64" spans="13:15" x14ac:dyDescent="0.4">
      <c r="M64" s="44">
        <v>2416.40153846153</v>
      </c>
      <c r="N64" s="11">
        <v>4860.7701863354096</v>
      </c>
      <c r="O64" s="45">
        <f t="shared" si="0"/>
        <v>35475.086910396123</v>
      </c>
    </row>
    <row r="65" spans="13:15" x14ac:dyDescent="0.4">
      <c r="M65" s="44">
        <v>2454.46769230769</v>
      </c>
      <c r="N65" s="11">
        <v>4937.5347261434299</v>
      </c>
      <c r="O65" s="45">
        <f t="shared" si="0"/>
        <v>36012.684499011273</v>
      </c>
    </row>
    <row r="66" spans="13:15" x14ac:dyDescent="0.4">
      <c r="M66" s="44">
        <v>2492.5338461538399</v>
      </c>
      <c r="N66" s="11">
        <v>5014.2992659514503</v>
      </c>
      <c r="O66" s="45">
        <f t="shared" si="0"/>
        <v>36550.605264098063</v>
      </c>
    </row>
  </sheetData>
  <mergeCells count="5">
    <mergeCell ref="B1:F1"/>
    <mergeCell ref="H1:K1"/>
    <mergeCell ref="M1:O1"/>
    <mergeCell ref="AB1:AD1"/>
    <mergeCell ref="U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BDA-5B27-47EB-A406-18835DBAF0BA}">
  <dimension ref="B1:AV24"/>
  <sheetViews>
    <sheetView topLeftCell="G1" workbookViewId="0">
      <selection activeCell="G2" sqref="G2"/>
    </sheetView>
  </sheetViews>
  <sheetFormatPr defaultColWidth="12.109375" defaultRowHeight="14.4" x14ac:dyDescent="0.3"/>
  <cols>
    <col min="2" max="2" width="66.6640625" bestFit="1" customWidth="1"/>
    <col min="3" max="3" width="13.88671875" bestFit="1" customWidth="1"/>
    <col min="4" max="4" width="13.88671875" customWidth="1"/>
    <col min="6" max="6" width="14.21875" bestFit="1" customWidth="1"/>
    <col min="7" max="7" width="93.5546875" customWidth="1"/>
    <col min="8" max="23" width="12.21875" bestFit="1" customWidth="1"/>
    <col min="26" max="26" width="5.77734375" customWidth="1"/>
  </cols>
  <sheetData>
    <row r="1" spans="2:48" ht="31.2" x14ac:dyDescent="0.4">
      <c r="B1" s="92" t="s">
        <v>49</v>
      </c>
      <c r="C1" s="95"/>
      <c r="D1" s="96"/>
      <c r="I1" s="99" t="s">
        <v>62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2:48" ht="25.8" x14ac:dyDescent="0.3">
      <c r="I2" s="98" t="s">
        <v>68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2:48" ht="21.6" thickBot="1" x14ac:dyDescent="0.45">
      <c r="I3" s="86">
        <f>AOC+AHC</f>
        <v>9748.8460855645553</v>
      </c>
      <c r="J3" s="87">
        <v>1.2</v>
      </c>
      <c r="K3" s="87">
        <v>1.6</v>
      </c>
      <c r="L3" s="87">
        <v>2</v>
      </c>
      <c r="M3" s="87">
        <v>2.4</v>
      </c>
      <c r="N3" s="87">
        <v>2.8</v>
      </c>
      <c r="O3" s="87">
        <v>3.2</v>
      </c>
      <c r="P3" s="87">
        <v>3.6</v>
      </c>
      <c r="Q3" s="87">
        <v>4</v>
      </c>
      <c r="R3" s="87">
        <v>4.4000000000000004</v>
      </c>
      <c r="S3" s="87">
        <v>4.8</v>
      </c>
      <c r="T3" s="87">
        <v>5.2</v>
      </c>
      <c r="U3" s="87">
        <v>5.6</v>
      </c>
      <c r="V3" s="87">
        <v>6</v>
      </c>
      <c r="W3" s="87">
        <v>6.4</v>
      </c>
      <c r="X3" s="87">
        <v>6.8</v>
      </c>
      <c r="Y3" s="87">
        <v>7.2</v>
      </c>
      <c r="Z3" s="87">
        <v>7.6</v>
      </c>
      <c r="AA3" s="87">
        <v>8</v>
      </c>
      <c r="AB3" s="87">
        <v>8.4</v>
      </c>
      <c r="AC3" s="87">
        <v>8.8000000000000007</v>
      </c>
      <c r="AD3" s="87">
        <v>9.1999999999999993</v>
      </c>
      <c r="AE3" s="87">
        <v>9.6</v>
      </c>
      <c r="AF3" s="87">
        <v>10</v>
      </c>
      <c r="AG3" s="87">
        <v>10.4</v>
      </c>
      <c r="AH3" s="87">
        <v>10.8</v>
      </c>
      <c r="AI3" s="87">
        <v>11.2</v>
      </c>
      <c r="AJ3" s="87">
        <v>11.6</v>
      </c>
      <c r="AK3" s="87">
        <v>12</v>
      </c>
      <c r="AL3" s="87">
        <v>12.4</v>
      </c>
      <c r="AM3" s="87">
        <v>12.8</v>
      </c>
      <c r="AN3" s="87">
        <v>13.2</v>
      </c>
      <c r="AO3" s="87">
        <v>13.6</v>
      </c>
      <c r="AP3" s="87">
        <v>14</v>
      </c>
      <c r="AQ3" s="87">
        <v>14.4</v>
      </c>
      <c r="AR3" s="87">
        <v>14.8</v>
      </c>
      <c r="AS3" s="87">
        <v>15.2</v>
      </c>
      <c r="AT3" s="87">
        <v>15.6</v>
      </c>
      <c r="AU3" s="87">
        <v>16</v>
      </c>
      <c r="AV3" s="87">
        <v>16.399999999999999</v>
      </c>
    </row>
    <row r="4" spans="2:48" ht="21" x14ac:dyDescent="0.4">
      <c r="F4" s="78"/>
      <c r="G4" s="79" t="s">
        <v>63</v>
      </c>
      <c r="H4" s="100" t="s">
        <v>48</v>
      </c>
      <c r="I4" s="87">
        <v>100</v>
      </c>
      <c r="J4">
        <f t="dataTable" ref="J4:AV24" dt2D="1" dtr="1" r1="G6" r2="G5"/>
        <v>2621.8477869095036</v>
      </c>
      <c r="K4">
        <v>2757.2484996429612</v>
      </c>
      <c r="L4">
        <v>2892.6492123764183</v>
      </c>
      <c r="M4">
        <v>3028.0499251098759</v>
      </c>
      <c r="N4">
        <v>3163.4506378433334</v>
      </c>
      <c r="O4">
        <v>3298.8513505767905</v>
      </c>
      <c r="P4">
        <v>3434.2520633102486</v>
      </c>
      <c r="Q4">
        <v>3569.6527760437057</v>
      </c>
      <c r="R4">
        <v>3705.0534887771632</v>
      </c>
      <c r="S4">
        <v>3840.4542015106208</v>
      </c>
      <c r="T4">
        <v>3975.8549142440779</v>
      </c>
      <c r="U4">
        <v>4111.255626977535</v>
      </c>
      <c r="V4">
        <v>4246.6563397109931</v>
      </c>
      <c r="W4">
        <v>4382.0570524444502</v>
      </c>
      <c r="X4">
        <v>4517.4577651779073</v>
      </c>
      <c r="Y4">
        <v>4652.8584779113653</v>
      </c>
      <c r="Z4">
        <v>4788.2591906448224</v>
      </c>
      <c r="AA4">
        <v>4923.6599033782804</v>
      </c>
      <c r="AB4">
        <v>5059.0606161117375</v>
      </c>
      <c r="AC4">
        <v>5194.4613288451947</v>
      </c>
      <c r="AD4">
        <v>5329.8620415786518</v>
      </c>
      <c r="AE4">
        <v>5465.2627543121098</v>
      </c>
      <c r="AF4">
        <v>5600.6634670455678</v>
      </c>
      <c r="AG4">
        <v>5736.0641797790249</v>
      </c>
      <c r="AH4">
        <v>5871.464892512482</v>
      </c>
      <c r="AI4">
        <v>6006.8656052459392</v>
      </c>
      <c r="AJ4">
        <v>6142.2663179793963</v>
      </c>
      <c r="AK4">
        <v>6277.6670307128543</v>
      </c>
      <c r="AL4">
        <v>6413.0677434463123</v>
      </c>
      <c r="AM4">
        <v>6548.4684561797694</v>
      </c>
      <c r="AN4">
        <v>6683.8691689132265</v>
      </c>
      <c r="AO4">
        <v>6819.2698816466836</v>
      </c>
      <c r="AP4">
        <v>6954.6705943801408</v>
      </c>
      <c r="AQ4" s="85">
        <v>7090.0713071135997</v>
      </c>
      <c r="AR4">
        <v>7225.4720198470568</v>
      </c>
      <c r="AS4">
        <v>7360.8727325805139</v>
      </c>
      <c r="AT4">
        <v>7496.273445313971</v>
      </c>
      <c r="AU4">
        <v>7631.6741580474281</v>
      </c>
      <c r="AV4">
        <v>7767.0748707808852</v>
      </c>
    </row>
    <row r="5" spans="2:48" ht="21" x14ac:dyDescent="0.35">
      <c r="B5" s="9" t="s">
        <v>11</v>
      </c>
      <c r="C5" s="10">
        <v>15000</v>
      </c>
      <c r="D5" s="2"/>
      <c r="E5" t="s">
        <v>59</v>
      </c>
      <c r="F5" s="80" t="s">
        <v>29</v>
      </c>
      <c r="G5" s="81">
        <v>220</v>
      </c>
      <c r="H5" s="101"/>
      <c r="I5" s="87">
        <v>120</v>
      </c>
      <c r="J5">
        <v>3064.9769166513297</v>
      </c>
      <c r="K5">
        <v>3200.3776293847873</v>
      </c>
      <c r="L5">
        <v>3335.7783421182448</v>
      </c>
      <c r="M5">
        <v>3471.1790548517019</v>
      </c>
      <c r="N5">
        <v>3606.5797675851595</v>
      </c>
      <c r="O5">
        <v>3741.9804803186171</v>
      </c>
      <c r="P5">
        <v>3877.3811930520742</v>
      </c>
      <c r="Q5">
        <v>4012.7819057855318</v>
      </c>
      <c r="R5">
        <v>4148.1826185189893</v>
      </c>
      <c r="S5">
        <v>4283.5833312524464</v>
      </c>
      <c r="T5">
        <v>4418.9840439859036</v>
      </c>
      <c r="U5">
        <v>4554.3847567193616</v>
      </c>
      <c r="V5">
        <v>4689.7854694528187</v>
      </c>
      <c r="W5">
        <v>4825.1861821862767</v>
      </c>
      <c r="X5">
        <v>4960.5868949197338</v>
      </c>
      <c r="Y5">
        <v>5095.9876076531909</v>
      </c>
      <c r="Z5">
        <v>5231.388320386648</v>
      </c>
      <c r="AA5">
        <v>5366.7890331201061</v>
      </c>
      <c r="AB5">
        <v>5502.1897458535641</v>
      </c>
      <c r="AC5">
        <v>5637.5904585870212</v>
      </c>
      <c r="AD5">
        <v>5772.9911713204783</v>
      </c>
      <c r="AE5">
        <v>5908.3918840539354</v>
      </c>
      <c r="AF5">
        <v>6043.7925967873934</v>
      </c>
      <c r="AG5">
        <v>6179.1933095208506</v>
      </c>
      <c r="AH5">
        <v>6314.5940222543086</v>
      </c>
      <c r="AI5">
        <v>6449.9947349877657</v>
      </c>
      <c r="AJ5">
        <v>6585.3954477212228</v>
      </c>
      <c r="AK5">
        <v>6720.7961604546799</v>
      </c>
      <c r="AL5">
        <v>6856.1968731881379</v>
      </c>
      <c r="AM5">
        <v>6991.5975859215951</v>
      </c>
      <c r="AN5">
        <v>7126.9982986550522</v>
      </c>
      <c r="AO5">
        <v>7262.3990113885102</v>
      </c>
      <c r="AP5">
        <v>7397.7997241219673</v>
      </c>
      <c r="AQ5" s="85">
        <v>7533.2004368554253</v>
      </c>
      <c r="AR5">
        <v>7668.6011495888824</v>
      </c>
      <c r="AS5">
        <v>7804.0018623223395</v>
      </c>
      <c r="AT5">
        <v>7939.4025750557976</v>
      </c>
      <c r="AU5">
        <v>8074.8032877892547</v>
      </c>
      <c r="AV5">
        <v>8210.2040005227118</v>
      </c>
    </row>
    <row r="6" spans="2:48" ht="21" x14ac:dyDescent="0.35">
      <c r="B6" s="16" t="s">
        <v>17</v>
      </c>
      <c r="C6" s="3">
        <v>80</v>
      </c>
      <c r="D6" s="2"/>
      <c r="F6" s="80" t="s">
        <v>31</v>
      </c>
      <c r="G6" s="81">
        <v>14.399999999999999</v>
      </c>
      <c r="H6" s="101"/>
      <c r="I6" s="87">
        <v>140</v>
      </c>
      <c r="J6">
        <v>3508.1060463931558</v>
      </c>
      <c r="K6">
        <v>3643.5067591266134</v>
      </c>
      <c r="L6">
        <v>3778.9074718600705</v>
      </c>
      <c r="M6">
        <v>3914.308184593528</v>
      </c>
      <c r="N6">
        <v>4049.7088973269856</v>
      </c>
      <c r="O6">
        <v>4185.1096100604427</v>
      </c>
      <c r="P6">
        <v>4320.5103227939007</v>
      </c>
      <c r="Q6">
        <v>4455.9110355273579</v>
      </c>
      <c r="R6">
        <v>4591.3117482608159</v>
      </c>
      <c r="S6">
        <v>4726.712460994273</v>
      </c>
      <c r="T6">
        <v>4862.1131737277301</v>
      </c>
      <c r="U6">
        <v>4997.5138864611872</v>
      </c>
      <c r="V6">
        <v>5132.9145991946452</v>
      </c>
      <c r="W6">
        <v>5268.3153119281023</v>
      </c>
      <c r="X6">
        <v>5403.7160246615604</v>
      </c>
      <c r="Y6">
        <v>5539.1167373950175</v>
      </c>
      <c r="Z6">
        <v>5674.5174501284746</v>
      </c>
      <c r="AA6">
        <v>5809.9181628619317</v>
      </c>
      <c r="AB6">
        <v>5945.3188755953897</v>
      </c>
      <c r="AC6">
        <v>6080.7195883288477</v>
      </c>
      <c r="AD6">
        <v>6216.1203010623049</v>
      </c>
      <c r="AE6">
        <v>6351.521013795762</v>
      </c>
      <c r="AF6">
        <v>6486.9217265292191</v>
      </c>
      <c r="AG6">
        <v>6622.3224392626762</v>
      </c>
      <c r="AH6">
        <v>6757.7231519961342</v>
      </c>
      <c r="AI6">
        <v>6893.1238647295913</v>
      </c>
      <c r="AJ6">
        <v>7028.5245774630494</v>
      </c>
      <c r="AK6">
        <v>7163.9252901965065</v>
      </c>
      <c r="AL6">
        <v>7299.3260029299636</v>
      </c>
      <c r="AM6">
        <v>7434.7267156634207</v>
      </c>
      <c r="AN6">
        <v>7570.1274283968778</v>
      </c>
      <c r="AO6">
        <v>7705.5281411303367</v>
      </c>
      <c r="AP6">
        <v>7840.9288538637938</v>
      </c>
      <c r="AQ6" s="85">
        <v>7976.329566597251</v>
      </c>
      <c r="AR6">
        <v>8111.7302793307081</v>
      </c>
      <c r="AS6">
        <v>8247.1309920641652</v>
      </c>
      <c r="AT6">
        <v>8382.5317047976241</v>
      </c>
      <c r="AU6">
        <v>8517.9324175310812</v>
      </c>
      <c r="AV6">
        <v>8653.3331302645383</v>
      </c>
    </row>
    <row r="7" spans="2:48" ht="21" x14ac:dyDescent="0.35">
      <c r="B7" s="16" t="s">
        <v>22</v>
      </c>
      <c r="C7" s="17">
        <v>0.18</v>
      </c>
      <c r="D7" s="24"/>
      <c r="F7" s="80" t="s">
        <v>34</v>
      </c>
      <c r="G7" s="81">
        <v>15000</v>
      </c>
      <c r="H7" s="101"/>
      <c r="I7" s="87">
        <v>160</v>
      </c>
      <c r="J7">
        <v>3951.2351761349819</v>
      </c>
      <c r="K7">
        <v>4086.6358888684395</v>
      </c>
      <c r="L7">
        <v>4222.036601601897</v>
      </c>
      <c r="M7">
        <v>4357.4373143353541</v>
      </c>
      <c r="N7">
        <v>4492.8380270688112</v>
      </c>
      <c r="O7">
        <v>4628.2387398022693</v>
      </c>
      <c r="P7">
        <v>4763.6394525357264</v>
      </c>
      <c r="Q7">
        <v>4899.0401652691835</v>
      </c>
      <c r="R7">
        <v>5034.4408780026415</v>
      </c>
      <c r="S7">
        <v>5169.8415907360986</v>
      </c>
      <c r="T7">
        <v>5305.2423034695566</v>
      </c>
      <c r="U7">
        <v>5440.6430162030138</v>
      </c>
      <c r="V7">
        <v>5576.0437289364709</v>
      </c>
      <c r="W7">
        <v>5711.444441669928</v>
      </c>
      <c r="X7">
        <v>5846.845154403386</v>
      </c>
      <c r="Y7">
        <v>5982.245867136844</v>
      </c>
      <c r="Z7">
        <v>6117.6465798703011</v>
      </c>
      <c r="AA7">
        <v>6253.0472926037583</v>
      </c>
      <c r="AB7">
        <v>6388.4480053372154</v>
      </c>
      <c r="AC7">
        <v>6523.8487180706734</v>
      </c>
      <c r="AD7">
        <v>6659.2494308041305</v>
      </c>
      <c r="AE7">
        <v>6794.6501435375885</v>
      </c>
      <c r="AF7">
        <v>6930.0508562710456</v>
      </c>
      <c r="AG7">
        <v>7065.4515690045027</v>
      </c>
      <c r="AH7">
        <v>7200.8522817379599</v>
      </c>
      <c r="AI7">
        <v>7336.252994471417</v>
      </c>
      <c r="AJ7">
        <v>7471.653707204875</v>
      </c>
      <c r="AK7">
        <v>7607.054419938333</v>
      </c>
      <c r="AL7">
        <v>7742.4551326717901</v>
      </c>
      <c r="AM7">
        <v>7877.8558454052472</v>
      </c>
      <c r="AN7">
        <v>8013.2565581387043</v>
      </c>
      <c r="AO7">
        <v>8148.6572708721624</v>
      </c>
      <c r="AP7">
        <v>8284.0579836056204</v>
      </c>
      <c r="AQ7" s="85">
        <v>8419.4586963390775</v>
      </c>
      <c r="AR7">
        <v>8554.8594090725346</v>
      </c>
      <c r="AS7">
        <v>8690.2601218059917</v>
      </c>
      <c r="AT7">
        <v>8825.6608345394488</v>
      </c>
      <c r="AU7">
        <v>8961.0615472729078</v>
      </c>
      <c r="AV7">
        <v>9096.4622600063631</v>
      </c>
    </row>
    <row r="8" spans="2:48" ht="21" x14ac:dyDescent="0.35">
      <c r="B8" s="16" t="s">
        <v>25</v>
      </c>
      <c r="C8" s="3">
        <v>220</v>
      </c>
      <c r="D8" s="2"/>
      <c r="F8" s="80" t="s">
        <v>37</v>
      </c>
      <c r="G8" s="81">
        <f>SQRT(S*D/H)</f>
        <v>478.71355387816908</v>
      </c>
      <c r="H8" s="101"/>
      <c r="I8" s="87">
        <v>180</v>
      </c>
      <c r="J8">
        <v>4394.3643058768084</v>
      </c>
      <c r="K8">
        <v>4529.7650186102655</v>
      </c>
      <c r="L8">
        <v>4665.1657313437236</v>
      </c>
      <c r="M8">
        <v>4800.5664440771807</v>
      </c>
      <c r="N8">
        <v>4935.9671568106378</v>
      </c>
      <c r="O8">
        <v>5071.3678695440958</v>
      </c>
      <c r="P8">
        <v>5206.7685822775529</v>
      </c>
      <c r="Q8">
        <v>5342.16929501101</v>
      </c>
      <c r="R8">
        <v>5477.5700077444681</v>
      </c>
      <c r="S8">
        <v>5612.9707204779252</v>
      </c>
      <c r="T8">
        <v>5748.3714332113832</v>
      </c>
      <c r="U8">
        <v>5883.7721459448403</v>
      </c>
      <c r="V8">
        <v>6019.1728586782974</v>
      </c>
      <c r="W8">
        <v>6154.5735714117545</v>
      </c>
      <c r="X8">
        <v>6289.9742841452126</v>
      </c>
      <c r="Y8">
        <v>6425.3749968786706</v>
      </c>
      <c r="Z8">
        <v>6560.7757096121277</v>
      </c>
      <c r="AA8">
        <v>6696.1764223455848</v>
      </c>
      <c r="AB8">
        <v>6831.5771350790419</v>
      </c>
      <c r="AC8">
        <v>6966.9778478124999</v>
      </c>
      <c r="AD8">
        <v>7102.378560545957</v>
      </c>
      <c r="AE8">
        <v>7237.7792732794151</v>
      </c>
      <c r="AF8">
        <v>7373.1799860128722</v>
      </c>
      <c r="AG8">
        <v>7508.5806987463293</v>
      </c>
      <c r="AH8">
        <v>7643.9814114797864</v>
      </c>
      <c r="AI8">
        <v>7779.3821242132435</v>
      </c>
      <c r="AJ8">
        <v>7914.7828369467015</v>
      </c>
      <c r="AK8">
        <v>8050.1835496801596</v>
      </c>
      <c r="AL8">
        <v>8185.5842624136167</v>
      </c>
      <c r="AM8">
        <v>8320.9849751470738</v>
      </c>
      <c r="AN8">
        <v>8456.3856878805309</v>
      </c>
      <c r="AO8">
        <v>8591.7864006139898</v>
      </c>
      <c r="AP8">
        <v>8727.1871133474451</v>
      </c>
      <c r="AQ8" s="85">
        <v>8862.5878260809041</v>
      </c>
      <c r="AR8">
        <v>8997.9885388143612</v>
      </c>
      <c r="AS8">
        <v>9133.3892515478183</v>
      </c>
      <c r="AT8">
        <v>9268.7899642812772</v>
      </c>
      <c r="AU8">
        <v>9404.1906770147325</v>
      </c>
      <c r="AV8">
        <v>9539.5913897481914</v>
      </c>
    </row>
    <row r="9" spans="2:48" ht="21" x14ac:dyDescent="0.35">
      <c r="B9" s="16" t="s">
        <v>27</v>
      </c>
      <c r="C9" s="3">
        <f>C7*C6</f>
        <v>14.399999999999999</v>
      </c>
      <c r="D9" s="2"/>
      <c r="F9" s="80" t="s">
        <v>40</v>
      </c>
      <c r="G9" s="81">
        <v>677.00356366728715</v>
      </c>
      <c r="H9" s="101"/>
      <c r="I9" s="87">
        <v>200</v>
      </c>
      <c r="J9">
        <v>4837.493435618635</v>
      </c>
      <c r="K9">
        <v>4972.8941483520921</v>
      </c>
      <c r="L9">
        <v>5108.2948610855501</v>
      </c>
      <c r="M9">
        <v>5243.6955738190072</v>
      </c>
      <c r="N9">
        <v>5379.0962865524643</v>
      </c>
      <c r="O9">
        <v>5514.4969992859224</v>
      </c>
      <c r="P9">
        <v>5649.8977120193795</v>
      </c>
      <c r="Q9">
        <v>5785.2984247528366</v>
      </c>
      <c r="R9">
        <v>5920.6991374862946</v>
      </c>
      <c r="S9">
        <v>6056.0998502197517</v>
      </c>
      <c r="T9">
        <v>6191.5005629532097</v>
      </c>
      <c r="U9">
        <v>6326.9012756866668</v>
      </c>
      <c r="V9">
        <v>6462.301988420124</v>
      </c>
      <c r="W9">
        <v>6597.7027011535811</v>
      </c>
      <c r="X9">
        <v>6733.1034138870391</v>
      </c>
      <c r="Y9">
        <v>6868.5041266204971</v>
      </c>
      <c r="Z9">
        <v>7003.9048393539542</v>
      </c>
      <c r="AA9">
        <v>7139.3055520874113</v>
      </c>
      <c r="AB9">
        <v>7274.7062648208685</v>
      </c>
      <c r="AC9">
        <v>7410.1069775543265</v>
      </c>
      <c r="AD9">
        <v>7545.5076902877836</v>
      </c>
      <c r="AE9">
        <v>7680.9084030212416</v>
      </c>
      <c r="AF9">
        <v>7816.3091157546987</v>
      </c>
      <c r="AG9">
        <v>7951.7098284881558</v>
      </c>
      <c r="AH9">
        <v>8087.1105412216129</v>
      </c>
      <c r="AI9">
        <v>8222.5112539550701</v>
      </c>
      <c r="AJ9">
        <v>8357.9119666885272</v>
      </c>
      <c r="AK9">
        <v>8493.3126794219861</v>
      </c>
      <c r="AL9">
        <v>8628.7133921554432</v>
      </c>
      <c r="AM9">
        <v>8764.1141048889003</v>
      </c>
      <c r="AN9">
        <v>8899.5148176223574</v>
      </c>
      <c r="AO9">
        <v>9034.9155303558146</v>
      </c>
      <c r="AP9">
        <v>9170.3162430892735</v>
      </c>
      <c r="AQ9" s="85">
        <v>9305.7169558227306</v>
      </c>
      <c r="AR9">
        <v>9441.1176685561877</v>
      </c>
      <c r="AS9">
        <v>9576.5183812896448</v>
      </c>
      <c r="AT9">
        <v>9711.9190940231019</v>
      </c>
      <c r="AU9">
        <v>9847.3198067565609</v>
      </c>
      <c r="AV9">
        <v>9982.7205194900162</v>
      </c>
    </row>
    <row r="10" spans="2:48" ht="21" x14ac:dyDescent="0.35">
      <c r="B10" s="38" t="s">
        <v>58</v>
      </c>
      <c r="C10" s="39">
        <v>677.00320038633004</v>
      </c>
      <c r="D10" s="25"/>
      <c r="F10" s="80" t="s">
        <v>41</v>
      </c>
      <c r="G10" s="81">
        <v>22.156468376279893</v>
      </c>
      <c r="H10" s="101"/>
      <c r="I10" s="85">
        <v>220</v>
      </c>
      <c r="J10" s="85">
        <v>5280.6225653604606</v>
      </c>
      <c r="K10" s="85">
        <v>5416.0232780939177</v>
      </c>
      <c r="L10" s="85">
        <v>5551.4239908273757</v>
      </c>
      <c r="M10" s="85">
        <v>5686.8247035608329</v>
      </c>
      <c r="N10" s="85">
        <v>5822.22541629429</v>
      </c>
      <c r="O10" s="85">
        <v>5957.626129027748</v>
      </c>
      <c r="P10" s="85">
        <v>6093.0268417612051</v>
      </c>
      <c r="Q10" s="85">
        <v>6228.4275544946631</v>
      </c>
      <c r="R10" s="85">
        <v>6363.8282672281202</v>
      </c>
      <c r="S10" s="85">
        <v>6499.2289799615774</v>
      </c>
      <c r="T10" s="85">
        <v>6634.6296926950345</v>
      </c>
      <c r="U10" s="85">
        <v>6770.0304054284925</v>
      </c>
      <c r="V10" s="85">
        <v>6905.4311181619496</v>
      </c>
      <c r="W10" s="85">
        <v>7040.8318308954076</v>
      </c>
      <c r="X10" s="85">
        <v>7176.2325436288647</v>
      </c>
      <c r="Y10" s="85">
        <v>7311.6332563623218</v>
      </c>
      <c r="Z10" s="85">
        <v>7447.033969095779</v>
      </c>
      <c r="AA10" s="85">
        <v>7582.434681829237</v>
      </c>
      <c r="AB10" s="85">
        <v>7717.835394562695</v>
      </c>
      <c r="AC10" s="85">
        <v>7853.2361072961521</v>
      </c>
      <c r="AD10" s="85">
        <v>7988.6368200296092</v>
      </c>
      <c r="AE10" s="85">
        <v>8124.0375327630663</v>
      </c>
      <c r="AF10" s="85">
        <v>8259.4382454965235</v>
      </c>
      <c r="AG10" s="85">
        <v>8394.8389582299824</v>
      </c>
      <c r="AH10" s="85">
        <v>8530.2396709634395</v>
      </c>
      <c r="AI10" s="85">
        <v>8665.6403836968966</v>
      </c>
      <c r="AJ10" s="85">
        <v>8801.0410964303537</v>
      </c>
      <c r="AK10" s="85">
        <v>8936.4418091638108</v>
      </c>
      <c r="AL10" s="85">
        <v>9071.8425218972698</v>
      </c>
      <c r="AM10" s="85">
        <v>9207.2432346307251</v>
      </c>
      <c r="AN10" s="85">
        <v>9342.643947364184</v>
      </c>
      <c r="AO10" s="85">
        <v>9478.0446600976411</v>
      </c>
      <c r="AP10" s="85">
        <v>9613.4453728310982</v>
      </c>
      <c r="AQ10" s="88">
        <v>9748.8460855645571</v>
      </c>
      <c r="AR10" s="85">
        <v>9884.2467982980124</v>
      </c>
      <c r="AS10" s="85">
        <v>10019.647511031471</v>
      </c>
      <c r="AT10" s="85">
        <v>10155.048223764928</v>
      </c>
      <c r="AU10" s="85">
        <v>10290.448936498386</v>
      </c>
      <c r="AV10" s="85">
        <v>10425.849649231843</v>
      </c>
    </row>
    <row r="11" spans="2:48" ht="21" x14ac:dyDescent="0.4">
      <c r="B11" s="16" t="s">
        <v>30</v>
      </c>
      <c r="C11" s="19">
        <f>C5/C10</f>
        <v>22.156468376279893</v>
      </c>
      <c r="D11" s="23"/>
      <c r="F11" s="80" t="s">
        <v>8</v>
      </c>
      <c r="G11" s="82">
        <f>(D/Q)*S</f>
        <v>4874.4204271600884</v>
      </c>
      <c r="H11" s="101"/>
      <c r="I11" s="87">
        <v>240</v>
      </c>
      <c r="J11">
        <v>5723.7516951022872</v>
      </c>
      <c r="K11">
        <v>5859.1524078357443</v>
      </c>
      <c r="L11">
        <v>5994.5531205692023</v>
      </c>
      <c r="M11">
        <v>6129.9538333026594</v>
      </c>
      <c r="N11">
        <v>6265.3545460361165</v>
      </c>
      <c r="O11">
        <v>6400.7552587695745</v>
      </c>
      <c r="P11">
        <v>6536.1559715030317</v>
      </c>
      <c r="Q11">
        <v>6671.5566842364897</v>
      </c>
      <c r="R11">
        <v>6806.9573969699468</v>
      </c>
      <c r="S11">
        <v>6942.3581097034039</v>
      </c>
      <c r="T11">
        <v>7077.758822436861</v>
      </c>
      <c r="U11">
        <v>7213.159535170319</v>
      </c>
      <c r="V11">
        <v>7348.5602479037761</v>
      </c>
      <c r="W11">
        <v>7483.9609606372342</v>
      </c>
      <c r="X11">
        <v>7619.3616733706913</v>
      </c>
      <c r="Y11">
        <v>7754.7623861041484</v>
      </c>
      <c r="Z11">
        <v>7890.1630988376055</v>
      </c>
      <c r="AA11">
        <v>8025.5638115710635</v>
      </c>
      <c r="AB11">
        <v>8160.9645243045215</v>
      </c>
      <c r="AC11">
        <v>8296.3652370379787</v>
      </c>
      <c r="AD11">
        <v>8431.7659497714358</v>
      </c>
      <c r="AE11">
        <v>8567.1666625048929</v>
      </c>
      <c r="AF11">
        <v>8702.5673752383518</v>
      </c>
      <c r="AG11">
        <v>8837.9680879718071</v>
      </c>
      <c r="AH11">
        <v>8973.368800705266</v>
      </c>
      <c r="AI11">
        <v>9108.7695134387232</v>
      </c>
      <c r="AJ11">
        <v>9244.1702261721803</v>
      </c>
      <c r="AK11">
        <v>9379.5709389056374</v>
      </c>
      <c r="AL11">
        <v>9514.9716516390945</v>
      </c>
      <c r="AM11">
        <v>9650.3723643725534</v>
      </c>
      <c r="AN11">
        <v>9785.7730771060087</v>
      </c>
      <c r="AO11">
        <v>9921.1737898394676</v>
      </c>
      <c r="AP11">
        <v>10056.574502572925</v>
      </c>
      <c r="AQ11" s="85">
        <v>10191.975215306382</v>
      </c>
      <c r="AR11">
        <v>10327.375928039841</v>
      </c>
      <c r="AS11">
        <v>10462.776640773296</v>
      </c>
      <c r="AT11">
        <v>10598.177353506755</v>
      </c>
      <c r="AU11">
        <v>10733.578066240212</v>
      </c>
      <c r="AV11">
        <v>10868.978778973669</v>
      </c>
    </row>
    <row r="12" spans="2:48" ht="21" x14ac:dyDescent="0.4">
      <c r="B12" s="16" t="s">
        <v>33</v>
      </c>
      <c r="C12" s="19">
        <f>(C5/C10)*C8</f>
        <v>4874.4230427815764</v>
      </c>
      <c r="D12" s="23"/>
      <c r="F12" s="80" t="s">
        <v>15</v>
      </c>
      <c r="G12" s="82">
        <f>(Q/2) * H</f>
        <v>4874.425658404467</v>
      </c>
      <c r="H12" s="101"/>
      <c r="I12" s="87">
        <v>260</v>
      </c>
      <c r="J12">
        <v>6166.8808248441137</v>
      </c>
      <c r="K12">
        <v>6302.2815375775708</v>
      </c>
      <c r="L12">
        <v>6437.6822503110288</v>
      </c>
      <c r="M12">
        <v>6573.082963044486</v>
      </c>
      <c r="N12">
        <v>6708.4836757779431</v>
      </c>
      <c r="O12">
        <v>6843.8843885114011</v>
      </c>
      <c r="P12">
        <v>6979.2851012448582</v>
      </c>
      <c r="Q12">
        <v>7114.6858139783162</v>
      </c>
      <c r="R12">
        <v>7250.0865267117733</v>
      </c>
      <c r="S12">
        <v>7385.4872394452304</v>
      </c>
      <c r="T12">
        <v>7520.8879521786876</v>
      </c>
      <c r="U12">
        <v>7656.2886649121456</v>
      </c>
      <c r="V12">
        <v>7791.6893776456027</v>
      </c>
      <c r="W12">
        <v>7927.0900903790607</v>
      </c>
      <c r="X12">
        <v>8062.4908031125178</v>
      </c>
      <c r="Y12">
        <v>8197.8915158459749</v>
      </c>
      <c r="Z12">
        <v>8333.292228579432</v>
      </c>
      <c r="AA12">
        <v>8468.6929413128892</v>
      </c>
      <c r="AB12">
        <v>8604.0936540463481</v>
      </c>
      <c r="AC12">
        <v>8739.4943667798052</v>
      </c>
      <c r="AD12">
        <v>8874.8950795132623</v>
      </c>
      <c r="AE12">
        <v>9010.2957922467194</v>
      </c>
      <c r="AF12">
        <v>9145.6965049801765</v>
      </c>
      <c r="AG12">
        <v>9281.0972177136355</v>
      </c>
      <c r="AH12">
        <v>9416.4979304470926</v>
      </c>
      <c r="AI12">
        <v>9551.8986431805497</v>
      </c>
      <c r="AJ12">
        <v>9687.2993559140068</v>
      </c>
      <c r="AK12">
        <v>9822.7000686474639</v>
      </c>
      <c r="AL12">
        <v>9958.1007813809229</v>
      </c>
      <c r="AM12">
        <v>10093.501494114378</v>
      </c>
      <c r="AN12">
        <v>10228.902206847837</v>
      </c>
      <c r="AO12">
        <v>10364.302919581294</v>
      </c>
      <c r="AP12">
        <v>10499.703632314751</v>
      </c>
      <c r="AQ12" s="85">
        <v>10635.10434504821</v>
      </c>
      <c r="AR12">
        <v>10770.505057781666</v>
      </c>
      <c r="AS12">
        <v>10905.905770515124</v>
      </c>
      <c r="AT12">
        <v>11041.306483248582</v>
      </c>
      <c r="AU12">
        <v>11176.707195982039</v>
      </c>
      <c r="AV12">
        <v>11312.107908715496</v>
      </c>
    </row>
    <row r="13" spans="2:48" ht="21.6" thickBot="1" x14ac:dyDescent="0.45">
      <c r="B13" s="16" t="s">
        <v>36</v>
      </c>
      <c r="C13" s="19">
        <f>C10*C9/2</f>
        <v>4874.4230427815755</v>
      </c>
      <c r="D13" s="23"/>
      <c r="F13" s="83" t="s">
        <v>20</v>
      </c>
      <c r="G13" s="84">
        <f>AOC+AHC</f>
        <v>9748.8460855645553</v>
      </c>
      <c r="H13" s="101"/>
      <c r="I13" s="87">
        <v>280</v>
      </c>
      <c r="J13">
        <v>6610.0099545859393</v>
      </c>
      <c r="K13">
        <v>6745.4106673193965</v>
      </c>
      <c r="L13">
        <v>6880.8113800528545</v>
      </c>
      <c r="M13">
        <v>7016.2120927863116</v>
      </c>
      <c r="N13">
        <v>7151.6128055197687</v>
      </c>
      <c r="O13">
        <v>7287.0135182532267</v>
      </c>
      <c r="P13">
        <v>7422.4142309866838</v>
      </c>
      <c r="Q13">
        <v>7557.8149437201409</v>
      </c>
      <c r="R13">
        <v>7693.215656453599</v>
      </c>
      <c r="S13">
        <v>7828.6163691870561</v>
      </c>
      <c r="T13">
        <v>7964.0170819205141</v>
      </c>
      <c r="U13">
        <v>8099.4177946539712</v>
      </c>
      <c r="V13">
        <v>8234.8185073874283</v>
      </c>
      <c r="W13">
        <v>8370.2192201208854</v>
      </c>
      <c r="X13">
        <v>8505.6199328543444</v>
      </c>
      <c r="Y13">
        <v>8641.0206455878015</v>
      </c>
      <c r="Z13">
        <v>8776.4213583212586</v>
      </c>
      <c r="AA13">
        <v>8911.8220710547157</v>
      </c>
      <c r="AB13">
        <v>9047.2227837881728</v>
      </c>
      <c r="AC13">
        <v>9182.6234965216318</v>
      </c>
      <c r="AD13">
        <v>9318.024209255087</v>
      </c>
      <c r="AE13">
        <v>9453.424921988546</v>
      </c>
      <c r="AF13">
        <v>9588.8256347220031</v>
      </c>
      <c r="AG13">
        <v>9724.2263474554602</v>
      </c>
      <c r="AH13">
        <v>9859.6270601889173</v>
      </c>
      <c r="AI13">
        <v>9995.0277729223744</v>
      </c>
      <c r="AJ13">
        <v>10130.428485655833</v>
      </c>
      <c r="AK13">
        <v>10265.82919838929</v>
      </c>
      <c r="AL13">
        <v>10401.229911122748</v>
      </c>
      <c r="AM13">
        <v>10536.630623856205</v>
      </c>
      <c r="AN13">
        <v>10672.031336589662</v>
      </c>
      <c r="AO13">
        <v>10807.432049323121</v>
      </c>
      <c r="AP13">
        <v>10942.832762056576</v>
      </c>
      <c r="AQ13" s="85">
        <v>11078.233474790035</v>
      </c>
      <c r="AR13">
        <v>11213.634187523492</v>
      </c>
      <c r="AS13">
        <v>11349.034900256949</v>
      </c>
      <c r="AT13">
        <v>11484.435612990408</v>
      </c>
      <c r="AU13">
        <v>11619.836325723863</v>
      </c>
      <c r="AV13">
        <v>11755.237038457322</v>
      </c>
    </row>
    <row r="14" spans="2:48" ht="18" x14ac:dyDescent="0.35">
      <c r="B14" s="20" t="s">
        <v>39</v>
      </c>
      <c r="C14" s="21">
        <f>SUM(C12:C13)</f>
        <v>9748.8460855631529</v>
      </c>
      <c r="D14" s="23"/>
      <c r="H14" s="101"/>
      <c r="I14" s="87">
        <v>300</v>
      </c>
      <c r="J14">
        <v>7053.1390843277659</v>
      </c>
      <c r="K14">
        <v>7188.539797061223</v>
      </c>
      <c r="L14">
        <v>7323.940509794681</v>
      </c>
      <c r="M14">
        <v>7459.3412225281381</v>
      </c>
      <c r="N14">
        <v>7594.7419352615952</v>
      </c>
      <c r="O14">
        <v>7730.1426479950533</v>
      </c>
      <c r="P14">
        <v>7865.5433607285104</v>
      </c>
      <c r="Q14">
        <v>8000.9440734619675</v>
      </c>
      <c r="R14">
        <v>8136.3447861954255</v>
      </c>
      <c r="S14">
        <v>8271.7454989288835</v>
      </c>
      <c r="T14">
        <v>8407.1462116623406</v>
      </c>
      <c r="U14">
        <v>8542.5469243957978</v>
      </c>
      <c r="V14">
        <v>8677.9476371292549</v>
      </c>
      <c r="W14">
        <v>8813.348349862712</v>
      </c>
      <c r="X14">
        <v>8948.7490625961691</v>
      </c>
      <c r="Y14">
        <v>9084.149775329628</v>
      </c>
      <c r="Z14">
        <v>9219.5504880630851</v>
      </c>
      <c r="AA14">
        <v>9354.9512007965423</v>
      </c>
      <c r="AB14">
        <v>9490.3519135299994</v>
      </c>
      <c r="AC14">
        <v>9625.7526262634565</v>
      </c>
      <c r="AD14">
        <v>9761.1533389969154</v>
      </c>
      <c r="AE14">
        <v>9896.5540517303725</v>
      </c>
      <c r="AF14">
        <v>10031.95476446383</v>
      </c>
      <c r="AG14">
        <v>10167.355477197287</v>
      </c>
      <c r="AH14">
        <v>10302.756189930744</v>
      </c>
      <c r="AI14">
        <v>10438.156902664201</v>
      </c>
      <c r="AJ14">
        <v>10573.557615397658</v>
      </c>
      <c r="AK14">
        <v>10708.958328131117</v>
      </c>
      <c r="AL14">
        <v>10844.359040864574</v>
      </c>
      <c r="AM14">
        <v>10979.759753598031</v>
      </c>
      <c r="AN14">
        <v>11115.160466331488</v>
      </c>
      <c r="AO14">
        <v>11250.561179064945</v>
      </c>
      <c r="AP14">
        <v>11385.961891798404</v>
      </c>
      <c r="AQ14" s="85">
        <v>11521.362604531862</v>
      </c>
      <c r="AR14">
        <v>11656.763317265319</v>
      </c>
      <c r="AS14">
        <v>11792.164029998776</v>
      </c>
      <c r="AT14">
        <v>11927.564742732233</v>
      </c>
      <c r="AU14">
        <v>12062.965455465692</v>
      </c>
      <c r="AV14">
        <v>12198.366168199147</v>
      </c>
    </row>
    <row r="15" spans="2:48" x14ac:dyDescent="0.3">
      <c r="H15" s="101"/>
      <c r="I15" s="87">
        <v>320</v>
      </c>
      <c r="J15">
        <v>7496.2682140695915</v>
      </c>
      <c r="K15">
        <v>7631.6689268030486</v>
      </c>
      <c r="L15">
        <v>7767.0696395365067</v>
      </c>
      <c r="M15">
        <v>7902.4703522699638</v>
      </c>
      <c r="N15">
        <v>8037.8710650034209</v>
      </c>
      <c r="O15">
        <v>8173.2717777368789</v>
      </c>
      <c r="P15">
        <v>8308.6724904703369</v>
      </c>
      <c r="Q15">
        <v>8444.073203203794</v>
      </c>
      <c r="R15">
        <v>8579.4739159372511</v>
      </c>
      <c r="S15">
        <v>8714.8746286707083</v>
      </c>
      <c r="T15">
        <v>8850.2753414041654</v>
      </c>
      <c r="U15">
        <v>8985.6760541376225</v>
      </c>
      <c r="V15">
        <v>9121.0767668710814</v>
      </c>
      <c r="W15">
        <v>9256.4774796045385</v>
      </c>
      <c r="X15">
        <v>9391.8781923379956</v>
      </c>
      <c r="Y15">
        <v>9527.2789050714528</v>
      </c>
      <c r="Z15">
        <v>9662.6796178049099</v>
      </c>
      <c r="AA15">
        <v>9798.080330538367</v>
      </c>
      <c r="AB15">
        <v>9933.4810432718259</v>
      </c>
      <c r="AC15">
        <v>10068.881756005283</v>
      </c>
      <c r="AD15">
        <v>10204.28246873874</v>
      </c>
      <c r="AE15">
        <v>10339.683181472197</v>
      </c>
      <c r="AF15">
        <v>10475.083894205654</v>
      </c>
      <c r="AG15">
        <v>10610.484606939113</v>
      </c>
      <c r="AH15">
        <v>10745.88531967257</v>
      </c>
      <c r="AI15">
        <v>10881.286032406028</v>
      </c>
      <c r="AJ15">
        <v>11016.686745139485</v>
      </c>
      <c r="AK15">
        <v>11152.087457872942</v>
      </c>
      <c r="AL15">
        <v>11287.488170606401</v>
      </c>
      <c r="AM15">
        <v>11422.888883339856</v>
      </c>
      <c r="AN15">
        <v>11558.289596073315</v>
      </c>
      <c r="AO15">
        <v>11693.690308806772</v>
      </c>
      <c r="AP15">
        <v>11829.091021540229</v>
      </c>
      <c r="AQ15" s="85">
        <v>11964.491734273688</v>
      </c>
      <c r="AR15">
        <v>12099.892447007143</v>
      </c>
      <c r="AS15">
        <v>12235.293159740602</v>
      </c>
      <c r="AT15">
        <v>12370.693872474059</v>
      </c>
      <c r="AU15">
        <v>12506.094585207517</v>
      </c>
      <c r="AV15">
        <v>12641.495297940974</v>
      </c>
    </row>
    <row r="16" spans="2:48" x14ac:dyDescent="0.3">
      <c r="H16" s="101"/>
      <c r="I16" s="87">
        <v>340</v>
      </c>
      <c r="J16">
        <v>7939.3973438114181</v>
      </c>
      <c r="K16">
        <v>8074.7980565448752</v>
      </c>
      <c r="L16">
        <v>8210.1987692783332</v>
      </c>
      <c r="M16">
        <v>8345.5994820117903</v>
      </c>
      <c r="N16">
        <v>8481.0001947452474</v>
      </c>
      <c r="O16">
        <v>8616.4009074787045</v>
      </c>
      <c r="P16">
        <v>8751.8016202121635</v>
      </c>
      <c r="Q16">
        <v>8887.2023329456206</v>
      </c>
      <c r="R16">
        <v>9022.6030456790777</v>
      </c>
      <c r="S16">
        <v>9158.0037584125348</v>
      </c>
      <c r="T16">
        <v>9293.4044711459919</v>
      </c>
      <c r="U16">
        <v>9428.805183879449</v>
      </c>
      <c r="V16">
        <v>9564.205896612908</v>
      </c>
      <c r="W16">
        <v>9699.6066093463651</v>
      </c>
      <c r="X16">
        <v>9835.0073220798222</v>
      </c>
      <c r="Y16">
        <v>9970.4080348132793</v>
      </c>
      <c r="Z16">
        <v>10105.808747546736</v>
      </c>
      <c r="AA16">
        <v>10241.209460280195</v>
      </c>
      <c r="AB16">
        <v>10376.610173013652</v>
      </c>
      <c r="AC16">
        <v>10512.01088574711</v>
      </c>
      <c r="AD16">
        <v>10647.411598480567</v>
      </c>
      <c r="AE16">
        <v>10782.812311214024</v>
      </c>
      <c r="AF16">
        <v>10918.213023947483</v>
      </c>
      <c r="AG16">
        <v>11053.613736680938</v>
      </c>
      <c r="AH16">
        <v>11189.014449414397</v>
      </c>
      <c r="AI16">
        <v>11324.415162147854</v>
      </c>
      <c r="AJ16">
        <v>11459.815874881311</v>
      </c>
      <c r="AK16">
        <v>11595.216587614768</v>
      </c>
      <c r="AL16">
        <v>11730.617300348225</v>
      </c>
      <c r="AM16">
        <v>11866.018013081684</v>
      </c>
      <c r="AN16">
        <v>12001.41872581514</v>
      </c>
      <c r="AO16">
        <v>12136.819438548599</v>
      </c>
      <c r="AP16">
        <v>12272.220151282056</v>
      </c>
      <c r="AQ16" s="85">
        <v>12407.620864015513</v>
      </c>
      <c r="AR16">
        <v>12543.021576748972</v>
      </c>
      <c r="AS16">
        <v>12678.422289482427</v>
      </c>
      <c r="AT16">
        <v>12813.823002215886</v>
      </c>
      <c r="AU16">
        <v>12949.223714949343</v>
      </c>
      <c r="AV16">
        <v>13084.6244276828</v>
      </c>
    </row>
    <row r="17" spans="8:48" x14ac:dyDescent="0.3">
      <c r="H17" s="101"/>
      <c r="I17" s="87">
        <v>360</v>
      </c>
      <c r="J17">
        <v>8382.5264735532455</v>
      </c>
      <c r="K17">
        <v>8517.9271862867026</v>
      </c>
      <c r="L17">
        <v>8653.3278990201597</v>
      </c>
      <c r="M17">
        <v>8788.7286117536169</v>
      </c>
      <c r="N17">
        <v>8924.129324487074</v>
      </c>
      <c r="O17">
        <v>9059.5300372205311</v>
      </c>
      <c r="P17">
        <v>9194.93074995399</v>
      </c>
      <c r="Q17">
        <v>9330.3314626874471</v>
      </c>
      <c r="R17">
        <v>9465.7321754209042</v>
      </c>
      <c r="S17">
        <v>9601.1328881543614</v>
      </c>
      <c r="T17">
        <v>9736.5336008878185</v>
      </c>
      <c r="U17">
        <v>9871.9343136212756</v>
      </c>
      <c r="V17">
        <v>10007.335026354735</v>
      </c>
      <c r="W17">
        <v>10142.735739088192</v>
      </c>
      <c r="X17">
        <v>10278.136451821649</v>
      </c>
      <c r="Y17">
        <v>10413.537164555106</v>
      </c>
      <c r="Z17">
        <v>10548.937877288563</v>
      </c>
      <c r="AA17">
        <v>10684.33859002202</v>
      </c>
      <c r="AB17">
        <v>10819.739302755479</v>
      </c>
      <c r="AC17">
        <v>10955.140015488936</v>
      </c>
      <c r="AD17">
        <v>11090.540728222393</v>
      </c>
      <c r="AE17">
        <v>11225.94144095585</v>
      </c>
      <c r="AF17">
        <v>11361.342153689307</v>
      </c>
      <c r="AG17">
        <v>11496.742866422766</v>
      </c>
      <c r="AH17">
        <v>11632.143579156223</v>
      </c>
      <c r="AI17">
        <v>11767.544291889681</v>
      </c>
      <c r="AJ17">
        <v>11902.945004623138</v>
      </c>
      <c r="AK17">
        <v>12038.345717356595</v>
      </c>
      <c r="AL17">
        <v>12173.746430090054</v>
      </c>
      <c r="AM17">
        <v>12309.147142823509</v>
      </c>
      <c r="AN17">
        <v>12444.547855556968</v>
      </c>
      <c r="AO17">
        <v>12579.948568290425</v>
      </c>
      <c r="AP17">
        <v>12715.349281023882</v>
      </c>
      <c r="AQ17" s="85">
        <v>12850.749993757341</v>
      </c>
      <c r="AR17">
        <v>12986.150706490796</v>
      </c>
      <c r="AS17">
        <v>13121.551419224255</v>
      </c>
      <c r="AT17">
        <v>13256.952131957712</v>
      </c>
      <c r="AU17">
        <v>13392.35284469117</v>
      </c>
      <c r="AV17">
        <v>13527.753557424627</v>
      </c>
    </row>
    <row r="18" spans="8:48" x14ac:dyDescent="0.3">
      <c r="H18" s="101"/>
      <c r="I18" s="87">
        <v>380</v>
      </c>
      <c r="J18">
        <v>8825.6556032950721</v>
      </c>
      <c r="K18">
        <v>8961.0563160285292</v>
      </c>
      <c r="L18">
        <v>9096.4570287619863</v>
      </c>
      <c r="M18">
        <v>9231.8577414954434</v>
      </c>
      <c r="N18">
        <v>9367.2584542289005</v>
      </c>
      <c r="O18">
        <v>9502.6591669623576</v>
      </c>
      <c r="P18">
        <v>9638.0598796958166</v>
      </c>
      <c r="Q18">
        <v>9773.4605924292737</v>
      </c>
      <c r="R18">
        <v>9908.8613051627308</v>
      </c>
      <c r="S18">
        <v>10044.262017896188</v>
      </c>
      <c r="T18">
        <v>10179.662730629645</v>
      </c>
      <c r="U18">
        <v>10315.063443363102</v>
      </c>
      <c r="V18">
        <v>10450.464156096561</v>
      </c>
      <c r="W18">
        <v>10585.864868830018</v>
      </c>
      <c r="X18">
        <v>10721.265581563475</v>
      </c>
      <c r="Y18">
        <v>10856.666294296932</v>
      </c>
      <c r="Z18">
        <v>10992.06700703039</v>
      </c>
      <c r="AA18">
        <v>11127.467719763848</v>
      </c>
      <c r="AB18">
        <v>11262.868432497306</v>
      </c>
      <c r="AC18">
        <v>11398.269145230763</v>
      </c>
      <c r="AD18">
        <v>11533.66985796422</v>
      </c>
      <c r="AE18">
        <v>11669.070570697677</v>
      </c>
      <c r="AF18">
        <v>11804.471283431136</v>
      </c>
      <c r="AG18">
        <v>11939.871996164591</v>
      </c>
      <c r="AH18">
        <v>12075.27270889805</v>
      </c>
      <c r="AI18">
        <v>12210.673421631507</v>
      </c>
      <c r="AJ18">
        <v>12346.074134364964</v>
      </c>
      <c r="AK18">
        <v>12481.474847098421</v>
      </c>
      <c r="AL18">
        <v>12616.875559831878</v>
      </c>
      <c r="AM18">
        <v>12752.276272565337</v>
      </c>
      <c r="AN18">
        <v>12887.676985298793</v>
      </c>
      <c r="AO18">
        <v>13023.077698032252</v>
      </c>
      <c r="AP18">
        <v>13158.478410765709</v>
      </c>
      <c r="AQ18" s="85">
        <v>13293.879123499166</v>
      </c>
      <c r="AR18">
        <v>13429.279836232625</v>
      </c>
      <c r="AS18">
        <v>13564.68054896608</v>
      </c>
      <c r="AT18">
        <v>13700.081261699539</v>
      </c>
      <c r="AU18">
        <v>13835.481974432996</v>
      </c>
      <c r="AV18">
        <v>13970.882687166453</v>
      </c>
    </row>
    <row r="19" spans="8:48" x14ac:dyDescent="0.3">
      <c r="H19" s="101"/>
      <c r="I19" s="87">
        <v>400</v>
      </c>
      <c r="J19">
        <v>9268.7847330368986</v>
      </c>
      <c r="K19">
        <v>9404.1854457703557</v>
      </c>
      <c r="L19">
        <v>9539.5861585038128</v>
      </c>
      <c r="M19">
        <v>9674.98687123727</v>
      </c>
      <c r="N19">
        <v>9810.3875839707271</v>
      </c>
      <c r="O19">
        <v>9945.7882967041842</v>
      </c>
      <c r="P19">
        <v>10081.189009437643</v>
      </c>
      <c r="Q19">
        <v>10216.5897221711</v>
      </c>
      <c r="R19">
        <v>10351.990434904557</v>
      </c>
      <c r="S19">
        <v>10487.391147638014</v>
      </c>
      <c r="T19">
        <v>10622.791860371472</v>
      </c>
      <c r="U19">
        <v>10758.192573104929</v>
      </c>
      <c r="V19">
        <v>10893.593285838388</v>
      </c>
      <c r="W19">
        <v>11028.993998571845</v>
      </c>
      <c r="X19">
        <v>11164.394711305302</v>
      </c>
      <c r="Y19">
        <v>11299.795424038759</v>
      </c>
      <c r="Z19">
        <v>11435.196136772216</v>
      </c>
      <c r="AA19">
        <v>11570.596849505673</v>
      </c>
      <c r="AB19">
        <v>11705.997562239132</v>
      </c>
      <c r="AC19">
        <v>11841.398274972589</v>
      </c>
      <c r="AD19">
        <v>11976.798987706046</v>
      </c>
      <c r="AE19">
        <v>12112.199700439503</v>
      </c>
      <c r="AF19">
        <v>12247.600413172961</v>
      </c>
      <c r="AG19">
        <v>12383.001125906419</v>
      </c>
      <c r="AH19">
        <v>12518.401838639877</v>
      </c>
      <c r="AI19">
        <v>12653.802551373334</v>
      </c>
      <c r="AJ19">
        <v>12789.203264106791</v>
      </c>
      <c r="AK19">
        <v>12924.603976840248</v>
      </c>
      <c r="AL19">
        <v>13060.004689573707</v>
      </c>
      <c r="AM19">
        <v>13195.405402307162</v>
      </c>
      <c r="AN19">
        <v>13330.806115040621</v>
      </c>
      <c r="AO19">
        <v>13466.206827774078</v>
      </c>
      <c r="AP19">
        <v>13601.607540507535</v>
      </c>
      <c r="AQ19" s="85">
        <v>13737.008253240994</v>
      </c>
      <c r="AR19">
        <v>13872.40896597445</v>
      </c>
      <c r="AS19">
        <v>14007.809678707908</v>
      </c>
      <c r="AT19">
        <v>14143.210391441366</v>
      </c>
      <c r="AU19">
        <v>14278.611104174823</v>
      </c>
      <c r="AV19">
        <v>14414.01181690828</v>
      </c>
    </row>
    <row r="20" spans="8:48" x14ac:dyDescent="0.3">
      <c r="H20" s="101"/>
      <c r="I20" s="87">
        <v>420</v>
      </c>
      <c r="J20">
        <v>9711.9138627787233</v>
      </c>
      <c r="K20">
        <v>9847.3145755121805</v>
      </c>
      <c r="L20">
        <v>9982.7152882456376</v>
      </c>
      <c r="M20">
        <v>10118.116000979095</v>
      </c>
      <c r="N20">
        <v>10253.516713712552</v>
      </c>
      <c r="O20">
        <v>10388.917426446009</v>
      </c>
      <c r="P20">
        <v>10524.318139179468</v>
      </c>
      <c r="Q20">
        <v>10659.718851912925</v>
      </c>
      <c r="R20">
        <v>10795.119564646382</v>
      </c>
      <c r="S20">
        <v>10930.520277379839</v>
      </c>
      <c r="T20">
        <v>11065.920990113296</v>
      </c>
      <c r="U20">
        <v>11201.321702846753</v>
      </c>
      <c r="V20">
        <v>11336.722415580212</v>
      </c>
      <c r="W20">
        <v>11472.123128313669</v>
      </c>
      <c r="X20">
        <v>11607.523841047127</v>
      </c>
      <c r="Y20">
        <v>11742.924553780584</v>
      </c>
      <c r="Z20">
        <v>11878.325266514041</v>
      </c>
      <c r="AA20">
        <v>12013.725979247498</v>
      </c>
      <c r="AB20">
        <v>12149.126691980957</v>
      </c>
      <c r="AC20">
        <v>12284.527404714414</v>
      </c>
      <c r="AD20">
        <v>12419.928117447871</v>
      </c>
      <c r="AE20">
        <v>12555.328830181328</v>
      </c>
      <c r="AF20">
        <v>12690.729542914785</v>
      </c>
      <c r="AG20">
        <v>12826.130255648244</v>
      </c>
      <c r="AH20">
        <v>12961.530968381701</v>
      </c>
      <c r="AI20">
        <v>13096.931681115158</v>
      </c>
      <c r="AJ20">
        <v>13232.332393848616</v>
      </c>
      <c r="AK20">
        <v>13367.733106582073</v>
      </c>
      <c r="AL20">
        <v>13503.133819315532</v>
      </c>
      <c r="AM20">
        <v>13638.534532048987</v>
      </c>
      <c r="AN20">
        <v>13773.935244782446</v>
      </c>
      <c r="AO20">
        <v>13909.335957515903</v>
      </c>
      <c r="AP20">
        <v>14044.73667024936</v>
      </c>
      <c r="AQ20" s="85">
        <v>14180.137382982819</v>
      </c>
      <c r="AR20">
        <v>14315.538095716274</v>
      </c>
      <c r="AS20">
        <v>14450.938808449733</v>
      </c>
      <c r="AT20">
        <v>14586.33952118319</v>
      </c>
      <c r="AU20">
        <v>14721.740233916647</v>
      </c>
      <c r="AV20">
        <v>14857.140946650105</v>
      </c>
    </row>
    <row r="21" spans="8:48" x14ac:dyDescent="0.3">
      <c r="H21" s="101"/>
      <c r="I21" s="87">
        <v>440</v>
      </c>
      <c r="J21">
        <v>10155.04299252055</v>
      </c>
      <c r="K21">
        <v>10290.443705254007</v>
      </c>
      <c r="L21">
        <v>10425.844417987464</v>
      </c>
      <c r="M21">
        <v>10561.245130720921</v>
      </c>
      <c r="N21">
        <v>10696.645843454378</v>
      </c>
      <c r="O21">
        <v>10832.046556187835</v>
      </c>
      <c r="P21">
        <v>10967.447268921294</v>
      </c>
      <c r="Q21">
        <v>11102.847981654751</v>
      </c>
      <c r="R21">
        <v>11238.248694388209</v>
      </c>
      <c r="S21">
        <v>11373.649407121666</v>
      </c>
      <c r="T21">
        <v>11509.050119855123</v>
      </c>
      <c r="U21">
        <v>11644.45083258858</v>
      </c>
      <c r="V21">
        <v>11779.851545322039</v>
      </c>
      <c r="W21">
        <v>11915.252258055496</v>
      </c>
      <c r="X21">
        <v>12050.652970788953</v>
      </c>
      <c r="Y21">
        <v>12186.05368352241</v>
      </c>
      <c r="Z21">
        <v>12321.454396255867</v>
      </c>
      <c r="AA21">
        <v>12456.855108989326</v>
      </c>
      <c r="AB21">
        <v>12592.255821722783</v>
      </c>
      <c r="AC21">
        <v>12727.65653445624</v>
      </c>
      <c r="AD21">
        <v>12863.057247189698</v>
      </c>
      <c r="AE21">
        <v>12998.457959923155</v>
      </c>
      <c r="AF21">
        <v>13133.858672656614</v>
      </c>
      <c r="AG21">
        <v>13269.259385390069</v>
      </c>
      <c r="AH21">
        <v>13404.660098123528</v>
      </c>
      <c r="AI21">
        <v>13540.060810856985</v>
      </c>
      <c r="AJ21">
        <v>13675.461523590442</v>
      </c>
      <c r="AK21">
        <v>13810.862236323899</v>
      </c>
      <c r="AL21">
        <v>13946.262949057356</v>
      </c>
      <c r="AM21">
        <v>14081.663661790815</v>
      </c>
      <c r="AN21">
        <v>14217.064374524271</v>
      </c>
      <c r="AO21">
        <v>14352.465087257729</v>
      </c>
      <c r="AP21">
        <v>14487.865799991187</v>
      </c>
      <c r="AQ21" s="85">
        <v>14623.266512724644</v>
      </c>
      <c r="AR21">
        <v>14758.667225458103</v>
      </c>
      <c r="AS21">
        <v>14894.067938191558</v>
      </c>
      <c r="AT21">
        <v>15029.468650925017</v>
      </c>
      <c r="AU21">
        <v>15164.869363658474</v>
      </c>
      <c r="AV21">
        <v>15300.270076391931</v>
      </c>
    </row>
    <row r="22" spans="8:48" x14ac:dyDescent="0.3">
      <c r="H22" s="101"/>
      <c r="I22" s="87">
        <v>460</v>
      </c>
      <c r="J22">
        <v>10598.172122262376</v>
      </c>
      <c r="K22">
        <v>10733.572834995834</v>
      </c>
      <c r="L22">
        <v>10868.973547729291</v>
      </c>
      <c r="M22">
        <v>11004.374260462748</v>
      </c>
      <c r="N22">
        <v>11139.774973196205</v>
      </c>
      <c r="O22">
        <v>11275.175685929662</v>
      </c>
      <c r="P22">
        <v>11410.576398663121</v>
      </c>
      <c r="Q22">
        <v>11545.977111396578</v>
      </c>
      <c r="R22">
        <v>11681.377824130035</v>
      </c>
      <c r="S22">
        <v>11816.778536863492</v>
      </c>
      <c r="T22">
        <v>11952.179249596949</v>
      </c>
      <c r="U22">
        <v>12087.579962330406</v>
      </c>
      <c r="V22">
        <v>12222.980675063865</v>
      </c>
      <c r="W22">
        <v>12358.381387797323</v>
      </c>
      <c r="X22">
        <v>12493.78210053078</v>
      </c>
      <c r="Y22">
        <v>12629.182813264237</v>
      </c>
      <c r="Z22">
        <v>12764.583525997694</v>
      </c>
      <c r="AA22">
        <v>12899.984238731151</v>
      </c>
      <c r="AB22">
        <v>13035.38495146461</v>
      </c>
      <c r="AC22">
        <v>13170.785664198067</v>
      </c>
      <c r="AD22">
        <v>13306.186376931524</v>
      </c>
      <c r="AE22">
        <v>13441.587089664981</v>
      </c>
      <c r="AF22">
        <v>13576.987802398438</v>
      </c>
      <c r="AG22">
        <v>13712.388515131897</v>
      </c>
      <c r="AH22">
        <v>13847.789227865354</v>
      </c>
      <c r="AI22">
        <v>13983.189940598812</v>
      </c>
      <c r="AJ22">
        <v>14118.590653332269</v>
      </c>
      <c r="AK22">
        <v>14253.991366065726</v>
      </c>
      <c r="AL22">
        <v>14389.392078799185</v>
      </c>
      <c r="AM22">
        <v>14524.79279153264</v>
      </c>
      <c r="AN22">
        <v>14660.193504266099</v>
      </c>
      <c r="AO22">
        <v>14795.594216999556</v>
      </c>
      <c r="AP22">
        <v>14930.994929733013</v>
      </c>
      <c r="AQ22" s="85">
        <v>15066.395642466472</v>
      </c>
      <c r="AR22">
        <v>15201.796355199927</v>
      </c>
      <c r="AS22">
        <v>15337.197067933386</v>
      </c>
      <c r="AT22">
        <v>15472.597780666843</v>
      </c>
      <c r="AU22">
        <v>15607.998493400301</v>
      </c>
      <c r="AV22">
        <v>15743.399206133758</v>
      </c>
    </row>
    <row r="23" spans="8:48" x14ac:dyDescent="0.3">
      <c r="H23" s="101"/>
      <c r="I23" s="87">
        <v>480</v>
      </c>
      <c r="J23">
        <v>11041.301252004203</v>
      </c>
      <c r="K23">
        <v>11176.70196473766</v>
      </c>
      <c r="L23">
        <v>11312.102677471117</v>
      </c>
      <c r="M23">
        <v>11447.503390204574</v>
      </c>
      <c r="N23">
        <v>11582.904102938031</v>
      </c>
      <c r="O23">
        <v>11718.304815671489</v>
      </c>
      <c r="P23">
        <v>11853.705528404947</v>
      </c>
      <c r="Q23">
        <v>11989.106241138405</v>
      </c>
      <c r="R23">
        <v>12124.506953871862</v>
      </c>
      <c r="S23">
        <v>12259.907666605319</v>
      </c>
      <c r="T23">
        <v>12395.308379338776</v>
      </c>
      <c r="U23">
        <v>12530.709092072233</v>
      </c>
      <c r="V23">
        <v>12666.109804805692</v>
      </c>
      <c r="W23">
        <v>12801.510517539149</v>
      </c>
      <c r="X23">
        <v>12936.911230272606</v>
      </c>
      <c r="Y23">
        <v>13072.311943006063</v>
      </c>
      <c r="Z23">
        <v>13207.71265573952</v>
      </c>
      <c r="AA23">
        <v>13343.113368472979</v>
      </c>
      <c r="AB23">
        <v>13478.514081206436</v>
      </c>
      <c r="AC23">
        <v>13613.914793939894</v>
      </c>
      <c r="AD23">
        <v>13749.315506673351</v>
      </c>
      <c r="AE23">
        <v>13884.716219406808</v>
      </c>
      <c r="AF23">
        <v>14020.116932140267</v>
      </c>
      <c r="AG23">
        <v>14155.517644873722</v>
      </c>
      <c r="AH23">
        <v>14290.918357607181</v>
      </c>
      <c r="AI23">
        <v>14426.319070340638</v>
      </c>
      <c r="AJ23">
        <v>14561.719783074095</v>
      </c>
      <c r="AK23">
        <v>14697.120495807552</v>
      </c>
      <c r="AL23">
        <v>14832.521208541009</v>
      </c>
      <c r="AM23">
        <v>14967.921921274468</v>
      </c>
      <c r="AN23">
        <v>15103.322634007924</v>
      </c>
      <c r="AO23">
        <v>15238.723346741383</v>
      </c>
      <c r="AP23">
        <v>15374.12405947484</v>
      </c>
      <c r="AQ23" s="85">
        <v>15509.524772208297</v>
      </c>
      <c r="AR23">
        <v>15644.925484941756</v>
      </c>
      <c r="AS23">
        <v>15780.326197675211</v>
      </c>
      <c r="AT23">
        <v>15915.72691040867</v>
      </c>
      <c r="AU23">
        <v>16051.127623142127</v>
      </c>
      <c r="AV23">
        <v>16186.528335875584</v>
      </c>
    </row>
    <row r="24" spans="8:48" x14ac:dyDescent="0.3">
      <c r="I24" s="87">
        <v>500</v>
      </c>
      <c r="J24">
        <v>11484.43038174603</v>
      </c>
      <c r="K24">
        <v>11619.831094479487</v>
      </c>
      <c r="L24">
        <v>11755.231807212944</v>
      </c>
      <c r="M24">
        <v>11890.632519946401</v>
      </c>
      <c r="N24">
        <v>12026.033232679858</v>
      </c>
      <c r="O24">
        <v>12161.433945413315</v>
      </c>
      <c r="P24">
        <v>12296.834658146774</v>
      </c>
      <c r="Q24">
        <v>12432.235370880231</v>
      </c>
      <c r="R24">
        <v>12567.636083613688</v>
      </c>
      <c r="S24">
        <v>12703.036796347145</v>
      </c>
      <c r="T24">
        <v>12838.437509080602</v>
      </c>
      <c r="U24">
        <v>12973.83822181406</v>
      </c>
      <c r="V24">
        <v>13109.238934547519</v>
      </c>
      <c r="W24">
        <v>13244.639647280976</v>
      </c>
      <c r="X24">
        <v>13380.040360014433</v>
      </c>
      <c r="Y24">
        <v>13515.44107274789</v>
      </c>
      <c r="Z24">
        <v>13650.841785481347</v>
      </c>
      <c r="AA24">
        <v>13786.242498214804</v>
      </c>
      <c r="AB24">
        <v>13921.643210948263</v>
      </c>
      <c r="AC24">
        <v>14057.04392368172</v>
      </c>
      <c r="AD24">
        <v>14192.444636415177</v>
      </c>
      <c r="AE24">
        <v>14327.845349148634</v>
      </c>
      <c r="AF24">
        <v>14463.246061882091</v>
      </c>
      <c r="AG24">
        <v>14598.64677461555</v>
      </c>
      <c r="AH24">
        <v>14734.047487349007</v>
      </c>
      <c r="AI24">
        <v>14869.448200082465</v>
      </c>
      <c r="AJ24">
        <v>15004.848912815922</v>
      </c>
      <c r="AK24">
        <v>15140.249625549379</v>
      </c>
      <c r="AL24">
        <v>15275.650338282838</v>
      </c>
      <c r="AM24">
        <v>15411.051051016293</v>
      </c>
      <c r="AN24">
        <v>15546.451763749752</v>
      </c>
      <c r="AO24">
        <v>15681.852476483209</v>
      </c>
      <c r="AP24">
        <v>15817.253189216666</v>
      </c>
      <c r="AQ24" s="85">
        <v>15952.653901950125</v>
      </c>
      <c r="AR24">
        <v>16088.05461468358</v>
      </c>
      <c r="AS24">
        <v>16223.455327417039</v>
      </c>
      <c r="AT24">
        <v>16358.856040150496</v>
      </c>
      <c r="AU24">
        <v>16494.256752883954</v>
      </c>
      <c r="AV24">
        <v>16629.657465617413</v>
      </c>
    </row>
  </sheetData>
  <mergeCells count="4">
    <mergeCell ref="I2:AA2"/>
    <mergeCell ref="B1:D1"/>
    <mergeCell ref="I1:AA1"/>
    <mergeCell ref="H4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21F2-DAB3-45C5-83B8-087E7E1CE15C}">
  <dimension ref="A1:AV24"/>
  <sheetViews>
    <sheetView topLeftCell="F1" workbookViewId="0">
      <selection activeCell="I2" sqref="I2:AA2"/>
    </sheetView>
  </sheetViews>
  <sheetFormatPr defaultRowHeight="14.4" x14ac:dyDescent="0.3"/>
  <cols>
    <col min="1" max="1" width="50" customWidth="1"/>
    <col min="2" max="2" width="22.6640625" customWidth="1"/>
    <col min="6" max="6" width="93.88671875" customWidth="1"/>
  </cols>
  <sheetData>
    <row r="1" spans="1:48" ht="31.2" x14ac:dyDescent="0.4">
      <c r="A1" s="92" t="s">
        <v>49</v>
      </c>
      <c r="B1" s="95"/>
      <c r="C1" s="96"/>
      <c r="I1" s="99" t="s">
        <v>64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48" ht="25.8" x14ac:dyDescent="0.3">
      <c r="I2" s="98" t="s">
        <v>67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1:48" ht="21.6" thickBot="1" x14ac:dyDescent="0.45">
      <c r="I3" s="89">
        <f>AOC+AHC</f>
        <v>9748.8460855645553</v>
      </c>
      <c r="J3" s="87">
        <v>1.2</v>
      </c>
      <c r="K3" s="87">
        <v>1.6</v>
      </c>
      <c r="L3" s="87">
        <v>2</v>
      </c>
      <c r="M3" s="87">
        <v>2.4</v>
      </c>
      <c r="N3" s="87">
        <v>2.8</v>
      </c>
      <c r="O3" s="87">
        <v>3.2</v>
      </c>
      <c r="P3" s="87">
        <v>3.6</v>
      </c>
      <c r="Q3" s="87">
        <v>4</v>
      </c>
      <c r="R3" s="87">
        <v>4.4000000000000004</v>
      </c>
      <c r="S3" s="87">
        <v>4.8</v>
      </c>
      <c r="T3" s="87">
        <v>5.2</v>
      </c>
      <c r="U3" s="87">
        <v>5.6</v>
      </c>
      <c r="V3" s="87">
        <v>6</v>
      </c>
      <c r="W3" s="87">
        <v>6.4</v>
      </c>
      <c r="X3" s="87">
        <v>6.8</v>
      </c>
      <c r="Y3" s="87">
        <v>7.2</v>
      </c>
      <c r="Z3" s="87">
        <v>7.6</v>
      </c>
      <c r="AA3" s="87">
        <v>8</v>
      </c>
      <c r="AB3" s="87">
        <v>8.4</v>
      </c>
      <c r="AC3" s="87">
        <v>8.8000000000000007</v>
      </c>
      <c r="AD3" s="87">
        <v>9.1999999999999993</v>
      </c>
      <c r="AE3" s="87">
        <v>9.6</v>
      </c>
      <c r="AF3" s="87">
        <v>10</v>
      </c>
      <c r="AG3" s="87">
        <v>10.4</v>
      </c>
      <c r="AH3" s="87">
        <v>10.8</v>
      </c>
      <c r="AI3" s="87">
        <v>11.2</v>
      </c>
      <c r="AJ3" s="87">
        <v>11.6</v>
      </c>
      <c r="AK3" s="87">
        <v>12</v>
      </c>
      <c r="AL3" s="87">
        <v>12.4</v>
      </c>
      <c r="AM3" s="87">
        <v>12.8</v>
      </c>
      <c r="AN3" s="87">
        <v>13.2</v>
      </c>
      <c r="AO3" s="87">
        <v>13.6</v>
      </c>
      <c r="AP3" s="87">
        <v>14</v>
      </c>
      <c r="AQ3" s="90">
        <v>14.4</v>
      </c>
      <c r="AR3" s="87">
        <v>14.8</v>
      </c>
      <c r="AS3" s="87">
        <v>15.2</v>
      </c>
      <c r="AT3" s="87">
        <v>15.6</v>
      </c>
      <c r="AU3" s="87">
        <v>16</v>
      </c>
      <c r="AV3" s="87">
        <v>16.399999999999999</v>
      </c>
    </row>
    <row r="4" spans="1:48" ht="21" x14ac:dyDescent="0.4">
      <c r="E4" s="78"/>
      <c r="F4" s="79" t="s">
        <v>63</v>
      </c>
      <c r="H4" s="100" t="s">
        <v>66</v>
      </c>
      <c r="I4" s="87">
        <v>1000</v>
      </c>
      <c r="J4">
        <f t="dataTable" ref="J4:AV24" dt2D="1" dtr="1" r1="F6" r2="F7"/>
        <v>731.16350001104479</v>
      </c>
      <c r="K4">
        <v>866.56421274450224</v>
      </c>
      <c r="L4">
        <v>1001.9649254779597</v>
      </c>
      <c r="M4">
        <v>1137.3656382114173</v>
      </c>
      <c r="N4">
        <v>1272.7663509448744</v>
      </c>
      <c r="O4">
        <v>1408.1670636783319</v>
      </c>
      <c r="P4">
        <v>1543.5677764117895</v>
      </c>
      <c r="Q4">
        <v>1678.9684891452468</v>
      </c>
      <c r="R4">
        <v>1814.3692018787044</v>
      </c>
      <c r="S4">
        <v>1949.7699146121618</v>
      </c>
      <c r="T4">
        <v>2085.1706273456193</v>
      </c>
      <c r="U4">
        <v>2220.5713400790764</v>
      </c>
      <c r="V4">
        <v>2355.972052812534</v>
      </c>
      <c r="W4">
        <v>2491.3727655459916</v>
      </c>
      <c r="X4">
        <v>2626.7734782794487</v>
      </c>
      <c r="Y4">
        <v>2762.1741910129067</v>
      </c>
      <c r="Z4">
        <v>2897.5749037463638</v>
      </c>
      <c r="AA4">
        <v>3032.9756164798209</v>
      </c>
      <c r="AB4">
        <v>3168.376329213279</v>
      </c>
      <c r="AC4">
        <v>3303.7770419467361</v>
      </c>
      <c r="AD4">
        <v>3439.1777546801932</v>
      </c>
      <c r="AE4">
        <v>3574.5784674136512</v>
      </c>
      <c r="AF4">
        <v>3709.9791801471083</v>
      </c>
      <c r="AG4">
        <v>3845.3798928805654</v>
      </c>
      <c r="AH4">
        <v>3980.7806056140234</v>
      </c>
      <c r="AI4">
        <v>4116.1813183474806</v>
      </c>
      <c r="AJ4">
        <v>4251.5820310809377</v>
      </c>
      <c r="AK4">
        <v>4386.9827438143957</v>
      </c>
      <c r="AL4">
        <v>4522.3834565478528</v>
      </c>
      <c r="AM4">
        <v>4657.7841692813099</v>
      </c>
      <c r="AN4">
        <v>4793.184882014767</v>
      </c>
      <c r="AO4">
        <v>4928.585594748225</v>
      </c>
      <c r="AP4">
        <v>5063.9863074816822</v>
      </c>
      <c r="AQ4" s="85">
        <v>5199.3870202151402</v>
      </c>
      <c r="AR4">
        <v>5334.7877329485973</v>
      </c>
      <c r="AS4">
        <v>5470.1884456820544</v>
      </c>
      <c r="AT4">
        <v>5605.5891584155124</v>
      </c>
      <c r="AU4">
        <v>5740.9898711489695</v>
      </c>
      <c r="AV4">
        <v>5876.3905838824267</v>
      </c>
    </row>
    <row r="5" spans="1:48" ht="21" x14ac:dyDescent="0.35">
      <c r="A5" s="9" t="s">
        <v>11</v>
      </c>
      <c r="B5" s="10">
        <v>15000</v>
      </c>
      <c r="C5" s="2"/>
      <c r="D5" t="s">
        <v>59</v>
      </c>
      <c r="E5" s="80" t="s">
        <v>29</v>
      </c>
      <c r="F5" s="81">
        <v>220</v>
      </c>
      <c r="H5" s="101"/>
      <c r="I5" s="87">
        <v>2000</v>
      </c>
      <c r="J5">
        <v>1056.1248618217173</v>
      </c>
      <c r="K5">
        <v>1191.5255745551749</v>
      </c>
      <c r="L5">
        <v>1326.9262872886322</v>
      </c>
      <c r="M5">
        <v>1462.3270000220896</v>
      </c>
      <c r="N5">
        <v>1597.7277127555471</v>
      </c>
      <c r="O5">
        <v>1733.1284254890045</v>
      </c>
      <c r="P5">
        <v>1868.5291382224621</v>
      </c>
      <c r="Q5">
        <v>2003.9298509559194</v>
      </c>
      <c r="R5">
        <v>2139.330563689377</v>
      </c>
      <c r="S5">
        <v>2274.7312764228345</v>
      </c>
      <c r="T5">
        <v>2410.1319891562916</v>
      </c>
      <c r="U5">
        <v>2545.5327018897488</v>
      </c>
      <c r="V5">
        <v>2680.9334146232068</v>
      </c>
      <c r="W5">
        <v>2816.3341273566639</v>
      </c>
      <c r="X5">
        <v>2951.7348400901215</v>
      </c>
      <c r="Y5">
        <v>3087.135552823579</v>
      </c>
      <c r="Z5">
        <v>3222.5362655570361</v>
      </c>
      <c r="AA5">
        <v>3357.9369782904937</v>
      </c>
      <c r="AB5">
        <v>3493.3376910239513</v>
      </c>
      <c r="AC5">
        <v>3628.7384037574088</v>
      </c>
      <c r="AD5">
        <v>3764.1391164908659</v>
      </c>
      <c r="AE5">
        <v>3899.5398292243235</v>
      </c>
      <c r="AF5">
        <v>4034.9405419577811</v>
      </c>
      <c r="AG5">
        <v>4170.3412546912386</v>
      </c>
      <c r="AH5">
        <v>4305.7419674246958</v>
      </c>
      <c r="AI5">
        <v>4441.1426801581529</v>
      </c>
      <c r="AJ5">
        <v>4576.54339289161</v>
      </c>
      <c r="AK5">
        <v>4711.944105625068</v>
      </c>
      <c r="AL5">
        <v>4847.344818358526</v>
      </c>
      <c r="AM5">
        <v>4982.7455310919831</v>
      </c>
      <c r="AN5">
        <v>5118.1462438254403</v>
      </c>
      <c r="AO5">
        <v>5253.5469565588974</v>
      </c>
      <c r="AP5">
        <v>5388.9476692923545</v>
      </c>
      <c r="AQ5" s="85">
        <v>5524.3483820258134</v>
      </c>
      <c r="AR5">
        <v>5659.7490947592705</v>
      </c>
      <c r="AS5">
        <v>5795.1498074927276</v>
      </c>
      <c r="AT5">
        <v>5930.5505202261847</v>
      </c>
      <c r="AU5">
        <v>6065.9512329596419</v>
      </c>
      <c r="AV5">
        <v>6201.351945693099</v>
      </c>
    </row>
    <row r="6" spans="1:48" ht="21" x14ac:dyDescent="0.35">
      <c r="A6" s="16" t="s">
        <v>17</v>
      </c>
      <c r="B6" s="3">
        <v>80</v>
      </c>
      <c r="C6" s="2"/>
      <c r="E6" s="80" t="s">
        <v>31</v>
      </c>
      <c r="F6" s="81">
        <v>14.399999999999999</v>
      </c>
      <c r="H6" s="101"/>
      <c r="I6" s="87">
        <v>3000</v>
      </c>
      <c r="J6">
        <v>1381.0862236323901</v>
      </c>
      <c r="K6">
        <v>1516.4869363658474</v>
      </c>
      <c r="L6">
        <v>1651.8876490993048</v>
      </c>
      <c r="M6">
        <v>1787.2883618327623</v>
      </c>
      <c r="N6">
        <v>1922.6890745662197</v>
      </c>
      <c r="O6">
        <v>2058.089787299677</v>
      </c>
      <c r="P6">
        <v>2193.4905000331346</v>
      </c>
      <c r="Q6">
        <v>2328.8912127665922</v>
      </c>
      <c r="R6">
        <v>2464.2919255000497</v>
      </c>
      <c r="S6">
        <v>2599.6926382335068</v>
      </c>
      <c r="T6">
        <v>2735.0933509669644</v>
      </c>
      <c r="U6">
        <v>2870.4940637004215</v>
      </c>
      <c r="V6">
        <v>3005.8947764338791</v>
      </c>
      <c r="W6">
        <v>3141.2954891673367</v>
      </c>
      <c r="X6">
        <v>3276.6962019007942</v>
      </c>
      <c r="Y6">
        <v>3412.0969146342518</v>
      </c>
      <c r="Z6">
        <v>3547.4976273677089</v>
      </c>
      <c r="AA6">
        <v>3682.8983401011665</v>
      </c>
      <c r="AB6">
        <v>3818.299052834624</v>
      </c>
      <c r="AC6">
        <v>3953.6997655680816</v>
      </c>
      <c r="AD6">
        <v>4089.1004783015387</v>
      </c>
      <c r="AE6">
        <v>4224.5011910349958</v>
      </c>
      <c r="AF6">
        <v>4359.9019037684538</v>
      </c>
      <c r="AG6">
        <v>4495.302616501911</v>
      </c>
      <c r="AH6">
        <v>4630.7033292353681</v>
      </c>
      <c r="AI6">
        <v>4766.1040419688252</v>
      </c>
      <c r="AJ6">
        <v>4901.5047547022832</v>
      </c>
      <c r="AK6">
        <v>5036.9054674357403</v>
      </c>
      <c r="AL6">
        <v>5172.3061801691983</v>
      </c>
      <c r="AM6">
        <v>5307.7068929026555</v>
      </c>
      <c r="AN6">
        <v>5443.1076056361126</v>
      </c>
      <c r="AO6">
        <v>5578.5083183695706</v>
      </c>
      <c r="AP6">
        <v>5713.9090311030277</v>
      </c>
      <c r="AQ6" s="85">
        <v>5849.3097438364857</v>
      </c>
      <c r="AR6">
        <v>5984.7104565699428</v>
      </c>
      <c r="AS6">
        <v>6120.1111693033999</v>
      </c>
      <c r="AT6">
        <v>6255.511882036858</v>
      </c>
      <c r="AU6">
        <v>6390.9125947703151</v>
      </c>
      <c r="AV6">
        <v>6526.3133075037722</v>
      </c>
    </row>
    <row r="7" spans="1:48" ht="21" x14ac:dyDescent="0.35">
      <c r="A7" s="16" t="s">
        <v>22</v>
      </c>
      <c r="B7" s="17">
        <v>0.18</v>
      </c>
      <c r="C7" s="24"/>
      <c r="E7" s="80" t="s">
        <v>34</v>
      </c>
      <c r="F7" s="81">
        <v>15000</v>
      </c>
      <c r="H7" s="101"/>
      <c r="I7" s="87">
        <v>4000</v>
      </c>
      <c r="J7">
        <v>1706.0475854430624</v>
      </c>
      <c r="K7">
        <v>1841.44829817652</v>
      </c>
      <c r="L7">
        <v>1976.8490109099773</v>
      </c>
      <c r="M7">
        <v>2112.2497236434347</v>
      </c>
      <c r="N7">
        <v>2247.6504363768922</v>
      </c>
      <c r="O7">
        <v>2383.0511491103498</v>
      </c>
      <c r="P7">
        <v>2518.4518618438069</v>
      </c>
      <c r="Q7">
        <v>2653.8525745772645</v>
      </c>
      <c r="R7">
        <v>2789.253287310722</v>
      </c>
      <c r="S7">
        <v>2924.6540000441792</v>
      </c>
      <c r="T7">
        <v>3060.0547127776367</v>
      </c>
      <c r="U7">
        <v>3195.4554255110943</v>
      </c>
      <c r="V7">
        <v>3330.8561382445514</v>
      </c>
      <c r="W7">
        <v>3466.256850978009</v>
      </c>
      <c r="X7">
        <v>3601.6575637114665</v>
      </c>
      <c r="Y7">
        <v>3737.0582764449241</v>
      </c>
      <c r="Z7">
        <v>3872.4589891783812</v>
      </c>
      <c r="AA7">
        <v>4007.8597019118388</v>
      </c>
      <c r="AB7">
        <v>4143.2604146452959</v>
      </c>
      <c r="AC7">
        <v>4278.6611273787539</v>
      </c>
      <c r="AD7">
        <v>4414.061840112211</v>
      </c>
      <c r="AE7">
        <v>4549.4625528456691</v>
      </c>
      <c r="AF7">
        <v>4684.8632655791262</v>
      </c>
      <c r="AG7">
        <v>4820.2639783125833</v>
      </c>
      <c r="AH7">
        <v>4955.6646910460404</v>
      </c>
      <c r="AI7">
        <v>5091.0654037794975</v>
      </c>
      <c r="AJ7">
        <v>5226.4661165129555</v>
      </c>
      <c r="AK7">
        <v>5361.8668292464135</v>
      </c>
      <c r="AL7">
        <v>5497.2675419798707</v>
      </c>
      <c r="AM7">
        <v>5632.6682547133278</v>
      </c>
      <c r="AN7">
        <v>5768.0689674467849</v>
      </c>
      <c r="AO7">
        <v>5903.4696801802429</v>
      </c>
      <c r="AP7">
        <v>6038.8703929137</v>
      </c>
      <c r="AQ7" s="85">
        <v>6174.271105647158</v>
      </c>
      <c r="AR7">
        <v>6309.6718183806152</v>
      </c>
      <c r="AS7">
        <v>6445.0725311140723</v>
      </c>
      <c r="AT7">
        <v>6580.4732438475303</v>
      </c>
      <c r="AU7">
        <v>6715.8739565809874</v>
      </c>
      <c r="AV7">
        <v>6851.2746693144445</v>
      </c>
    </row>
    <row r="8" spans="1:48" ht="21" x14ac:dyDescent="0.35">
      <c r="A8" s="16" t="s">
        <v>25</v>
      </c>
      <c r="B8" s="3">
        <v>220</v>
      </c>
      <c r="C8" s="2"/>
      <c r="E8" s="80" t="s">
        <v>37</v>
      </c>
      <c r="F8" s="81">
        <f>SQRT(S*D/H)</f>
        <v>478.71355387816908</v>
      </c>
      <c r="H8" s="101"/>
      <c r="I8" s="87">
        <v>5000</v>
      </c>
      <c r="J8">
        <v>2031.0089472537352</v>
      </c>
      <c r="K8">
        <v>2166.4096599871928</v>
      </c>
      <c r="L8">
        <v>2301.8103727206499</v>
      </c>
      <c r="M8">
        <v>2437.2110854541074</v>
      </c>
      <c r="N8">
        <v>2572.611798187565</v>
      </c>
      <c r="O8">
        <v>2708.0125109210221</v>
      </c>
      <c r="P8">
        <v>2843.4132236544801</v>
      </c>
      <c r="Q8">
        <v>2978.8139363879372</v>
      </c>
      <c r="R8">
        <v>3114.2146491213948</v>
      </c>
      <c r="S8">
        <v>3249.6153618548524</v>
      </c>
      <c r="T8">
        <v>3385.0160745883095</v>
      </c>
      <c r="U8">
        <v>3520.4167873217666</v>
      </c>
      <c r="V8">
        <v>3655.8175000552246</v>
      </c>
      <c r="W8">
        <v>3791.2182127886817</v>
      </c>
      <c r="X8">
        <v>3926.6189255221393</v>
      </c>
      <c r="Y8">
        <v>4062.0196382555969</v>
      </c>
      <c r="Z8">
        <v>4197.420350989054</v>
      </c>
      <c r="AA8">
        <v>4332.8210637225111</v>
      </c>
      <c r="AB8">
        <v>4468.2217764559691</v>
      </c>
      <c r="AC8">
        <v>4603.6224891894271</v>
      </c>
      <c r="AD8">
        <v>4739.0232019228843</v>
      </c>
      <c r="AE8">
        <v>4874.4239146563414</v>
      </c>
      <c r="AF8">
        <v>5009.8246273897985</v>
      </c>
      <c r="AG8">
        <v>5145.2253401232556</v>
      </c>
      <c r="AH8">
        <v>5280.6260528567136</v>
      </c>
      <c r="AI8">
        <v>5416.0267655901707</v>
      </c>
      <c r="AJ8">
        <v>5551.4274783236287</v>
      </c>
      <c r="AK8">
        <v>5686.8281910570859</v>
      </c>
      <c r="AL8">
        <v>5822.228903790543</v>
      </c>
      <c r="AM8">
        <v>5957.6296165240001</v>
      </c>
      <c r="AN8">
        <v>6093.0303292574572</v>
      </c>
      <c r="AO8">
        <v>6228.4310419909161</v>
      </c>
      <c r="AP8">
        <v>6363.8317547243732</v>
      </c>
      <c r="AQ8" s="85">
        <v>6499.2324674578304</v>
      </c>
      <c r="AR8">
        <v>6634.6331801912875</v>
      </c>
      <c r="AS8">
        <v>6770.0338929247446</v>
      </c>
      <c r="AT8">
        <v>6905.4346056582035</v>
      </c>
      <c r="AU8">
        <v>7040.8353183916606</v>
      </c>
      <c r="AV8">
        <v>7176.2360311251177</v>
      </c>
    </row>
    <row r="9" spans="1:48" ht="21" x14ac:dyDescent="0.35">
      <c r="A9" s="16" t="s">
        <v>27</v>
      </c>
      <c r="B9" s="3">
        <f>B7*B6</f>
        <v>14.399999999999999</v>
      </c>
      <c r="C9" s="2"/>
      <c r="E9" s="80" t="s">
        <v>40</v>
      </c>
      <c r="F9" s="81">
        <v>677.00356366728715</v>
      </c>
      <c r="H9" s="101"/>
      <c r="I9" s="87">
        <v>6000</v>
      </c>
      <c r="J9">
        <v>2355.970309064408</v>
      </c>
      <c r="K9">
        <v>2491.3710217978651</v>
      </c>
      <c r="L9">
        <v>2626.7717345313226</v>
      </c>
      <c r="M9">
        <v>2762.1724472647802</v>
      </c>
      <c r="N9">
        <v>2897.5731599982373</v>
      </c>
      <c r="O9">
        <v>3032.9738727316949</v>
      </c>
      <c r="P9">
        <v>3168.3745854651524</v>
      </c>
      <c r="Q9">
        <v>3303.7752981986096</v>
      </c>
      <c r="R9">
        <v>3439.1760109320676</v>
      </c>
      <c r="S9">
        <v>3574.5767236655247</v>
      </c>
      <c r="T9">
        <v>3709.9774363989818</v>
      </c>
      <c r="U9">
        <v>3845.3781491324394</v>
      </c>
      <c r="V9">
        <v>3980.7788618658969</v>
      </c>
      <c r="W9">
        <v>4116.1795745993541</v>
      </c>
      <c r="X9">
        <v>4251.5802873328121</v>
      </c>
      <c r="Y9">
        <v>4386.9810000662692</v>
      </c>
      <c r="Z9">
        <v>4522.3817127997263</v>
      </c>
      <c r="AA9">
        <v>4657.7824255331843</v>
      </c>
      <c r="AB9">
        <v>4793.1831382666414</v>
      </c>
      <c r="AC9">
        <v>4928.5838510000995</v>
      </c>
      <c r="AD9">
        <v>5063.9845637335566</v>
      </c>
      <c r="AE9">
        <v>5199.3852764670137</v>
      </c>
      <c r="AF9">
        <v>5334.7859892004717</v>
      </c>
      <c r="AG9">
        <v>5470.1867019339288</v>
      </c>
      <c r="AH9">
        <v>5605.5874146673859</v>
      </c>
      <c r="AI9">
        <v>5740.988127400843</v>
      </c>
      <c r="AJ9">
        <v>5876.3888401343011</v>
      </c>
      <c r="AK9">
        <v>6011.7895528677582</v>
      </c>
      <c r="AL9">
        <v>6147.1902656012162</v>
      </c>
      <c r="AM9">
        <v>6282.5909783346733</v>
      </c>
      <c r="AN9">
        <v>6417.9916910681304</v>
      </c>
      <c r="AO9">
        <v>6553.3924038015884</v>
      </c>
      <c r="AP9">
        <v>6688.7931165350456</v>
      </c>
      <c r="AQ9" s="85">
        <v>6824.1938292685036</v>
      </c>
      <c r="AR9">
        <v>6959.5945420019607</v>
      </c>
      <c r="AS9">
        <v>7094.9952547354178</v>
      </c>
      <c r="AT9">
        <v>7230.3959674688758</v>
      </c>
      <c r="AU9">
        <v>7365.7966802023329</v>
      </c>
      <c r="AV9">
        <v>7501.19739293579</v>
      </c>
    </row>
    <row r="10" spans="1:48" ht="21" x14ac:dyDescent="0.35">
      <c r="A10" s="38" t="s">
        <v>58</v>
      </c>
      <c r="B10" s="39">
        <v>677.00320038633004</v>
      </c>
      <c r="C10" s="25"/>
      <c r="E10" s="80" t="s">
        <v>41</v>
      </c>
      <c r="F10" s="81">
        <v>22.156468376279893</v>
      </c>
      <c r="H10" s="101"/>
      <c r="I10" s="87">
        <v>7000</v>
      </c>
      <c r="J10">
        <v>2680.9316708750803</v>
      </c>
      <c r="K10">
        <v>2816.3323836085378</v>
      </c>
      <c r="L10">
        <v>2951.7330963419954</v>
      </c>
      <c r="M10">
        <v>3087.1338090754525</v>
      </c>
      <c r="N10">
        <v>3222.5345218089101</v>
      </c>
      <c r="O10">
        <v>3357.9352345423677</v>
      </c>
      <c r="P10">
        <v>3493.3359472758248</v>
      </c>
      <c r="Q10">
        <v>3628.7366600092823</v>
      </c>
      <c r="R10">
        <v>3764.1373727427399</v>
      </c>
      <c r="S10">
        <v>3899.538085476197</v>
      </c>
      <c r="T10">
        <v>4034.9387982096546</v>
      </c>
      <c r="U10">
        <v>4170.3395109431121</v>
      </c>
      <c r="V10">
        <v>4305.7402236765693</v>
      </c>
      <c r="W10">
        <v>4441.1409364100273</v>
      </c>
      <c r="X10">
        <v>4576.5416491434844</v>
      </c>
      <c r="Y10">
        <v>4711.9423618769415</v>
      </c>
      <c r="Z10">
        <v>4847.3430746103986</v>
      </c>
      <c r="AA10">
        <v>4982.7437873438566</v>
      </c>
      <c r="AB10">
        <v>5118.1445000773147</v>
      </c>
      <c r="AC10">
        <v>5253.5452128107718</v>
      </c>
      <c r="AD10">
        <v>5388.9459255442289</v>
      </c>
      <c r="AE10">
        <v>5524.346638277686</v>
      </c>
      <c r="AF10">
        <v>5659.747351011144</v>
      </c>
      <c r="AG10">
        <v>5795.1480637446011</v>
      </c>
      <c r="AH10">
        <v>5930.5487764780592</v>
      </c>
      <c r="AI10">
        <v>6065.9494892115163</v>
      </c>
      <c r="AJ10">
        <v>6201.3502019449734</v>
      </c>
      <c r="AK10">
        <v>6336.7509146784305</v>
      </c>
      <c r="AL10">
        <v>6472.1516274118885</v>
      </c>
      <c r="AM10">
        <v>6607.5523401453456</v>
      </c>
      <c r="AN10">
        <v>6742.9530528788027</v>
      </c>
      <c r="AO10">
        <v>6878.3537656122608</v>
      </c>
      <c r="AP10">
        <v>7013.7544783457179</v>
      </c>
      <c r="AQ10" s="85">
        <v>7149.1551910791759</v>
      </c>
      <c r="AR10">
        <v>7284.555903812633</v>
      </c>
      <c r="AS10">
        <v>7419.9566165460901</v>
      </c>
      <c r="AT10">
        <v>7555.3573292795481</v>
      </c>
      <c r="AU10">
        <v>7690.7580420130053</v>
      </c>
      <c r="AV10">
        <v>7826.1587547464624</v>
      </c>
    </row>
    <row r="11" spans="1:48" ht="21" x14ac:dyDescent="0.4">
      <c r="A11" s="16" t="s">
        <v>30</v>
      </c>
      <c r="B11" s="19">
        <f>B5/B10</f>
        <v>22.156468376279893</v>
      </c>
      <c r="C11" s="23"/>
      <c r="E11" s="80" t="s">
        <v>8</v>
      </c>
      <c r="F11" s="82">
        <f>(D/Q)*S</f>
        <v>4874.4204271600884</v>
      </c>
      <c r="H11" s="101"/>
      <c r="I11" s="87">
        <v>8000</v>
      </c>
      <c r="J11">
        <v>3005.8930326857526</v>
      </c>
      <c r="K11">
        <v>3141.2937454192102</v>
      </c>
      <c r="L11">
        <v>3276.6944581526677</v>
      </c>
      <c r="M11">
        <v>3412.0951708861248</v>
      </c>
      <c r="N11">
        <v>3547.4958836195824</v>
      </c>
      <c r="O11">
        <v>3682.89659635304</v>
      </c>
      <c r="P11">
        <v>3818.2973090864971</v>
      </c>
      <c r="Q11">
        <v>3953.6980218199546</v>
      </c>
      <c r="R11">
        <v>4089.0987345534122</v>
      </c>
      <c r="S11">
        <v>4224.4994472868693</v>
      </c>
      <c r="T11">
        <v>4359.9001600203264</v>
      </c>
      <c r="U11">
        <v>4495.3008727537845</v>
      </c>
      <c r="V11">
        <v>4630.7015854872416</v>
      </c>
      <c r="W11">
        <v>4766.1022982206996</v>
      </c>
      <c r="X11">
        <v>4901.5030109541567</v>
      </c>
      <c r="Y11">
        <v>5036.9037236876138</v>
      </c>
      <c r="Z11">
        <v>5172.3044364210709</v>
      </c>
      <c r="AA11">
        <v>5307.705149154529</v>
      </c>
      <c r="AB11">
        <v>5443.105861887987</v>
      </c>
      <c r="AC11">
        <v>5578.5065746214441</v>
      </c>
      <c r="AD11">
        <v>5713.9072873549012</v>
      </c>
      <c r="AE11">
        <v>5849.3080000883583</v>
      </c>
      <c r="AF11">
        <v>5984.7087128218163</v>
      </c>
      <c r="AG11">
        <v>6120.1094255552734</v>
      </c>
      <c r="AH11">
        <v>6255.5101382887315</v>
      </c>
      <c r="AI11">
        <v>6390.9108510221886</v>
      </c>
      <c r="AJ11">
        <v>6526.3115637556457</v>
      </c>
      <c r="AK11">
        <v>6661.7122764891028</v>
      </c>
      <c r="AL11">
        <v>6797.1129892225608</v>
      </c>
      <c r="AM11">
        <v>6932.5137019560179</v>
      </c>
      <c r="AN11">
        <v>7067.9144146894751</v>
      </c>
      <c r="AO11">
        <v>7203.3151274229331</v>
      </c>
      <c r="AP11">
        <v>7338.7158401563902</v>
      </c>
      <c r="AQ11" s="85">
        <v>7474.1165528898482</v>
      </c>
      <c r="AR11">
        <v>7609.5172656233053</v>
      </c>
      <c r="AS11">
        <v>7744.9179783567624</v>
      </c>
      <c r="AT11">
        <v>7880.3186910902205</v>
      </c>
      <c r="AU11">
        <v>8015.7194038236776</v>
      </c>
      <c r="AV11">
        <v>8151.1201165571347</v>
      </c>
    </row>
    <row r="12" spans="1:48" ht="21" x14ac:dyDescent="0.4">
      <c r="A12" s="16" t="s">
        <v>33</v>
      </c>
      <c r="B12" s="19">
        <f>(B5/B10)*B8</f>
        <v>4874.4230427815764</v>
      </c>
      <c r="C12" s="23"/>
      <c r="E12" s="80" t="s">
        <v>15</v>
      </c>
      <c r="F12" s="82">
        <f>(Q/2) * H</f>
        <v>4874.425658404467</v>
      </c>
      <c r="H12" s="101"/>
      <c r="I12" s="87">
        <v>9000</v>
      </c>
      <c r="J12">
        <v>3330.8543944964254</v>
      </c>
      <c r="K12">
        <v>3466.2551072298829</v>
      </c>
      <c r="L12">
        <v>3601.65581996334</v>
      </c>
      <c r="M12">
        <v>3737.0565326967976</v>
      </c>
      <c r="N12">
        <v>3872.4572454302552</v>
      </c>
      <c r="O12">
        <v>4007.8579581637123</v>
      </c>
      <c r="P12">
        <v>4143.2586708971703</v>
      </c>
      <c r="Q12">
        <v>4278.6593836306274</v>
      </c>
      <c r="R12">
        <v>4414.0600963640845</v>
      </c>
      <c r="S12">
        <v>4549.4608090975426</v>
      </c>
      <c r="T12">
        <v>4684.8615218309997</v>
      </c>
      <c r="U12">
        <v>4820.2622345644568</v>
      </c>
      <c r="V12">
        <v>4955.6629472979148</v>
      </c>
      <c r="W12">
        <v>5091.0636600313719</v>
      </c>
      <c r="X12">
        <v>5226.464372764829</v>
      </c>
      <c r="Y12">
        <v>5361.865085498287</v>
      </c>
      <c r="Z12">
        <v>5497.2657982317442</v>
      </c>
      <c r="AA12">
        <v>5632.6665109652022</v>
      </c>
      <c r="AB12">
        <v>5768.0672236986593</v>
      </c>
      <c r="AC12">
        <v>5903.4679364321164</v>
      </c>
      <c r="AD12">
        <v>6038.8686491655735</v>
      </c>
      <c r="AE12">
        <v>6174.2693618990315</v>
      </c>
      <c r="AF12">
        <v>6309.6700746324896</v>
      </c>
      <c r="AG12">
        <v>6445.0707873659467</v>
      </c>
      <c r="AH12">
        <v>6580.4715000994038</v>
      </c>
      <c r="AI12">
        <v>6715.8722128328609</v>
      </c>
      <c r="AJ12">
        <v>6851.272925566318</v>
      </c>
      <c r="AK12">
        <v>6986.673638299776</v>
      </c>
      <c r="AL12">
        <v>7122.0743510332341</v>
      </c>
      <c r="AM12">
        <v>7257.4750637666912</v>
      </c>
      <c r="AN12">
        <v>7392.8757765001483</v>
      </c>
      <c r="AO12">
        <v>7528.2764892336054</v>
      </c>
      <c r="AP12">
        <v>7663.6772019670625</v>
      </c>
      <c r="AQ12" s="85">
        <v>7799.0779147005214</v>
      </c>
      <c r="AR12">
        <v>7934.4786274339785</v>
      </c>
      <c r="AS12">
        <v>8069.8793401674357</v>
      </c>
      <c r="AT12">
        <v>8205.2800529008928</v>
      </c>
      <c r="AU12">
        <v>8340.6807656343499</v>
      </c>
      <c r="AV12">
        <v>8476.081478367807</v>
      </c>
    </row>
    <row r="13" spans="1:48" ht="21.6" thickBot="1" x14ac:dyDescent="0.45">
      <c r="A13" s="16" t="s">
        <v>36</v>
      </c>
      <c r="B13" s="19">
        <f>B10*B9/2</f>
        <v>4874.4230427815755</v>
      </c>
      <c r="C13" s="23"/>
      <c r="E13" s="83" t="s">
        <v>20</v>
      </c>
      <c r="F13" s="84">
        <f>AOC+AHC</f>
        <v>9748.8460855645553</v>
      </c>
      <c r="H13" s="101"/>
      <c r="I13" s="87">
        <v>10000</v>
      </c>
      <c r="J13">
        <v>3655.8157563070981</v>
      </c>
      <c r="K13">
        <v>3791.2164690405557</v>
      </c>
      <c r="L13">
        <v>3926.6171817740133</v>
      </c>
      <c r="M13">
        <v>4062.0178945074704</v>
      </c>
      <c r="N13">
        <v>4197.4186072409275</v>
      </c>
      <c r="O13">
        <v>4332.8193199743855</v>
      </c>
      <c r="P13">
        <v>4468.2200327078426</v>
      </c>
      <c r="Q13">
        <v>4603.6207454412997</v>
      </c>
      <c r="R13">
        <v>4739.0214581747578</v>
      </c>
      <c r="S13">
        <v>4874.4221709082149</v>
      </c>
      <c r="T13">
        <v>5009.8228836416729</v>
      </c>
      <c r="U13">
        <v>5145.22359637513</v>
      </c>
      <c r="V13">
        <v>5280.6243091085871</v>
      </c>
      <c r="W13">
        <v>5416.0250218420442</v>
      </c>
      <c r="X13">
        <v>5551.4257345755022</v>
      </c>
      <c r="Y13">
        <v>5686.8264473089603</v>
      </c>
      <c r="Z13">
        <v>5822.2271600424174</v>
      </c>
      <c r="AA13">
        <v>5957.6278727758745</v>
      </c>
      <c r="AB13">
        <v>6093.0285855093316</v>
      </c>
      <c r="AC13">
        <v>6228.4292982427896</v>
      </c>
      <c r="AD13">
        <v>6363.8300109762467</v>
      </c>
      <c r="AE13">
        <v>6499.2307237097048</v>
      </c>
      <c r="AF13">
        <v>6634.6314364431619</v>
      </c>
      <c r="AG13">
        <v>6770.032149176619</v>
      </c>
      <c r="AH13">
        <v>6905.4328619100761</v>
      </c>
      <c r="AI13">
        <v>7040.8335746435332</v>
      </c>
      <c r="AJ13">
        <v>7176.2342873769912</v>
      </c>
      <c r="AK13">
        <v>7311.6350001104493</v>
      </c>
      <c r="AL13">
        <v>7447.0357128439064</v>
      </c>
      <c r="AM13">
        <v>7582.4364255773635</v>
      </c>
      <c r="AN13">
        <v>7717.8371383108206</v>
      </c>
      <c r="AO13">
        <v>7853.2378510442786</v>
      </c>
      <c r="AP13">
        <v>7988.6385637777357</v>
      </c>
      <c r="AQ13" s="85">
        <v>8124.0392765111937</v>
      </c>
      <c r="AR13">
        <v>8259.4399892446509</v>
      </c>
      <c r="AS13">
        <v>8394.840701978108</v>
      </c>
      <c r="AT13">
        <v>8530.2414147115669</v>
      </c>
      <c r="AU13">
        <v>8665.6421274450222</v>
      </c>
      <c r="AV13">
        <v>8801.0428401784811</v>
      </c>
    </row>
    <row r="14" spans="1:48" ht="18" x14ac:dyDescent="0.35">
      <c r="A14" s="20" t="s">
        <v>39</v>
      </c>
      <c r="B14" s="21">
        <f>SUM(B12:B13)</f>
        <v>9748.8460855631529</v>
      </c>
      <c r="C14" s="23"/>
      <c r="H14" s="101"/>
      <c r="I14" s="87">
        <v>11000</v>
      </c>
      <c r="J14">
        <v>3980.7771181177704</v>
      </c>
      <c r="K14">
        <v>4116.1778308512276</v>
      </c>
      <c r="L14">
        <v>4251.5785435846856</v>
      </c>
      <c r="M14">
        <v>4386.9792563181427</v>
      </c>
      <c r="N14">
        <v>4522.3799690515998</v>
      </c>
      <c r="O14">
        <v>4657.7806817850578</v>
      </c>
      <c r="P14">
        <v>4793.1813945185149</v>
      </c>
      <c r="Q14">
        <v>4928.582107251972</v>
      </c>
      <c r="R14">
        <v>5063.9828199854301</v>
      </c>
      <c r="S14">
        <v>5199.3835327188872</v>
      </c>
      <c r="T14">
        <v>5334.7842454523452</v>
      </c>
      <c r="U14">
        <v>5470.1849581858023</v>
      </c>
      <c r="V14">
        <v>5605.5856709192594</v>
      </c>
      <c r="W14">
        <v>5740.9863836527165</v>
      </c>
      <c r="X14">
        <v>5876.3870963861746</v>
      </c>
      <c r="Y14">
        <v>6011.7878091196326</v>
      </c>
      <c r="Z14">
        <v>6147.1885218530897</v>
      </c>
      <c r="AA14">
        <v>6282.5892345865468</v>
      </c>
      <c r="AB14">
        <v>6417.9899473200039</v>
      </c>
      <c r="AC14">
        <v>6553.3906600534619</v>
      </c>
      <c r="AD14">
        <v>6688.7913727869191</v>
      </c>
      <c r="AE14">
        <v>6824.1920855203771</v>
      </c>
      <c r="AF14">
        <v>6959.5927982538342</v>
      </c>
      <c r="AG14">
        <v>7094.9935109872913</v>
      </c>
      <c r="AH14">
        <v>7230.3942237207484</v>
      </c>
      <c r="AI14">
        <v>7365.7949364542055</v>
      </c>
      <c r="AJ14">
        <v>7501.1956491876635</v>
      </c>
      <c r="AK14">
        <v>7636.5963619211216</v>
      </c>
      <c r="AL14">
        <v>7771.9970746545787</v>
      </c>
      <c r="AM14">
        <v>7907.3977873880358</v>
      </c>
      <c r="AN14">
        <v>8042.7985001214929</v>
      </c>
      <c r="AO14">
        <v>8178.1992128549509</v>
      </c>
      <c r="AP14">
        <v>8313.599925588409</v>
      </c>
      <c r="AQ14" s="85">
        <v>8449.0006383218661</v>
      </c>
      <c r="AR14">
        <v>8584.4013510553232</v>
      </c>
      <c r="AS14">
        <v>8719.8020637887803</v>
      </c>
      <c r="AT14">
        <v>8855.2027765222374</v>
      </c>
      <c r="AU14">
        <v>8990.6034892556963</v>
      </c>
      <c r="AV14">
        <v>9126.0042019891516</v>
      </c>
    </row>
    <row r="15" spans="1:48" x14ac:dyDescent="0.3">
      <c r="H15" s="101"/>
      <c r="I15" s="87">
        <v>12000</v>
      </c>
      <c r="J15">
        <v>4305.7384799284437</v>
      </c>
      <c r="K15">
        <v>4441.1391926619008</v>
      </c>
      <c r="L15">
        <v>4576.5399053953579</v>
      </c>
      <c r="M15">
        <v>4711.9406181288159</v>
      </c>
      <c r="N15">
        <v>4847.341330862273</v>
      </c>
      <c r="O15">
        <v>4982.7420435957301</v>
      </c>
      <c r="P15">
        <v>5118.1427563291882</v>
      </c>
      <c r="Q15">
        <v>5253.5434690626453</v>
      </c>
      <c r="R15">
        <v>5388.9441817961033</v>
      </c>
      <c r="S15">
        <v>5524.3448945295604</v>
      </c>
      <c r="T15">
        <v>5659.7456072630175</v>
      </c>
      <c r="U15">
        <v>5795.1463199964746</v>
      </c>
      <c r="V15">
        <v>5930.5470327299327</v>
      </c>
      <c r="W15">
        <v>6065.9477454633898</v>
      </c>
      <c r="X15">
        <v>6201.3484581968478</v>
      </c>
      <c r="Y15">
        <v>6336.7491709303049</v>
      </c>
      <c r="Z15">
        <v>6472.149883663762</v>
      </c>
      <c r="AA15">
        <v>6607.5505963972191</v>
      </c>
      <c r="AB15">
        <v>6742.9513091306771</v>
      </c>
      <c r="AC15">
        <v>6878.3520218641352</v>
      </c>
      <c r="AD15">
        <v>7013.7527345975923</v>
      </c>
      <c r="AE15">
        <v>7149.1534473310494</v>
      </c>
      <c r="AF15">
        <v>7284.5541600645065</v>
      </c>
      <c r="AG15">
        <v>7419.9548727979636</v>
      </c>
      <c r="AH15">
        <v>7555.3555855314216</v>
      </c>
      <c r="AI15">
        <v>7690.7562982648788</v>
      </c>
      <c r="AJ15">
        <v>7826.1570109983368</v>
      </c>
      <c r="AK15">
        <v>7961.5577237317939</v>
      </c>
      <c r="AL15">
        <v>8096.958436465251</v>
      </c>
      <c r="AM15">
        <v>8232.3591491987081</v>
      </c>
      <c r="AN15">
        <v>8367.7598619321652</v>
      </c>
      <c r="AO15">
        <v>8503.1605746656242</v>
      </c>
      <c r="AP15">
        <v>8638.5612873990813</v>
      </c>
      <c r="AQ15" s="85">
        <v>8773.9620001325384</v>
      </c>
      <c r="AR15">
        <v>8909.3627128659955</v>
      </c>
      <c r="AS15">
        <v>9044.7634255994526</v>
      </c>
      <c r="AT15">
        <v>9180.1641383329115</v>
      </c>
      <c r="AU15">
        <v>9315.5648510663686</v>
      </c>
      <c r="AV15">
        <v>9450.9655637998258</v>
      </c>
    </row>
    <row r="16" spans="1:48" x14ac:dyDescent="0.3">
      <c r="H16" s="101"/>
      <c r="I16" s="87">
        <v>13000</v>
      </c>
      <c r="J16">
        <v>4630.699841739116</v>
      </c>
      <c r="K16">
        <v>4766.1005544725731</v>
      </c>
      <c r="L16">
        <v>4901.5012672060311</v>
      </c>
      <c r="M16">
        <v>5036.9019799394882</v>
      </c>
      <c r="N16">
        <v>5172.3026926729453</v>
      </c>
      <c r="O16">
        <v>5307.7034054064034</v>
      </c>
      <c r="P16">
        <v>5443.1041181398605</v>
      </c>
      <c r="Q16">
        <v>5578.5048308733185</v>
      </c>
      <c r="R16">
        <v>5713.9055436067756</v>
      </c>
      <c r="S16">
        <v>5849.3062563402327</v>
      </c>
      <c r="T16">
        <v>5984.7069690736898</v>
      </c>
      <c r="U16">
        <v>6120.1076818071479</v>
      </c>
      <c r="V16">
        <v>6255.508394540605</v>
      </c>
      <c r="W16">
        <v>6390.909107274063</v>
      </c>
      <c r="X16">
        <v>6526.3098200075201</v>
      </c>
      <c r="Y16">
        <v>6661.7105327409772</v>
      </c>
      <c r="Z16">
        <v>6797.1112454744343</v>
      </c>
      <c r="AA16">
        <v>6932.5119582078923</v>
      </c>
      <c r="AB16">
        <v>7067.9126709413504</v>
      </c>
      <c r="AC16">
        <v>7203.3133836748075</v>
      </c>
      <c r="AD16">
        <v>7338.7140964082646</v>
      </c>
      <c r="AE16">
        <v>7474.1148091417217</v>
      </c>
      <c r="AF16">
        <v>7609.5155218751797</v>
      </c>
      <c r="AG16">
        <v>7744.9162346086368</v>
      </c>
      <c r="AH16">
        <v>7880.3169473420949</v>
      </c>
      <c r="AI16">
        <v>8015.717660075552</v>
      </c>
      <c r="AJ16">
        <v>8151.1183728090091</v>
      </c>
      <c r="AK16">
        <v>8286.5190855424662</v>
      </c>
      <c r="AL16">
        <v>8421.9197982759251</v>
      </c>
      <c r="AM16">
        <v>8557.3205110093804</v>
      </c>
      <c r="AN16">
        <v>8692.7212237428394</v>
      </c>
      <c r="AO16">
        <v>8828.1219364762965</v>
      </c>
      <c r="AP16">
        <v>8963.5226492097536</v>
      </c>
      <c r="AQ16" s="85">
        <v>9098.9233619432125</v>
      </c>
      <c r="AR16">
        <v>9234.3240746766678</v>
      </c>
      <c r="AS16">
        <v>9369.7247874101267</v>
      </c>
      <c r="AT16">
        <v>9505.1255001435838</v>
      </c>
      <c r="AU16">
        <v>9640.526212877041</v>
      </c>
      <c r="AV16">
        <v>9775.9269256104981</v>
      </c>
    </row>
    <row r="17" spans="8:48" x14ac:dyDescent="0.3">
      <c r="H17" s="101"/>
      <c r="I17" s="87">
        <v>14000</v>
      </c>
      <c r="J17">
        <v>4955.6612035497883</v>
      </c>
      <c r="K17">
        <v>5091.0619162832454</v>
      </c>
      <c r="L17">
        <v>5226.4626290167034</v>
      </c>
      <c r="M17">
        <v>5361.8633417501605</v>
      </c>
      <c r="N17">
        <v>5497.2640544836177</v>
      </c>
      <c r="O17">
        <v>5632.6647672170757</v>
      </c>
      <c r="P17">
        <v>5768.0654799505328</v>
      </c>
      <c r="Q17">
        <v>5903.4661926839908</v>
      </c>
      <c r="R17">
        <v>6038.8669054174479</v>
      </c>
      <c r="S17">
        <v>6174.267618150905</v>
      </c>
      <c r="T17">
        <v>6309.6683308843621</v>
      </c>
      <c r="U17">
        <v>6445.0690436178202</v>
      </c>
      <c r="V17">
        <v>6580.4697563512773</v>
      </c>
      <c r="W17">
        <v>6715.8704690847353</v>
      </c>
      <c r="X17">
        <v>6851.2711818181924</v>
      </c>
      <c r="Y17">
        <v>6986.6718945516495</v>
      </c>
      <c r="Z17">
        <v>7122.0726072851066</v>
      </c>
      <c r="AA17">
        <v>7257.4733200185647</v>
      </c>
      <c r="AB17">
        <v>7392.8740327520227</v>
      </c>
      <c r="AC17">
        <v>7528.2747454854798</v>
      </c>
      <c r="AD17">
        <v>7663.6754582189369</v>
      </c>
      <c r="AE17">
        <v>7799.076170952394</v>
      </c>
      <c r="AF17">
        <v>7934.476883685852</v>
      </c>
      <c r="AG17">
        <v>8069.8775964193092</v>
      </c>
      <c r="AH17">
        <v>8205.2783091527672</v>
      </c>
      <c r="AI17">
        <v>8340.6790218862243</v>
      </c>
      <c r="AJ17">
        <v>8476.0797346196814</v>
      </c>
      <c r="AK17">
        <v>8611.4804473531385</v>
      </c>
      <c r="AL17">
        <v>8746.8811600865956</v>
      </c>
      <c r="AM17">
        <v>8882.2818728200546</v>
      </c>
      <c r="AN17">
        <v>9017.6825855535099</v>
      </c>
      <c r="AO17">
        <v>9153.0832982869688</v>
      </c>
      <c r="AP17">
        <v>9288.4840110204259</v>
      </c>
      <c r="AQ17" s="85">
        <v>9423.884723753883</v>
      </c>
      <c r="AR17">
        <v>9559.2854364873419</v>
      </c>
      <c r="AS17">
        <v>9694.6861492207972</v>
      </c>
      <c r="AT17">
        <v>9830.0868619542562</v>
      </c>
      <c r="AU17">
        <v>9965.4875746877133</v>
      </c>
      <c r="AV17">
        <v>10100.88828742117</v>
      </c>
    </row>
    <row r="18" spans="8:48" x14ac:dyDescent="0.3">
      <c r="H18" s="101"/>
      <c r="I18" s="90">
        <v>15000</v>
      </c>
      <c r="J18" s="85">
        <v>5280.6225653604606</v>
      </c>
      <c r="K18" s="85">
        <v>5416.0232780939177</v>
      </c>
      <c r="L18" s="85">
        <v>5551.4239908273757</v>
      </c>
      <c r="M18" s="85">
        <v>5686.8247035608329</v>
      </c>
      <c r="N18" s="85">
        <v>5822.22541629429</v>
      </c>
      <c r="O18" s="85">
        <v>5957.626129027748</v>
      </c>
      <c r="P18" s="85">
        <v>6093.0268417612051</v>
      </c>
      <c r="Q18" s="85">
        <v>6228.4275544946631</v>
      </c>
      <c r="R18" s="85">
        <v>6363.8282672281202</v>
      </c>
      <c r="S18" s="85">
        <v>6499.2289799615774</v>
      </c>
      <c r="T18" s="85">
        <v>6634.6296926950345</v>
      </c>
      <c r="U18" s="85">
        <v>6770.0304054284925</v>
      </c>
      <c r="V18" s="85">
        <v>6905.4311181619496</v>
      </c>
      <c r="W18" s="85">
        <v>7040.8318308954076</v>
      </c>
      <c r="X18" s="85">
        <v>7176.2325436288647</v>
      </c>
      <c r="Y18" s="85">
        <v>7311.6332563623218</v>
      </c>
      <c r="Z18" s="85">
        <v>7447.033969095779</v>
      </c>
      <c r="AA18" s="85">
        <v>7582.434681829237</v>
      </c>
      <c r="AB18" s="85">
        <v>7717.835394562695</v>
      </c>
      <c r="AC18" s="85">
        <v>7853.2361072961521</v>
      </c>
      <c r="AD18" s="85">
        <v>7988.6368200296092</v>
      </c>
      <c r="AE18" s="85">
        <v>8124.0375327630663</v>
      </c>
      <c r="AF18" s="85">
        <v>8259.4382454965235</v>
      </c>
      <c r="AG18" s="85">
        <v>8394.8389582299824</v>
      </c>
      <c r="AH18" s="85">
        <v>8530.2396709634395</v>
      </c>
      <c r="AI18" s="85">
        <v>8665.6403836968966</v>
      </c>
      <c r="AJ18" s="85">
        <v>8801.0410964303537</v>
      </c>
      <c r="AK18" s="85">
        <v>8936.4418091638108</v>
      </c>
      <c r="AL18" s="85">
        <v>9071.8425218972698</v>
      </c>
      <c r="AM18" s="85">
        <v>9207.2432346307251</v>
      </c>
      <c r="AN18" s="85">
        <v>9342.643947364184</v>
      </c>
      <c r="AO18" s="85">
        <v>9478.0446600976411</v>
      </c>
      <c r="AP18" s="85">
        <v>9613.4453728310982</v>
      </c>
      <c r="AQ18" s="88">
        <v>9748.8460855645571</v>
      </c>
      <c r="AR18" s="85">
        <v>9884.2467982980124</v>
      </c>
      <c r="AS18" s="85">
        <v>10019.647511031471</v>
      </c>
      <c r="AT18" s="85">
        <v>10155.048223764928</v>
      </c>
      <c r="AU18" s="85">
        <v>10290.448936498386</v>
      </c>
      <c r="AV18" s="85">
        <v>10425.849649231843</v>
      </c>
    </row>
    <row r="19" spans="8:48" x14ac:dyDescent="0.3">
      <c r="H19" s="101"/>
      <c r="I19" s="87">
        <v>16000</v>
      </c>
      <c r="J19">
        <v>5605.5839271711329</v>
      </c>
      <c r="K19">
        <v>5740.98463990459</v>
      </c>
      <c r="L19">
        <v>5876.3853526380481</v>
      </c>
      <c r="M19">
        <v>6011.7860653715052</v>
      </c>
      <c r="N19">
        <v>6147.1867781049623</v>
      </c>
      <c r="O19">
        <v>6282.5874908384203</v>
      </c>
      <c r="P19">
        <v>6417.9882035718774</v>
      </c>
      <c r="Q19">
        <v>6553.3889163053354</v>
      </c>
      <c r="R19">
        <v>6688.7896290387926</v>
      </c>
      <c r="S19">
        <v>6824.1903417722497</v>
      </c>
      <c r="T19">
        <v>6959.5910545057068</v>
      </c>
      <c r="U19">
        <v>7094.9917672391648</v>
      </c>
      <c r="V19">
        <v>7230.3924799726219</v>
      </c>
      <c r="W19">
        <v>7365.7931927060799</v>
      </c>
      <c r="X19">
        <v>7501.193905439537</v>
      </c>
      <c r="Y19">
        <v>7636.5946181729942</v>
      </c>
      <c r="Z19">
        <v>7771.9953309064513</v>
      </c>
      <c r="AA19">
        <v>7907.3960436399093</v>
      </c>
      <c r="AB19">
        <v>8042.7967563733673</v>
      </c>
      <c r="AC19">
        <v>8178.1974691068244</v>
      </c>
      <c r="AD19">
        <v>8313.5981818402815</v>
      </c>
      <c r="AE19">
        <v>8448.9988945737387</v>
      </c>
      <c r="AF19">
        <v>8584.3996073071976</v>
      </c>
      <c r="AG19">
        <v>8719.8003200406529</v>
      </c>
      <c r="AH19">
        <v>8855.2010327741118</v>
      </c>
      <c r="AI19">
        <v>8990.6017455075689</v>
      </c>
      <c r="AJ19">
        <v>9126.002458241026</v>
      </c>
      <c r="AK19">
        <v>9261.4031709744831</v>
      </c>
      <c r="AL19">
        <v>9396.8038837079403</v>
      </c>
      <c r="AM19">
        <v>9532.2045964413992</v>
      </c>
      <c r="AN19">
        <v>9667.6053091748545</v>
      </c>
      <c r="AO19">
        <v>9803.0060219083134</v>
      </c>
      <c r="AP19">
        <v>9938.4067346417705</v>
      </c>
      <c r="AQ19" s="85">
        <v>10073.807447375228</v>
      </c>
      <c r="AR19">
        <v>10209.208160108687</v>
      </c>
      <c r="AS19">
        <v>10344.608872842142</v>
      </c>
      <c r="AT19">
        <v>10480.009585575601</v>
      </c>
      <c r="AU19">
        <v>10615.410298309058</v>
      </c>
      <c r="AV19">
        <v>10750.811011042515</v>
      </c>
    </row>
    <row r="20" spans="8:48" x14ac:dyDescent="0.3">
      <c r="H20" s="101"/>
      <c r="I20" s="87">
        <v>17000</v>
      </c>
      <c r="J20">
        <v>5930.5452889818062</v>
      </c>
      <c r="K20">
        <v>6065.9460017152633</v>
      </c>
      <c r="L20">
        <v>6201.3467144487213</v>
      </c>
      <c r="M20">
        <v>6336.7474271821784</v>
      </c>
      <c r="N20">
        <v>6472.1481399156355</v>
      </c>
      <c r="O20">
        <v>6607.5488526490935</v>
      </c>
      <c r="P20">
        <v>6742.9495653825506</v>
      </c>
      <c r="Q20">
        <v>6878.3502781160078</v>
      </c>
      <c r="R20">
        <v>7013.7509908494658</v>
      </c>
      <c r="S20">
        <v>7149.1517035829229</v>
      </c>
      <c r="T20">
        <v>7284.5524163163809</v>
      </c>
      <c r="U20">
        <v>7419.953129049838</v>
      </c>
      <c r="V20">
        <v>7555.3538417832951</v>
      </c>
      <c r="W20">
        <v>7690.7545545167523</v>
      </c>
      <c r="X20">
        <v>7826.1552672502103</v>
      </c>
      <c r="Y20">
        <v>7961.5559799836683</v>
      </c>
      <c r="Z20">
        <v>8096.9566927171254</v>
      </c>
      <c r="AA20">
        <v>8232.3574054505825</v>
      </c>
      <c r="AB20">
        <v>8367.7581181840396</v>
      </c>
      <c r="AC20">
        <v>8503.1588309174986</v>
      </c>
      <c r="AD20">
        <v>8638.5595436509539</v>
      </c>
      <c r="AE20">
        <v>8773.9602563844128</v>
      </c>
      <c r="AF20">
        <v>8909.3609691178699</v>
      </c>
      <c r="AG20">
        <v>9044.761681851327</v>
      </c>
      <c r="AH20">
        <v>9180.1623945847841</v>
      </c>
      <c r="AI20">
        <v>9315.5631073182412</v>
      </c>
      <c r="AJ20">
        <v>9450.9638200517002</v>
      </c>
      <c r="AK20">
        <v>9586.3645327851573</v>
      </c>
      <c r="AL20">
        <v>9721.7652455186144</v>
      </c>
      <c r="AM20">
        <v>9857.1659582520715</v>
      </c>
      <c r="AN20">
        <v>9992.5666709855286</v>
      </c>
      <c r="AO20">
        <v>10127.967383718988</v>
      </c>
      <c r="AP20">
        <v>10263.368096452443</v>
      </c>
      <c r="AQ20" s="85">
        <v>10398.768809185902</v>
      </c>
      <c r="AR20">
        <v>10534.169521919359</v>
      </c>
      <c r="AS20">
        <v>10669.570234652816</v>
      </c>
      <c r="AT20">
        <v>10804.970947386275</v>
      </c>
      <c r="AU20">
        <v>10940.37166011973</v>
      </c>
      <c r="AV20">
        <v>11075.772372853189</v>
      </c>
    </row>
    <row r="21" spans="8:48" x14ac:dyDescent="0.3">
      <c r="H21" s="101"/>
      <c r="I21" s="87">
        <v>18000</v>
      </c>
      <c r="J21">
        <v>6255.5066507924785</v>
      </c>
      <c r="K21">
        <v>6390.9073635259356</v>
      </c>
      <c r="L21">
        <v>6526.3080762593936</v>
      </c>
      <c r="M21">
        <v>6661.7087889928507</v>
      </c>
      <c r="N21">
        <v>6797.1095017263078</v>
      </c>
      <c r="O21">
        <v>6932.5102144597658</v>
      </c>
      <c r="P21">
        <v>7067.910927193223</v>
      </c>
      <c r="Q21">
        <v>7203.3116399266801</v>
      </c>
      <c r="R21">
        <v>7338.7123526601381</v>
      </c>
      <c r="S21">
        <v>7474.1130653935952</v>
      </c>
      <c r="T21">
        <v>7609.5137781270532</v>
      </c>
      <c r="U21">
        <v>7744.9144908605103</v>
      </c>
      <c r="V21">
        <v>7880.3152035939675</v>
      </c>
      <c r="W21">
        <v>8015.7159163274246</v>
      </c>
      <c r="X21">
        <v>8151.1166290608826</v>
      </c>
      <c r="Y21">
        <v>8286.5173417943406</v>
      </c>
      <c r="Z21">
        <v>8421.9180545277977</v>
      </c>
      <c r="AA21">
        <v>8557.3187672612548</v>
      </c>
      <c r="AB21">
        <v>8692.7194799947119</v>
      </c>
      <c r="AC21">
        <v>8828.1201927281691</v>
      </c>
      <c r="AD21">
        <v>8963.520905461628</v>
      </c>
      <c r="AE21">
        <v>9098.9216181950851</v>
      </c>
      <c r="AF21">
        <v>9234.3223309285422</v>
      </c>
      <c r="AG21">
        <v>9369.7230436619993</v>
      </c>
      <c r="AH21">
        <v>9505.1237563954564</v>
      </c>
      <c r="AI21">
        <v>9640.5244691289136</v>
      </c>
      <c r="AJ21">
        <v>9775.9251818623707</v>
      </c>
      <c r="AK21">
        <v>9911.3258945958296</v>
      </c>
      <c r="AL21">
        <v>10046.726607329287</v>
      </c>
      <c r="AM21">
        <v>10182.127320062744</v>
      </c>
      <c r="AN21">
        <v>10317.528032796201</v>
      </c>
      <c r="AO21">
        <v>10452.928745529658</v>
      </c>
      <c r="AP21">
        <v>10588.329458263117</v>
      </c>
      <c r="AQ21" s="85">
        <v>10723.730170996574</v>
      </c>
      <c r="AR21">
        <v>10859.130883730031</v>
      </c>
      <c r="AS21">
        <v>10994.531596463488</v>
      </c>
      <c r="AT21">
        <v>11129.932309196945</v>
      </c>
      <c r="AU21">
        <v>11265.333021930404</v>
      </c>
      <c r="AV21">
        <v>11400.73373466386</v>
      </c>
    </row>
    <row r="22" spans="8:48" x14ac:dyDescent="0.3">
      <c r="H22" s="101"/>
      <c r="I22" s="87">
        <v>19000</v>
      </c>
      <c r="J22">
        <v>6580.4680126031508</v>
      </c>
      <c r="K22">
        <v>6715.8687253366079</v>
      </c>
      <c r="L22">
        <v>6851.2694380700659</v>
      </c>
      <c r="M22">
        <v>6986.670150803523</v>
      </c>
      <c r="N22">
        <v>7122.0708635369801</v>
      </c>
      <c r="O22">
        <v>7257.4715762704382</v>
      </c>
      <c r="P22">
        <v>7392.8722890038953</v>
      </c>
      <c r="Q22">
        <v>7528.2730017373524</v>
      </c>
      <c r="R22">
        <v>7663.6737144708104</v>
      </c>
      <c r="S22">
        <v>7799.0744272042675</v>
      </c>
      <c r="T22">
        <v>7934.4751399377255</v>
      </c>
      <c r="U22">
        <v>8069.8758526711827</v>
      </c>
      <c r="V22">
        <v>8205.2765654046398</v>
      </c>
      <c r="W22">
        <v>8340.6772781380969</v>
      </c>
      <c r="X22">
        <v>8476.0779908715558</v>
      </c>
      <c r="Y22">
        <v>8611.4787036050129</v>
      </c>
      <c r="Z22">
        <v>8746.87941633847</v>
      </c>
      <c r="AA22">
        <v>8882.2801290719271</v>
      </c>
      <c r="AB22">
        <v>9017.6808418053843</v>
      </c>
      <c r="AC22">
        <v>9153.0815545388432</v>
      </c>
      <c r="AD22">
        <v>9288.4822672722985</v>
      </c>
      <c r="AE22">
        <v>9423.8829800057574</v>
      </c>
      <c r="AF22">
        <v>9559.2836927392145</v>
      </c>
      <c r="AG22">
        <v>9694.6844054726716</v>
      </c>
      <c r="AH22">
        <v>9830.0851182061288</v>
      </c>
      <c r="AI22">
        <v>9965.4858309395859</v>
      </c>
      <c r="AJ22">
        <v>10100.886543673045</v>
      </c>
      <c r="AK22">
        <v>10236.287256406502</v>
      </c>
      <c r="AL22">
        <v>10371.687969139959</v>
      </c>
      <c r="AM22">
        <v>10507.088681873416</v>
      </c>
      <c r="AN22">
        <v>10642.489394606873</v>
      </c>
      <c r="AO22">
        <v>10777.890107340332</v>
      </c>
      <c r="AP22">
        <v>10913.290820073787</v>
      </c>
      <c r="AQ22" s="85">
        <v>11048.691532807246</v>
      </c>
      <c r="AR22">
        <v>11184.092245540704</v>
      </c>
      <c r="AS22">
        <v>11319.492958274161</v>
      </c>
      <c r="AT22">
        <v>11454.89367100762</v>
      </c>
      <c r="AU22">
        <v>11590.294383741075</v>
      </c>
      <c r="AV22">
        <v>11725.695096474534</v>
      </c>
    </row>
    <row r="23" spans="8:48" x14ac:dyDescent="0.3">
      <c r="H23" s="101"/>
      <c r="I23" s="87">
        <v>20000</v>
      </c>
      <c r="J23">
        <v>6905.429374413824</v>
      </c>
      <c r="K23">
        <v>7040.8300871472811</v>
      </c>
      <c r="L23">
        <v>7176.2307998807391</v>
      </c>
      <c r="M23">
        <v>7311.6315126141963</v>
      </c>
      <c r="N23">
        <v>7447.0322253476534</v>
      </c>
      <c r="O23">
        <v>7582.4329380811114</v>
      </c>
      <c r="P23">
        <v>7717.8336508145685</v>
      </c>
      <c r="Q23">
        <v>7853.2343635480265</v>
      </c>
      <c r="R23">
        <v>7988.6350762814836</v>
      </c>
      <c r="S23">
        <v>8124.0357890149407</v>
      </c>
      <c r="T23">
        <v>8259.4365017483979</v>
      </c>
      <c r="U23">
        <v>8394.837214481855</v>
      </c>
      <c r="V23">
        <v>8530.2379272153139</v>
      </c>
      <c r="W23">
        <v>8665.638639948771</v>
      </c>
      <c r="X23">
        <v>8801.0393526822281</v>
      </c>
      <c r="Y23">
        <v>8936.4400654156852</v>
      </c>
      <c r="Z23">
        <v>9071.8407781491424</v>
      </c>
      <c r="AA23">
        <v>9207.2414908825995</v>
      </c>
      <c r="AB23">
        <v>9342.6422036160584</v>
      </c>
      <c r="AC23">
        <v>9478.0429163495155</v>
      </c>
      <c r="AD23">
        <v>9613.4436290829726</v>
      </c>
      <c r="AE23">
        <v>9748.8443418164297</v>
      </c>
      <c r="AF23">
        <v>9884.2450545498868</v>
      </c>
      <c r="AG23">
        <v>10019.645767283346</v>
      </c>
      <c r="AH23">
        <v>10155.046480016803</v>
      </c>
      <c r="AI23">
        <v>10290.44719275026</v>
      </c>
      <c r="AJ23">
        <v>10425.847905483717</v>
      </c>
      <c r="AK23">
        <v>10561.248618217174</v>
      </c>
      <c r="AL23">
        <v>10696.649330950633</v>
      </c>
      <c r="AM23">
        <v>10832.050043684088</v>
      </c>
      <c r="AN23">
        <v>10967.450756417547</v>
      </c>
      <c r="AO23">
        <v>11102.851469151004</v>
      </c>
      <c r="AP23">
        <v>11238.252181884462</v>
      </c>
      <c r="AQ23" s="85">
        <v>11373.652894617921</v>
      </c>
      <c r="AR23">
        <v>11509.053607351376</v>
      </c>
      <c r="AS23">
        <v>11644.454320084835</v>
      </c>
      <c r="AT23">
        <v>11779.855032818292</v>
      </c>
      <c r="AU23">
        <v>11915.255745551749</v>
      </c>
      <c r="AV23">
        <v>12050.656458285206</v>
      </c>
    </row>
    <row r="24" spans="8:48" x14ac:dyDescent="0.3">
      <c r="I24" s="87">
        <v>21000</v>
      </c>
      <c r="J24">
        <v>7230.3907362244963</v>
      </c>
      <c r="K24">
        <v>7365.7914489579534</v>
      </c>
      <c r="L24">
        <v>7501.1921616914115</v>
      </c>
      <c r="M24">
        <v>7636.5928744248686</v>
      </c>
      <c r="N24">
        <v>7771.9935871583257</v>
      </c>
      <c r="O24">
        <v>7907.3942998917837</v>
      </c>
      <c r="P24">
        <v>8042.7950126252408</v>
      </c>
      <c r="Q24">
        <v>8178.1957253586988</v>
      </c>
      <c r="R24">
        <v>8313.5964380921559</v>
      </c>
      <c r="S24">
        <v>8448.9971508256131</v>
      </c>
      <c r="T24">
        <v>8584.3978635590702</v>
      </c>
      <c r="U24">
        <v>8719.7985762925273</v>
      </c>
      <c r="V24">
        <v>8855.1992890259862</v>
      </c>
      <c r="W24">
        <v>8990.6000017594433</v>
      </c>
      <c r="X24">
        <v>9126.0007144929004</v>
      </c>
      <c r="Y24">
        <v>9261.4014272263576</v>
      </c>
      <c r="Z24">
        <v>9396.8021399598147</v>
      </c>
      <c r="AA24">
        <v>9532.2028526932736</v>
      </c>
      <c r="AB24">
        <v>9667.6035654267307</v>
      </c>
      <c r="AC24">
        <v>9803.0042781601878</v>
      </c>
      <c r="AD24">
        <v>9938.4049908936449</v>
      </c>
      <c r="AE24">
        <v>10073.805703627102</v>
      </c>
      <c r="AF24">
        <v>10209.206416360561</v>
      </c>
      <c r="AG24">
        <v>10344.607129094016</v>
      </c>
      <c r="AH24">
        <v>10480.007841827475</v>
      </c>
      <c r="AI24">
        <v>10615.408554560932</v>
      </c>
      <c r="AJ24">
        <v>10750.809267294389</v>
      </c>
      <c r="AK24">
        <v>10886.209980027847</v>
      </c>
      <c r="AL24">
        <v>11021.610692761304</v>
      </c>
      <c r="AM24">
        <v>11157.011405494763</v>
      </c>
      <c r="AN24">
        <v>11292.412118228218</v>
      </c>
      <c r="AO24">
        <v>11427.812830961677</v>
      </c>
      <c r="AP24">
        <v>11563.213543695134</v>
      </c>
      <c r="AQ24" s="85">
        <v>11698.614256428591</v>
      </c>
      <c r="AR24">
        <v>11834.01496916205</v>
      </c>
      <c r="AS24">
        <v>11969.415681895505</v>
      </c>
      <c r="AT24">
        <v>12104.816394628964</v>
      </c>
      <c r="AU24">
        <v>12240.217107362421</v>
      </c>
      <c r="AV24">
        <v>12375.617820095878</v>
      </c>
    </row>
  </sheetData>
  <mergeCells count="4">
    <mergeCell ref="A1:C1"/>
    <mergeCell ref="I1:AA1"/>
    <mergeCell ref="H4:H23"/>
    <mergeCell ref="I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B20-AC42-4274-A272-A6E0DFC3304D}">
  <dimension ref="A1:AC23"/>
  <sheetViews>
    <sheetView topLeftCell="G1" workbookViewId="0">
      <selection activeCell="G1" sqref="G1"/>
    </sheetView>
  </sheetViews>
  <sheetFormatPr defaultRowHeight="14.4" x14ac:dyDescent="0.3"/>
  <cols>
    <col min="1" max="1" width="52.109375" customWidth="1"/>
    <col min="2" max="2" width="15.44140625" customWidth="1"/>
    <col min="6" max="6" width="89.21875" customWidth="1"/>
    <col min="9" max="9" width="9.21875" bestFit="1" customWidth="1"/>
  </cols>
  <sheetData>
    <row r="1" spans="1:29" ht="31.2" x14ac:dyDescent="0.4">
      <c r="A1" s="92" t="s">
        <v>49</v>
      </c>
      <c r="B1" s="95"/>
      <c r="C1" s="96"/>
      <c r="H1" s="102" t="s">
        <v>65</v>
      </c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</row>
    <row r="2" spans="1:29" ht="25.8" x14ac:dyDescent="0.3">
      <c r="H2" s="103" t="s">
        <v>66</v>
      </c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</row>
    <row r="3" spans="1:29" ht="21.6" thickBot="1" x14ac:dyDescent="0.45">
      <c r="H3" s="88"/>
      <c r="I3" s="91">
        <f>AOC+AHC</f>
        <v>9748.8460855645553</v>
      </c>
      <c r="J3" s="87">
        <v>1000</v>
      </c>
      <c r="K3" s="87">
        <v>2000</v>
      </c>
      <c r="L3" s="87">
        <v>3000</v>
      </c>
      <c r="M3" s="87">
        <v>4000</v>
      </c>
      <c r="N3" s="87">
        <v>5000</v>
      </c>
      <c r="O3" s="87">
        <v>6000</v>
      </c>
      <c r="P3" s="87">
        <v>7000</v>
      </c>
      <c r="Q3" s="87">
        <v>8000</v>
      </c>
      <c r="R3" s="87">
        <v>9000</v>
      </c>
      <c r="S3" s="87">
        <v>10000</v>
      </c>
      <c r="T3" s="87">
        <v>11000</v>
      </c>
      <c r="U3" s="87">
        <v>12000</v>
      </c>
      <c r="V3" s="87">
        <v>13000</v>
      </c>
      <c r="W3" s="87">
        <v>14000</v>
      </c>
      <c r="X3" s="90">
        <v>15000</v>
      </c>
      <c r="Y3" s="87">
        <v>16000</v>
      </c>
      <c r="Z3" s="87">
        <v>17000</v>
      </c>
      <c r="AA3" s="87">
        <v>18000</v>
      </c>
      <c r="AB3" s="87">
        <v>19000</v>
      </c>
      <c r="AC3" s="87">
        <v>20000</v>
      </c>
    </row>
    <row r="4" spans="1:29" ht="21" x14ac:dyDescent="0.4">
      <c r="E4" s="78"/>
      <c r="F4" s="79" t="s">
        <v>63</v>
      </c>
      <c r="H4" s="100" t="s">
        <v>48</v>
      </c>
      <c r="I4" s="87">
        <v>100</v>
      </c>
      <c r="J4">
        <f t="dataTable" ref="J4:AC23" dt2D="1" dtr="1" r1="F7" r2="F5"/>
        <v>5022.1353683184088</v>
      </c>
      <c r="K4">
        <v>5169.8450782323507</v>
      </c>
      <c r="L4">
        <v>5317.5547881462935</v>
      </c>
      <c r="M4">
        <v>5465.2644980602354</v>
      </c>
      <c r="N4">
        <v>5612.9742079741773</v>
      </c>
      <c r="O4">
        <v>5760.6839178881191</v>
      </c>
      <c r="P4">
        <v>5908.393627802061</v>
      </c>
      <c r="Q4">
        <v>6056.1033377160038</v>
      </c>
      <c r="R4">
        <v>6203.8130476299457</v>
      </c>
      <c r="S4">
        <v>6351.5227575438876</v>
      </c>
      <c r="T4">
        <v>6499.2324674578304</v>
      </c>
      <c r="U4">
        <v>6646.9421773717713</v>
      </c>
      <c r="V4">
        <v>6794.6518872857141</v>
      </c>
      <c r="W4">
        <v>6942.361597199656</v>
      </c>
      <c r="X4" s="85">
        <v>7090.0713071135979</v>
      </c>
      <c r="Y4">
        <v>7237.7810170275407</v>
      </c>
      <c r="Z4">
        <v>7385.4907269414816</v>
      </c>
      <c r="AA4">
        <v>7533.2004368554244</v>
      </c>
      <c r="AB4">
        <v>7680.9101467693663</v>
      </c>
      <c r="AC4">
        <v>7828.6198566833082</v>
      </c>
    </row>
    <row r="5" spans="1:29" ht="21" x14ac:dyDescent="0.35">
      <c r="A5" s="9" t="s">
        <v>11</v>
      </c>
      <c r="B5" s="10">
        <v>15000</v>
      </c>
      <c r="C5" s="2"/>
      <c r="D5" t="s">
        <v>59</v>
      </c>
      <c r="E5" s="80" t="s">
        <v>29</v>
      </c>
      <c r="F5" s="81">
        <v>220</v>
      </c>
      <c r="H5" s="101"/>
      <c r="I5" s="87">
        <v>120</v>
      </c>
      <c r="J5">
        <v>5051.6773103011974</v>
      </c>
      <c r="K5">
        <v>5228.9289621979278</v>
      </c>
      <c r="L5">
        <v>5406.1806140946583</v>
      </c>
      <c r="M5">
        <v>5583.4322659913887</v>
      </c>
      <c r="N5">
        <v>5760.6839178881191</v>
      </c>
      <c r="O5">
        <v>5937.9355697848496</v>
      </c>
      <c r="P5">
        <v>6115.1872216815809</v>
      </c>
      <c r="Q5">
        <v>6292.4388735783104</v>
      </c>
      <c r="R5">
        <v>6469.6905254750418</v>
      </c>
      <c r="S5">
        <v>6646.9421773717713</v>
      </c>
      <c r="T5">
        <v>6824.1938292685027</v>
      </c>
      <c r="U5">
        <v>7001.4454811652331</v>
      </c>
      <c r="V5">
        <v>7178.6971330619635</v>
      </c>
      <c r="W5">
        <v>7355.948784958694</v>
      </c>
      <c r="X5" s="85">
        <v>7533.2004368554244</v>
      </c>
      <c r="Y5">
        <v>7710.4520887521549</v>
      </c>
      <c r="Z5">
        <v>7887.7037406488853</v>
      </c>
      <c r="AA5">
        <v>8064.9553925456157</v>
      </c>
      <c r="AB5">
        <v>8242.2070444423462</v>
      </c>
      <c r="AC5">
        <v>8419.4586963390757</v>
      </c>
    </row>
    <row r="6" spans="1:29" ht="21" x14ac:dyDescent="0.35">
      <c r="A6" s="16" t="s">
        <v>17</v>
      </c>
      <c r="B6" s="3">
        <v>80</v>
      </c>
      <c r="C6" s="2"/>
      <c r="E6" s="80" t="s">
        <v>31</v>
      </c>
      <c r="F6" s="81">
        <v>14.399999999999999</v>
      </c>
      <c r="H6" s="101"/>
      <c r="I6" s="87">
        <v>140</v>
      </c>
      <c r="J6">
        <v>5081.219252283986</v>
      </c>
      <c r="K6">
        <v>5288.0128461635049</v>
      </c>
      <c r="L6">
        <v>5494.8064400430239</v>
      </c>
      <c r="M6">
        <v>5701.6000339225429</v>
      </c>
      <c r="N6">
        <v>5908.393627802061</v>
      </c>
      <c r="O6">
        <v>6115.1872216815809</v>
      </c>
      <c r="P6">
        <v>6321.980815561099</v>
      </c>
      <c r="Q6">
        <v>6528.774409440618</v>
      </c>
      <c r="R6">
        <v>6735.568003320137</v>
      </c>
      <c r="S6">
        <v>6942.361597199656</v>
      </c>
      <c r="T6">
        <v>7149.155191079175</v>
      </c>
      <c r="U6">
        <v>7355.948784958694</v>
      </c>
      <c r="V6">
        <v>7562.742378838213</v>
      </c>
      <c r="W6">
        <v>7769.5359727177311</v>
      </c>
      <c r="X6" s="85">
        <v>7976.329566597251</v>
      </c>
      <c r="Y6">
        <v>8183.123160476769</v>
      </c>
      <c r="Z6">
        <v>8389.9167543562889</v>
      </c>
      <c r="AA6">
        <v>8596.710348235807</v>
      </c>
      <c r="AB6">
        <v>8803.5039421153269</v>
      </c>
      <c r="AC6">
        <v>9010.297535994845</v>
      </c>
    </row>
    <row r="7" spans="1:29" ht="21" x14ac:dyDescent="0.35">
      <c r="A7" s="16" t="s">
        <v>22</v>
      </c>
      <c r="B7" s="17">
        <v>0.18</v>
      </c>
      <c r="C7" s="24"/>
      <c r="E7" s="80" t="s">
        <v>34</v>
      </c>
      <c r="F7" s="81">
        <v>15000</v>
      </c>
      <c r="H7" s="101"/>
      <c r="I7" s="87">
        <v>160</v>
      </c>
      <c r="J7">
        <v>5110.7611942667745</v>
      </c>
      <c r="K7">
        <v>5347.0967301290821</v>
      </c>
      <c r="L7">
        <v>5583.4322659913887</v>
      </c>
      <c r="M7">
        <v>5819.7678018536963</v>
      </c>
      <c r="N7">
        <v>6056.1033377160038</v>
      </c>
      <c r="O7">
        <v>6292.4388735783104</v>
      </c>
      <c r="P7">
        <v>6528.774409440618</v>
      </c>
      <c r="Q7">
        <v>6765.1099453029256</v>
      </c>
      <c r="R7">
        <v>7001.4454811652331</v>
      </c>
      <c r="S7">
        <v>7237.7810170275407</v>
      </c>
      <c r="T7">
        <v>7474.1165528898473</v>
      </c>
      <c r="U7">
        <v>7710.4520887521549</v>
      </c>
      <c r="V7">
        <v>7946.7876246144624</v>
      </c>
      <c r="W7">
        <v>8183.123160476769</v>
      </c>
      <c r="X7" s="85">
        <v>8419.4586963390757</v>
      </c>
      <c r="Y7">
        <v>8655.7942322013841</v>
      </c>
      <c r="Z7">
        <v>8892.1297680636926</v>
      </c>
      <c r="AA7">
        <v>9128.4653039259993</v>
      </c>
      <c r="AB7">
        <v>9364.8008397883059</v>
      </c>
      <c r="AC7">
        <v>9601.1363756506144</v>
      </c>
    </row>
    <row r="8" spans="1:29" ht="21" x14ac:dyDescent="0.35">
      <c r="A8" s="16" t="s">
        <v>25</v>
      </c>
      <c r="B8" s="3">
        <v>220</v>
      </c>
      <c r="C8" s="2"/>
      <c r="E8" s="80" t="s">
        <v>37</v>
      </c>
      <c r="F8" s="81">
        <f>SQRT(S*D/H)</f>
        <v>478.71355387816908</v>
      </c>
      <c r="H8" s="101"/>
      <c r="I8" s="87">
        <v>180</v>
      </c>
      <c r="J8">
        <v>5140.3031362495631</v>
      </c>
      <c r="K8">
        <v>5406.1806140946583</v>
      </c>
      <c r="L8">
        <v>5672.0580919397544</v>
      </c>
      <c r="M8">
        <v>5937.9355697848496</v>
      </c>
      <c r="N8">
        <v>6203.8130476299457</v>
      </c>
      <c r="O8">
        <v>6469.6905254750418</v>
      </c>
      <c r="P8">
        <v>6735.568003320137</v>
      </c>
      <c r="Q8">
        <v>7001.4454811652331</v>
      </c>
      <c r="R8">
        <v>7267.3229590103292</v>
      </c>
      <c r="S8">
        <v>7533.2004368554244</v>
      </c>
      <c r="T8">
        <v>7799.0779147005196</v>
      </c>
      <c r="U8">
        <v>8064.9553925456157</v>
      </c>
      <c r="V8">
        <v>8330.8328703907118</v>
      </c>
      <c r="W8">
        <v>8596.710348235807</v>
      </c>
      <c r="X8" s="85">
        <v>8862.5878260809041</v>
      </c>
      <c r="Y8">
        <v>9128.4653039259993</v>
      </c>
      <c r="Z8">
        <v>9394.3427817710945</v>
      </c>
      <c r="AA8">
        <v>9660.2202596161915</v>
      </c>
      <c r="AB8">
        <v>9926.0977374612849</v>
      </c>
      <c r="AC8">
        <v>10191.975215306382</v>
      </c>
    </row>
    <row r="9" spans="1:29" ht="21" x14ac:dyDescent="0.35">
      <c r="A9" s="16" t="s">
        <v>27</v>
      </c>
      <c r="B9" s="3">
        <f>B7*B6</f>
        <v>14.399999999999999</v>
      </c>
      <c r="C9" s="2"/>
      <c r="E9" s="80" t="s">
        <v>40</v>
      </c>
      <c r="F9" s="81">
        <v>677.00356366728715</v>
      </c>
      <c r="H9" s="101"/>
      <c r="I9" s="87">
        <v>200</v>
      </c>
      <c r="J9">
        <v>5169.8450782323507</v>
      </c>
      <c r="K9">
        <v>5465.2644980602354</v>
      </c>
      <c r="L9">
        <v>5760.6839178881191</v>
      </c>
      <c r="M9">
        <v>6056.1033377160038</v>
      </c>
      <c r="N9">
        <v>6351.5227575438876</v>
      </c>
      <c r="O9">
        <v>6646.9421773717713</v>
      </c>
      <c r="P9">
        <v>6942.361597199656</v>
      </c>
      <c r="Q9">
        <v>7237.7810170275407</v>
      </c>
      <c r="R9">
        <v>7533.2004368554244</v>
      </c>
      <c r="S9">
        <v>7828.6198566833082</v>
      </c>
      <c r="T9">
        <v>8124.0392765111928</v>
      </c>
      <c r="U9">
        <v>8419.4586963390757</v>
      </c>
      <c r="V9">
        <v>8714.8781161669613</v>
      </c>
      <c r="W9">
        <v>9010.297535994845</v>
      </c>
      <c r="X9" s="85">
        <v>9305.7169558227288</v>
      </c>
      <c r="Y9">
        <v>9601.1363756506144</v>
      </c>
      <c r="Z9">
        <v>9896.5557954784963</v>
      </c>
      <c r="AA9">
        <v>10191.975215306382</v>
      </c>
      <c r="AB9">
        <v>10487.394635134266</v>
      </c>
      <c r="AC9">
        <v>10782.814054962149</v>
      </c>
    </row>
    <row r="10" spans="1:29" ht="21" x14ac:dyDescent="0.35">
      <c r="A10" s="38" t="s">
        <v>58</v>
      </c>
      <c r="B10" s="39">
        <v>677.00320038633004</v>
      </c>
      <c r="C10" s="25"/>
      <c r="E10" s="80" t="s">
        <v>41</v>
      </c>
      <c r="F10" s="81">
        <v>22.156468376279893</v>
      </c>
      <c r="H10" s="101"/>
      <c r="I10" s="90">
        <v>220</v>
      </c>
      <c r="J10" s="85">
        <v>5199.3870202151393</v>
      </c>
      <c r="K10" s="85">
        <v>5524.3483820258116</v>
      </c>
      <c r="L10" s="85">
        <v>5849.3097438364848</v>
      </c>
      <c r="M10" s="85">
        <v>6174.2711056471571</v>
      </c>
      <c r="N10" s="85">
        <v>6499.2324674578304</v>
      </c>
      <c r="O10" s="85">
        <v>6824.1938292685027</v>
      </c>
      <c r="P10" s="85">
        <v>7149.155191079175</v>
      </c>
      <c r="Q10" s="85">
        <v>7474.1165528898473</v>
      </c>
      <c r="R10" s="85">
        <v>7799.0779147005196</v>
      </c>
      <c r="S10" s="85">
        <v>8124.0392765111928</v>
      </c>
      <c r="T10" s="85">
        <v>8449.0006383218642</v>
      </c>
      <c r="U10" s="85">
        <v>8773.9620001325384</v>
      </c>
      <c r="V10" s="85">
        <v>9098.9233619432107</v>
      </c>
      <c r="W10" s="85">
        <v>9423.884723753883</v>
      </c>
      <c r="X10" s="88">
        <v>9748.8460855645553</v>
      </c>
      <c r="Y10" s="85">
        <v>10073.807447375228</v>
      </c>
      <c r="Z10" s="85">
        <v>10398.768809185902</v>
      </c>
      <c r="AA10" s="85">
        <v>10723.730170996572</v>
      </c>
      <c r="AB10" s="85">
        <v>11048.691532807246</v>
      </c>
      <c r="AC10" s="85">
        <v>11373.652894617919</v>
      </c>
    </row>
    <row r="11" spans="1:29" ht="21" x14ac:dyDescent="0.4">
      <c r="A11" s="16" t="s">
        <v>30</v>
      </c>
      <c r="B11" s="19">
        <f>B5/B10</f>
        <v>22.156468376279893</v>
      </c>
      <c r="C11" s="23"/>
      <c r="E11" s="80" t="s">
        <v>8</v>
      </c>
      <c r="F11" s="82">
        <f>(D/Q)*S</f>
        <v>4874.4204271600884</v>
      </c>
      <c r="H11" s="101"/>
      <c r="I11" s="87">
        <v>240</v>
      </c>
      <c r="J11">
        <v>5228.9289621979278</v>
      </c>
      <c r="K11">
        <v>5583.4322659913887</v>
      </c>
      <c r="L11">
        <v>5937.9355697848496</v>
      </c>
      <c r="M11">
        <v>6292.4388735783104</v>
      </c>
      <c r="N11">
        <v>6646.9421773717713</v>
      </c>
      <c r="O11">
        <v>7001.4454811652331</v>
      </c>
      <c r="P11">
        <v>7355.948784958694</v>
      </c>
      <c r="Q11">
        <v>7710.4520887521549</v>
      </c>
      <c r="R11">
        <v>8064.9553925456157</v>
      </c>
      <c r="S11">
        <v>8419.4586963390757</v>
      </c>
      <c r="T11">
        <v>8773.9620001325384</v>
      </c>
      <c r="U11">
        <v>9128.4653039259993</v>
      </c>
      <c r="V11">
        <v>9482.9686077194601</v>
      </c>
      <c r="W11">
        <v>9837.471911512921</v>
      </c>
      <c r="X11" s="85">
        <v>10191.975215306382</v>
      </c>
      <c r="Y11">
        <v>10546.478519099843</v>
      </c>
      <c r="Z11">
        <v>10900.981822893304</v>
      </c>
      <c r="AA11">
        <v>11255.485126686764</v>
      </c>
      <c r="AB11">
        <v>11609.988430480225</v>
      </c>
      <c r="AC11">
        <v>11964.491734273686</v>
      </c>
    </row>
    <row r="12" spans="1:29" ht="21" x14ac:dyDescent="0.4">
      <c r="A12" s="16" t="s">
        <v>33</v>
      </c>
      <c r="B12" s="19">
        <f>(B5/B10)*B8</f>
        <v>4874.4230427815764</v>
      </c>
      <c r="C12" s="23"/>
      <c r="E12" s="80" t="s">
        <v>15</v>
      </c>
      <c r="F12" s="82">
        <f>(Q/2) * H</f>
        <v>4874.425658404467</v>
      </c>
      <c r="H12" s="101"/>
      <c r="I12" s="87">
        <v>260</v>
      </c>
      <c r="J12">
        <v>5258.4709041807164</v>
      </c>
      <c r="K12">
        <v>5642.5161499569658</v>
      </c>
      <c r="L12">
        <v>6026.5613957332152</v>
      </c>
      <c r="M12">
        <v>6410.6066415094647</v>
      </c>
      <c r="N12">
        <v>6794.6518872857141</v>
      </c>
      <c r="O12">
        <v>7178.6971330619635</v>
      </c>
      <c r="P12">
        <v>7562.742378838213</v>
      </c>
      <c r="Q12">
        <v>7946.7876246144624</v>
      </c>
      <c r="R12">
        <v>8330.8328703907118</v>
      </c>
      <c r="S12">
        <v>8714.8781161669613</v>
      </c>
      <c r="T12">
        <v>9098.9233619432107</v>
      </c>
      <c r="U12">
        <v>9482.9686077194601</v>
      </c>
      <c r="V12">
        <v>9867.0138534957096</v>
      </c>
      <c r="W12">
        <v>10251.059099271959</v>
      </c>
      <c r="X12" s="85">
        <v>10635.104345048208</v>
      </c>
      <c r="Y12">
        <v>11019.149590824458</v>
      </c>
      <c r="Z12">
        <v>11403.194836600705</v>
      </c>
      <c r="AA12">
        <v>11787.240082376957</v>
      </c>
      <c r="AB12">
        <v>12171.285328153204</v>
      </c>
      <c r="AC12">
        <v>12555.330573929456</v>
      </c>
    </row>
    <row r="13" spans="1:29" ht="21.6" thickBot="1" x14ac:dyDescent="0.45">
      <c r="A13" s="16" t="s">
        <v>36</v>
      </c>
      <c r="B13" s="19">
        <f>B10*B9/2</f>
        <v>4874.4230427815755</v>
      </c>
      <c r="C13" s="23"/>
      <c r="E13" s="83" t="s">
        <v>20</v>
      </c>
      <c r="F13" s="84">
        <f>AOC+AHC</f>
        <v>9748.8460855645553</v>
      </c>
      <c r="H13" s="101"/>
      <c r="I13" s="87">
        <v>280</v>
      </c>
      <c r="J13">
        <v>5288.0128461635049</v>
      </c>
      <c r="K13">
        <v>5701.6000339225429</v>
      </c>
      <c r="L13">
        <v>6115.1872216815809</v>
      </c>
      <c r="M13">
        <v>6528.774409440618</v>
      </c>
      <c r="N13">
        <v>6942.361597199656</v>
      </c>
      <c r="O13">
        <v>7355.948784958694</v>
      </c>
      <c r="P13">
        <v>7769.5359727177311</v>
      </c>
      <c r="Q13">
        <v>8183.123160476769</v>
      </c>
      <c r="R13">
        <v>8596.710348235807</v>
      </c>
      <c r="S13">
        <v>9010.297535994845</v>
      </c>
      <c r="T13">
        <v>9423.884723753883</v>
      </c>
      <c r="U13">
        <v>9837.471911512921</v>
      </c>
      <c r="V13">
        <v>10251.059099271959</v>
      </c>
      <c r="W13">
        <v>10664.646287030995</v>
      </c>
      <c r="X13" s="85">
        <v>11078.233474790035</v>
      </c>
      <c r="Y13">
        <v>11491.820662549071</v>
      </c>
      <c r="Z13">
        <v>11905.407850308111</v>
      </c>
      <c r="AA13">
        <v>12318.995038067147</v>
      </c>
      <c r="AB13">
        <v>12732.582225826185</v>
      </c>
      <c r="AC13">
        <v>13146.169413585223</v>
      </c>
    </row>
    <row r="14" spans="1:29" ht="18" x14ac:dyDescent="0.35">
      <c r="A14" s="20" t="s">
        <v>39</v>
      </c>
      <c r="B14" s="21">
        <f>SUM(B12:B13)</f>
        <v>9748.8460855631529</v>
      </c>
      <c r="C14" s="23"/>
      <c r="H14" s="101"/>
      <c r="I14" s="87">
        <v>300</v>
      </c>
      <c r="J14">
        <v>5317.5547881462935</v>
      </c>
      <c r="K14">
        <v>5760.6839178881191</v>
      </c>
      <c r="L14">
        <v>6203.8130476299457</v>
      </c>
      <c r="M14">
        <v>6646.9421773717713</v>
      </c>
      <c r="N14">
        <v>7090.0713071135979</v>
      </c>
      <c r="O14">
        <v>7533.2004368554244</v>
      </c>
      <c r="P14">
        <v>7976.329566597251</v>
      </c>
      <c r="Q14">
        <v>8419.4586963390757</v>
      </c>
      <c r="R14">
        <v>8862.5878260809041</v>
      </c>
      <c r="S14">
        <v>9305.7169558227288</v>
      </c>
      <c r="T14">
        <v>9748.8460855645553</v>
      </c>
      <c r="U14">
        <v>10191.975215306382</v>
      </c>
      <c r="V14">
        <v>10635.104345048208</v>
      </c>
      <c r="W14">
        <v>11078.233474790035</v>
      </c>
      <c r="X14" s="85">
        <v>11521.36260453186</v>
      </c>
      <c r="Y14">
        <v>11964.491734273686</v>
      </c>
      <c r="Z14">
        <v>12407.620864015513</v>
      </c>
      <c r="AA14">
        <v>12850.749993757339</v>
      </c>
      <c r="AB14">
        <v>13293.879123499166</v>
      </c>
      <c r="AC14">
        <v>13737.008253240992</v>
      </c>
    </row>
    <row r="15" spans="1:29" x14ac:dyDescent="0.3">
      <c r="H15" s="101"/>
      <c r="I15" s="87">
        <v>320</v>
      </c>
      <c r="J15">
        <v>5347.0967301290821</v>
      </c>
      <c r="K15">
        <v>5819.7678018536963</v>
      </c>
      <c r="L15">
        <v>6292.4388735783104</v>
      </c>
      <c r="M15">
        <v>6765.1099453029256</v>
      </c>
      <c r="N15">
        <v>7237.7810170275407</v>
      </c>
      <c r="O15">
        <v>7710.4520887521549</v>
      </c>
      <c r="P15">
        <v>8183.123160476769</v>
      </c>
      <c r="Q15">
        <v>8655.7942322013841</v>
      </c>
      <c r="R15">
        <v>9128.4653039259993</v>
      </c>
      <c r="S15">
        <v>9601.1363756506144</v>
      </c>
      <c r="T15">
        <v>10073.807447375228</v>
      </c>
      <c r="U15">
        <v>10546.478519099843</v>
      </c>
      <c r="V15">
        <v>11019.149590824458</v>
      </c>
      <c r="W15">
        <v>11491.820662549071</v>
      </c>
      <c r="X15" s="85">
        <v>11964.491734273686</v>
      </c>
      <c r="Y15">
        <v>12437.162805998301</v>
      </c>
      <c r="Z15">
        <v>12909.833877722916</v>
      </c>
      <c r="AA15">
        <v>13382.504949447532</v>
      </c>
      <c r="AB15">
        <v>13855.176021172145</v>
      </c>
      <c r="AC15">
        <v>14327.84709289676</v>
      </c>
    </row>
    <row r="16" spans="1:29" x14ac:dyDescent="0.3">
      <c r="H16" s="101"/>
      <c r="I16" s="87">
        <v>340</v>
      </c>
      <c r="J16">
        <v>5376.6386721118697</v>
      </c>
      <c r="K16">
        <v>5878.8516858192734</v>
      </c>
      <c r="L16">
        <v>6381.0646995266761</v>
      </c>
      <c r="M16">
        <v>6883.2777132340798</v>
      </c>
      <c r="N16">
        <v>7385.4907269414816</v>
      </c>
      <c r="O16">
        <v>7887.7037406488853</v>
      </c>
      <c r="P16">
        <v>8389.9167543562889</v>
      </c>
      <c r="Q16">
        <v>8892.1297680636926</v>
      </c>
      <c r="R16">
        <v>9394.3427817710945</v>
      </c>
      <c r="S16">
        <v>9896.5557954784963</v>
      </c>
      <c r="T16">
        <v>10398.768809185902</v>
      </c>
      <c r="U16">
        <v>10900.981822893304</v>
      </c>
      <c r="V16">
        <v>11403.194836600705</v>
      </c>
      <c r="W16">
        <v>11905.407850308111</v>
      </c>
      <c r="X16" s="85">
        <v>12407.620864015513</v>
      </c>
      <c r="Y16">
        <v>12909.833877722916</v>
      </c>
      <c r="Z16">
        <v>13412.046891430318</v>
      </c>
      <c r="AA16">
        <v>13914.259905137722</v>
      </c>
      <c r="AB16">
        <v>14416.472918845126</v>
      </c>
      <c r="AC16">
        <v>14918.685932552527</v>
      </c>
    </row>
    <row r="17" spans="8:29" x14ac:dyDescent="0.3">
      <c r="H17" s="101"/>
      <c r="I17" s="87">
        <v>360</v>
      </c>
      <c r="J17">
        <v>5406.1806140946583</v>
      </c>
      <c r="K17">
        <v>5937.9355697848496</v>
      </c>
      <c r="L17">
        <v>6469.6905254750418</v>
      </c>
      <c r="M17">
        <v>7001.4454811652331</v>
      </c>
      <c r="N17">
        <v>7533.2004368554244</v>
      </c>
      <c r="O17">
        <v>8064.9553925456157</v>
      </c>
      <c r="P17">
        <v>8596.710348235807</v>
      </c>
      <c r="Q17">
        <v>9128.4653039259993</v>
      </c>
      <c r="R17">
        <v>9660.2202596161915</v>
      </c>
      <c r="S17">
        <v>10191.975215306382</v>
      </c>
      <c r="T17">
        <v>10723.730170996572</v>
      </c>
      <c r="U17">
        <v>11255.485126686764</v>
      </c>
      <c r="V17">
        <v>11787.240082376957</v>
      </c>
      <c r="W17">
        <v>12318.995038067147</v>
      </c>
      <c r="X17" s="85">
        <v>12850.749993757339</v>
      </c>
      <c r="Y17">
        <v>13382.504949447532</v>
      </c>
      <c r="Z17">
        <v>13914.259905137722</v>
      </c>
      <c r="AA17">
        <v>14446.014860827914</v>
      </c>
      <c r="AB17">
        <v>14977.769816518105</v>
      </c>
      <c r="AC17">
        <v>15509.524772208297</v>
      </c>
    </row>
    <row r="18" spans="8:29" x14ac:dyDescent="0.3">
      <c r="H18" s="101"/>
      <c r="I18" s="87">
        <v>380</v>
      </c>
      <c r="J18">
        <v>5435.7225560774468</v>
      </c>
      <c r="K18">
        <v>5997.0194537504267</v>
      </c>
      <c r="L18">
        <v>6558.3163514234066</v>
      </c>
      <c r="M18">
        <v>7119.6132490963864</v>
      </c>
      <c r="N18">
        <v>7680.9101467693663</v>
      </c>
      <c r="O18">
        <v>8242.2070444423462</v>
      </c>
      <c r="P18">
        <v>8803.5039421153269</v>
      </c>
      <c r="Q18">
        <v>9364.8008397883059</v>
      </c>
      <c r="R18">
        <v>9926.0977374612849</v>
      </c>
      <c r="S18">
        <v>10487.394635134266</v>
      </c>
      <c r="T18">
        <v>11048.691532807246</v>
      </c>
      <c r="U18">
        <v>11609.988430480225</v>
      </c>
      <c r="V18">
        <v>12171.285328153204</v>
      </c>
      <c r="W18">
        <v>12732.582225826185</v>
      </c>
      <c r="X18" s="85">
        <v>13293.879123499166</v>
      </c>
      <c r="Y18">
        <v>13855.176021172145</v>
      </c>
      <c r="Z18">
        <v>14416.472918845126</v>
      </c>
      <c r="AA18">
        <v>14977.769816518105</v>
      </c>
      <c r="AB18">
        <v>15539.066714191085</v>
      </c>
      <c r="AC18">
        <v>16100.363611864064</v>
      </c>
    </row>
    <row r="19" spans="8:29" x14ac:dyDescent="0.3">
      <c r="H19" s="101"/>
      <c r="I19" s="87">
        <v>400</v>
      </c>
      <c r="J19">
        <v>5465.2644980602354</v>
      </c>
      <c r="K19">
        <v>6056.1033377160038</v>
      </c>
      <c r="L19">
        <v>6646.9421773717713</v>
      </c>
      <c r="M19">
        <v>7237.7810170275407</v>
      </c>
      <c r="N19">
        <v>7828.6198566833082</v>
      </c>
      <c r="O19">
        <v>8419.4586963390757</v>
      </c>
      <c r="P19">
        <v>9010.297535994845</v>
      </c>
      <c r="Q19">
        <v>9601.1363756506144</v>
      </c>
      <c r="R19">
        <v>10191.975215306382</v>
      </c>
      <c r="S19">
        <v>10782.814054962149</v>
      </c>
      <c r="T19">
        <v>11373.652894617919</v>
      </c>
      <c r="U19">
        <v>11964.491734273686</v>
      </c>
      <c r="V19">
        <v>12555.330573929456</v>
      </c>
      <c r="W19">
        <v>13146.169413585223</v>
      </c>
      <c r="X19" s="85">
        <v>13737.008253240992</v>
      </c>
      <c r="Y19">
        <v>14327.84709289676</v>
      </c>
      <c r="Z19">
        <v>14918.685932552527</v>
      </c>
      <c r="AA19">
        <v>15509.524772208297</v>
      </c>
      <c r="AB19">
        <v>16100.363611864064</v>
      </c>
      <c r="AC19">
        <v>16691.202451519835</v>
      </c>
    </row>
    <row r="20" spans="8:29" x14ac:dyDescent="0.3">
      <c r="H20" s="101"/>
      <c r="I20" s="87">
        <v>420</v>
      </c>
      <c r="J20">
        <v>5494.8064400430239</v>
      </c>
      <c r="K20">
        <v>6115.1872216815809</v>
      </c>
      <c r="L20">
        <v>6735.568003320137</v>
      </c>
      <c r="M20">
        <v>7355.948784958694</v>
      </c>
      <c r="N20">
        <v>7976.329566597251</v>
      </c>
      <c r="O20">
        <v>8596.710348235807</v>
      </c>
      <c r="P20">
        <v>9217.0911298743631</v>
      </c>
      <c r="Q20">
        <v>9837.471911512921</v>
      </c>
      <c r="R20">
        <v>10457.852693151477</v>
      </c>
      <c r="S20">
        <v>11078.233474790035</v>
      </c>
      <c r="T20">
        <v>11698.614256428591</v>
      </c>
      <c r="U20">
        <v>12318.995038067147</v>
      </c>
      <c r="V20">
        <v>12939.375819705703</v>
      </c>
      <c r="W20">
        <v>13559.756601344261</v>
      </c>
      <c r="X20" s="85">
        <v>14180.137382982817</v>
      </c>
      <c r="Y20">
        <v>14800.518164621375</v>
      </c>
      <c r="Z20">
        <v>15420.898946259931</v>
      </c>
      <c r="AA20">
        <v>16041.279727898487</v>
      </c>
      <c r="AB20">
        <v>16661.660509537047</v>
      </c>
      <c r="AC20">
        <v>17282.041291175599</v>
      </c>
    </row>
    <row r="21" spans="8:29" x14ac:dyDescent="0.3">
      <c r="H21" s="101"/>
      <c r="I21" s="87">
        <v>440</v>
      </c>
      <c r="J21">
        <v>5524.3483820258116</v>
      </c>
      <c r="K21">
        <v>6174.2711056471571</v>
      </c>
      <c r="L21">
        <v>6824.1938292685027</v>
      </c>
      <c r="M21">
        <v>7474.1165528898473</v>
      </c>
      <c r="N21">
        <v>8124.0392765111928</v>
      </c>
      <c r="O21">
        <v>8773.9620001325384</v>
      </c>
      <c r="P21">
        <v>9423.884723753883</v>
      </c>
      <c r="Q21">
        <v>10073.807447375228</v>
      </c>
      <c r="R21">
        <v>10723.730170996572</v>
      </c>
      <c r="S21">
        <v>11373.652894617919</v>
      </c>
      <c r="T21">
        <v>12023.575618239263</v>
      </c>
      <c r="U21">
        <v>12673.49834186061</v>
      </c>
      <c r="V21">
        <v>13323.421065481954</v>
      </c>
      <c r="W21">
        <v>13973.343789103299</v>
      </c>
      <c r="X21" s="85">
        <v>14623.266512724644</v>
      </c>
      <c r="Y21">
        <v>15273.189236345988</v>
      </c>
      <c r="Z21">
        <v>15923.111959967335</v>
      </c>
      <c r="AA21">
        <v>16573.034683588681</v>
      </c>
      <c r="AB21">
        <v>17222.957407210022</v>
      </c>
      <c r="AC21">
        <v>17872.88013083137</v>
      </c>
    </row>
    <row r="22" spans="8:29" x14ac:dyDescent="0.3">
      <c r="H22" s="101"/>
      <c r="I22" s="87">
        <v>460</v>
      </c>
      <c r="J22">
        <v>5553.8903240086001</v>
      </c>
      <c r="K22">
        <v>6233.3549896127342</v>
      </c>
      <c r="L22">
        <v>6912.8196552168674</v>
      </c>
      <c r="M22">
        <v>7592.2843208210015</v>
      </c>
      <c r="N22">
        <v>8271.7489864251347</v>
      </c>
      <c r="O22">
        <v>8951.2136520292679</v>
      </c>
      <c r="P22">
        <v>9630.6783176334029</v>
      </c>
      <c r="Q22">
        <v>10310.142983237536</v>
      </c>
      <c r="R22">
        <v>10989.607648841669</v>
      </c>
      <c r="S22">
        <v>11669.072314445802</v>
      </c>
      <c r="T22">
        <v>12348.536980049936</v>
      </c>
      <c r="U22">
        <v>13028.001645654069</v>
      </c>
      <c r="V22">
        <v>13707.466311258204</v>
      </c>
      <c r="W22">
        <v>14386.930976862337</v>
      </c>
      <c r="X22" s="85">
        <v>15066.39564246647</v>
      </c>
      <c r="Y22">
        <v>15745.860308070603</v>
      </c>
      <c r="Z22">
        <v>16425.324973674738</v>
      </c>
      <c r="AA22">
        <v>17104.789639278872</v>
      </c>
      <c r="AB22">
        <v>17784.254304883005</v>
      </c>
      <c r="AC22">
        <v>18463.718970487138</v>
      </c>
    </row>
    <row r="23" spans="8:29" x14ac:dyDescent="0.3">
      <c r="H23" s="101"/>
      <c r="I23" s="87">
        <v>480</v>
      </c>
      <c r="J23">
        <v>5583.4322659913887</v>
      </c>
      <c r="K23">
        <v>6292.4388735783104</v>
      </c>
      <c r="L23">
        <v>7001.4454811652331</v>
      </c>
      <c r="M23">
        <v>7710.4520887521549</v>
      </c>
      <c r="N23">
        <v>8419.4586963390757</v>
      </c>
      <c r="O23">
        <v>9128.4653039259993</v>
      </c>
      <c r="P23">
        <v>9837.471911512921</v>
      </c>
      <c r="Q23">
        <v>10546.478519099843</v>
      </c>
      <c r="R23">
        <v>11255.485126686764</v>
      </c>
      <c r="S23">
        <v>11964.491734273686</v>
      </c>
      <c r="T23">
        <v>12673.49834186061</v>
      </c>
      <c r="U23">
        <v>13382.504949447532</v>
      </c>
      <c r="V23">
        <v>14091.511557034453</v>
      </c>
      <c r="W23">
        <v>14800.518164621375</v>
      </c>
      <c r="X23" s="85">
        <v>15509.524772208297</v>
      </c>
      <c r="Y23">
        <v>16218.531379795219</v>
      </c>
      <c r="Z23">
        <v>16927.53798738214</v>
      </c>
      <c r="AA23">
        <v>17636.544594969062</v>
      </c>
      <c r="AB23">
        <v>18345.551202555984</v>
      </c>
      <c r="AC23">
        <v>19054.557810142906</v>
      </c>
    </row>
  </sheetData>
  <mergeCells count="4">
    <mergeCell ref="A1:C1"/>
    <mergeCell ref="H4:H23"/>
    <mergeCell ref="H1:AC1"/>
    <mergeCell ref="H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Part 1</vt:lpstr>
      <vt:lpstr>What if Analysis 1</vt:lpstr>
      <vt:lpstr>What if Analysis 2</vt:lpstr>
      <vt:lpstr>What if Analysis 3</vt:lpstr>
      <vt:lpstr>'What if Analysis 1'!AHC</vt:lpstr>
      <vt:lpstr>'What if Analysis 2'!AHC</vt:lpstr>
      <vt:lpstr>'What if Analysis 3'!AHC</vt:lpstr>
      <vt:lpstr>AHC</vt:lpstr>
      <vt:lpstr>'What if Analysis 1'!AOC</vt:lpstr>
      <vt:lpstr>'What if Analysis 2'!AOC</vt:lpstr>
      <vt:lpstr>'What if Analysis 3'!AOC</vt:lpstr>
      <vt:lpstr>AOC</vt:lpstr>
      <vt:lpstr>'What if Analysis 1'!ATC</vt:lpstr>
      <vt:lpstr>'What if Analysis 2'!ATC</vt:lpstr>
      <vt:lpstr>'What if Analysis 3'!ATC</vt:lpstr>
      <vt:lpstr>ATC</vt:lpstr>
      <vt:lpstr>'What if Analysis 1'!D</vt:lpstr>
      <vt:lpstr>'What if Analysis 2'!D</vt:lpstr>
      <vt:lpstr>'What if Analysis 3'!D</vt:lpstr>
      <vt:lpstr>D</vt:lpstr>
      <vt:lpstr>'What if Analysis 1'!EOQ</vt:lpstr>
      <vt:lpstr>'What if Analysis 2'!EOQ</vt:lpstr>
      <vt:lpstr>'What if Analysis 3'!EOQ</vt:lpstr>
      <vt:lpstr>EOQ</vt:lpstr>
      <vt:lpstr>'What if Analysis 1'!H</vt:lpstr>
      <vt:lpstr>'What if Analysis 2'!H</vt:lpstr>
      <vt:lpstr>'What if Analysis 3'!H</vt:lpstr>
      <vt:lpstr>H</vt:lpstr>
      <vt:lpstr>'What if Analysis 1'!N</vt:lpstr>
      <vt:lpstr>'What if Analysis 2'!N</vt:lpstr>
      <vt:lpstr>'What if Analysis 3'!N</vt:lpstr>
      <vt:lpstr>N</vt:lpstr>
      <vt:lpstr>'What if Analysis 1'!Q</vt:lpstr>
      <vt:lpstr>'What if Analysis 2'!Q</vt:lpstr>
      <vt:lpstr>'What if Analysis 3'!Q</vt:lpstr>
      <vt:lpstr>Q</vt:lpstr>
      <vt:lpstr>'What if Analysis 1'!S</vt:lpstr>
      <vt:lpstr>'What if Analysis 2'!S</vt:lpstr>
      <vt:lpstr>'What if Analysis 3'!S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faizan</dc:creator>
  <cp:lastModifiedBy>syed faizan</cp:lastModifiedBy>
  <dcterms:created xsi:type="dcterms:W3CDTF">2024-06-13T01:19:39Z</dcterms:created>
  <dcterms:modified xsi:type="dcterms:W3CDTF">2024-06-15T17:07:58Z</dcterms:modified>
</cp:coreProperties>
</file>