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7256" windowHeight="5604"/>
  </bookViews>
  <sheets>
    <sheet name="가솔린용 타이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H13" i="1" s="1"/>
  <c r="D11" i="1"/>
  <c r="H11" i="1" s="1"/>
  <c r="H8" i="1"/>
  <c r="D12" i="1" s="1"/>
  <c r="H12" i="1" s="1"/>
  <c r="H7" i="1"/>
  <c r="H6" i="1"/>
  <c r="H5" i="1"/>
  <c r="D9" i="1" s="1"/>
  <c r="H4" i="1"/>
  <c r="D15" i="1" s="1"/>
  <c r="H15" i="1" s="1"/>
  <c r="D6" i="1"/>
  <c r="D8" i="1"/>
  <c r="D7" i="1"/>
  <c r="D5" i="1"/>
  <c r="D4" i="1"/>
  <c r="D27" i="1" l="1"/>
  <c r="H27" i="1" s="1"/>
  <c r="D25" i="1"/>
  <c r="H25" i="1" s="1"/>
  <c r="D23" i="1"/>
  <c r="H23" i="1" s="1"/>
  <c r="D29" i="1"/>
  <c r="H29" i="1" s="1"/>
  <c r="D28" i="1"/>
  <c r="H28" i="1" s="1"/>
  <c r="D26" i="1"/>
  <c r="H26" i="1" s="1"/>
  <c r="D24" i="1"/>
  <c r="H24" i="1" s="1"/>
  <c r="D40" i="1"/>
  <c r="H40" i="1" s="1"/>
  <c r="D39" i="1"/>
  <c r="H39" i="1" s="1"/>
  <c r="D38" i="1"/>
  <c r="H38" i="1" s="1"/>
  <c r="D37" i="1"/>
  <c r="H37" i="1" s="1"/>
  <c r="D43" i="1"/>
  <c r="H43" i="1" s="1"/>
  <c r="D42" i="1"/>
  <c r="H42" i="1" s="1"/>
  <c r="D41" i="1"/>
  <c r="H41" i="1" s="1"/>
  <c r="H9" i="1"/>
  <c r="H10" i="1"/>
  <c r="D31" i="1"/>
  <c r="H31" i="1" s="1"/>
  <c r="D30" i="1"/>
  <c r="H30" i="1" s="1"/>
  <c r="D36" i="1"/>
  <c r="H36" i="1" s="1"/>
  <c r="D35" i="1"/>
  <c r="H35" i="1" s="1"/>
  <c r="D34" i="1"/>
  <c r="H34" i="1" s="1"/>
  <c r="D33" i="1"/>
  <c r="H33" i="1" s="1"/>
  <c r="D32" i="1"/>
  <c r="H32" i="1" s="1"/>
  <c r="D10" i="1"/>
  <c r="D14" i="1"/>
  <c r="H14" i="1" s="1"/>
  <c r="D21" i="1" l="1"/>
  <c r="H21" i="1" s="1"/>
  <c r="D18" i="1"/>
  <c r="H18" i="1" s="1"/>
  <c r="D16" i="1"/>
  <c r="H16" i="1" s="1"/>
  <c r="D22" i="1"/>
  <c r="H22" i="1" s="1"/>
  <c r="D20" i="1"/>
  <c r="H20" i="1" s="1"/>
  <c r="D19" i="1"/>
  <c r="H19" i="1" s="1"/>
  <c r="D17" i="1"/>
  <c r="H17" i="1" s="1"/>
  <c r="H3" i="1" l="1"/>
</calcChain>
</file>

<file path=xl/sharedStrings.xml><?xml version="1.0" encoding="utf-8"?>
<sst xmlns="http://schemas.openxmlformats.org/spreadsheetml/2006/main" count="168" uniqueCount="92">
  <si>
    <t>BOMINDEX</t>
    <phoneticPr fontId="1" type="noConversion"/>
  </si>
  <si>
    <t>KG</t>
  </si>
  <si>
    <t>KG</t>
    <phoneticPr fontId="1" type="noConversion"/>
  </si>
  <si>
    <t>플랜트 ID</t>
    <phoneticPr fontId="1" type="noConversion"/>
  </si>
  <si>
    <t>BOM ID</t>
    <phoneticPr fontId="1" type="noConversion"/>
  </si>
  <si>
    <t>헤더 자재코드</t>
    <phoneticPr fontId="1" type="noConversion"/>
  </si>
  <si>
    <t>헤더 기준수량</t>
    <phoneticPr fontId="1" type="noConversion"/>
  </si>
  <si>
    <t>헤더 단위</t>
    <phoneticPr fontId="1" type="noConversion"/>
  </si>
  <si>
    <t>아이템 무게</t>
    <phoneticPr fontId="1" type="noConversion"/>
  </si>
  <si>
    <t>아이템 자재코드</t>
    <phoneticPr fontId="1" type="noConversion"/>
  </si>
  <si>
    <t>아이템 단위</t>
    <phoneticPr fontId="1" type="noConversion"/>
  </si>
  <si>
    <t>자재코드</t>
    <phoneticPr fontId="1" type="noConversion"/>
  </si>
  <si>
    <t>자재명별 자재코드</t>
    <phoneticPr fontId="1" type="noConversion"/>
  </si>
  <si>
    <t>플랜트명별 플랜트ID</t>
    <phoneticPr fontId="1" type="noConversion"/>
  </si>
  <si>
    <t>자재명</t>
    <phoneticPr fontId="1" type="noConversion"/>
  </si>
  <si>
    <t xml:space="preserve">플랜트명 </t>
    <phoneticPr fontId="1" type="noConversion"/>
  </si>
  <si>
    <t>플랜트ID</t>
    <phoneticPr fontId="1" type="noConversion"/>
  </si>
  <si>
    <t>천연 고무</t>
  </si>
  <si>
    <t>합성 고무</t>
  </si>
  <si>
    <t>친환경 섬유</t>
  </si>
  <si>
    <t>카본 블랙</t>
  </si>
  <si>
    <t>실리카</t>
  </si>
  <si>
    <t>노화 방지제</t>
  </si>
  <si>
    <t>가류제</t>
  </si>
  <si>
    <t>스틸 와이어</t>
  </si>
  <si>
    <t>벨트</t>
  </si>
  <si>
    <t>유황</t>
  </si>
  <si>
    <t>스테아르산</t>
  </si>
  <si>
    <t>패브릭 코드</t>
  </si>
  <si>
    <t>스틸코드</t>
  </si>
  <si>
    <t>컴파운드</t>
  </si>
  <si>
    <t>트레드</t>
  </si>
  <si>
    <t>사이드윌</t>
  </si>
  <si>
    <t>카카스</t>
  </si>
  <si>
    <t>비드</t>
  </si>
  <si>
    <t>가솔린용 그린 타이어</t>
  </si>
  <si>
    <t>전기차용 그린 타이어</t>
  </si>
  <si>
    <t>가솔린(사계절 타이어) 18인치</t>
  </si>
  <si>
    <t>가솔린(사계절 타이어) 19인치</t>
  </si>
  <si>
    <t>가솔린(사계절 타이어) 20인치</t>
  </si>
  <si>
    <t>가솔린(윈터 타이어) 18인치</t>
  </si>
  <si>
    <t>가솔린(윈터 타이어) 19인치</t>
  </si>
  <si>
    <t>가솔린(윈터 타이어) 20인치</t>
  </si>
  <si>
    <t>전기차(사계절 타이어) 18인치</t>
  </si>
  <si>
    <t>전기차(사계절 타이어) 19인치</t>
  </si>
  <si>
    <t>전기차(사계절 타이어) 20인치</t>
  </si>
  <si>
    <t>전기차(윈터 타이어) 18인치</t>
  </si>
  <si>
    <t>전기차(윈터 타이어) 19인치</t>
  </si>
  <si>
    <t>전기차(윈터 타이어) 20인치</t>
  </si>
  <si>
    <t>가솔린(사계절 타이어) 19인치 프리미엄</t>
  </si>
  <si>
    <t>가솔린(사계절 타이어) 20인치 프리미엄</t>
  </si>
  <si>
    <t>가솔린(사계절 타이어) 21인치 프리미엄</t>
  </si>
  <si>
    <t>가솔린(윈터 타이어) 19인치 프리미엄</t>
  </si>
  <si>
    <t>가솔린(윈터 타이어) 20인치 프리미엄</t>
  </si>
  <si>
    <t>가솔린(윈터 타이어) 21인치 프리미엄</t>
  </si>
  <si>
    <t>전기차(사계절 타이어) 19인치 프리미엄</t>
  </si>
  <si>
    <t>전기차(사계절 타이어) 20인치 프리미엄</t>
  </si>
  <si>
    <t>전기차(사계절 타이어) 21인치 프리미엄</t>
  </si>
  <si>
    <t>전기차(윈터 타이어) 19인치 프리미엄</t>
  </si>
  <si>
    <t>전기차(윈터 타이어) 20인치 프리미엄</t>
  </si>
  <si>
    <t>전기차(윈터 타이어) 21인치 프리미엄</t>
  </si>
  <si>
    <t>그린타이어</t>
    <phoneticPr fontId="1" type="noConversion"/>
  </si>
  <si>
    <t>비드</t>
    <phoneticPr fontId="1" type="noConversion"/>
  </si>
  <si>
    <t>사이드윌</t>
    <phoneticPr fontId="1" type="noConversion"/>
  </si>
  <si>
    <t>트레드</t>
    <phoneticPr fontId="1" type="noConversion"/>
  </si>
  <si>
    <t>KG</t>
    <phoneticPr fontId="1" type="noConversion"/>
  </si>
  <si>
    <t>KG</t>
    <phoneticPr fontId="1" type="noConversion"/>
  </si>
  <si>
    <t>카카스</t>
    <phoneticPr fontId="1" type="noConversion"/>
  </si>
  <si>
    <t>컴파운드1</t>
    <phoneticPr fontId="1" type="noConversion"/>
  </si>
  <si>
    <t>컴파운드2</t>
    <phoneticPr fontId="1" type="noConversion"/>
  </si>
  <si>
    <t>컴파운드3</t>
    <phoneticPr fontId="1" type="noConversion"/>
  </si>
  <si>
    <t>컴파운드4</t>
    <phoneticPr fontId="1" type="noConversion"/>
  </si>
  <si>
    <t>CDC</t>
  </si>
  <si>
    <t>RDC</t>
  </si>
  <si>
    <t>한국타이어 구로점</t>
  </si>
  <si>
    <t>한국타이어 평택점</t>
  </si>
  <si>
    <t>한국타이어 종로점</t>
  </si>
  <si>
    <t>한국타이어 인천점</t>
  </si>
  <si>
    <t>한국타이어 오산점</t>
  </si>
  <si>
    <t>한국타이어 대구점</t>
  </si>
  <si>
    <t>한국타이어 대전점</t>
  </si>
  <si>
    <t>한국타이어 부천점</t>
  </si>
  <si>
    <t>직영점 테스트 1</t>
  </si>
  <si>
    <t>직영점 테스트 2</t>
  </si>
  <si>
    <t xml:space="preserve">   *자재명, 플랜트명을 참고하여 작성해주세요.</t>
    <phoneticPr fontId="1" type="noConversion"/>
  </si>
  <si>
    <t>KG</t>
    <phoneticPr fontId="1" type="noConversion"/>
  </si>
  <si>
    <t>KG</t>
    <phoneticPr fontId="1" type="noConversion"/>
  </si>
  <si>
    <t>타이어 (가솔린용)</t>
    <phoneticPr fontId="1" type="noConversion"/>
  </si>
  <si>
    <t>사용법 설명서</t>
    <phoneticPr fontId="1" type="noConversion"/>
  </si>
  <si>
    <t>PKG</t>
    <phoneticPr fontId="1" type="noConversion"/>
  </si>
  <si>
    <t>PKG</t>
    <phoneticPr fontId="1" type="noConversion"/>
  </si>
  <si>
    <t>셀 C1, C2에 생산할 타이어 자재코드를 입력하고 셀 H2에 타이어 무게를 입력하면 해당 타이어에 구성된 자재들의 비율이 자동으로 계산됩니다. BOM ID는 순서대로 
자동채번됩니다.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</si>
</sst>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0_);[Red]\(0.00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3" borderId="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2" fillId="2" borderId="2" xfId="0" applyFont="1" applyFill="1" applyBorder="1">
      <alignment vertical="center"/>
    </xf>
    <xf numFmtId="177" fontId="2" fillId="2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3" borderId="2" xfId="1" applyFont="1" applyBorder="1">
      <alignment vertical="center"/>
    </xf>
    <xf numFmtId="176" fontId="0" fillId="3" borderId="2" xfId="1" applyNumberFormat="1" applyFont="1" applyBorder="1">
      <alignment vertical="center"/>
    </xf>
    <xf numFmtId="177" fontId="0" fillId="3" borderId="2" xfId="1" applyNumberFormat="1" applyFont="1" applyBorder="1">
      <alignment vertical="center"/>
    </xf>
    <xf numFmtId="0" fontId="0" fillId="7" borderId="2" xfId="0" applyFill="1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5" fillId="0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Border="1">
      <alignment vertical="center"/>
    </xf>
    <xf numFmtId="0" fontId="0" fillId="5" borderId="2" xfId="0" applyFill="1" applyBorder="1">
      <alignment vertical="center"/>
    </xf>
    <xf numFmtId="0" fontId="0" fillId="8" borderId="0" xfId="0" applyFill="1">
      <alignment vertical="center"/>
    </xf>
    <xf numFmtId="0" fontId="6" fillId="0" borderId="0" xfId="0" applyFont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176" fontId="0" fillId="3" borderId="2" xfId="1" applyNumberFormat="1" applyFont="1" applyBorder="1" applyAlignment="1">
      <alignment horizontal="center" vertical="center"/>
    </xf>
    <xf numFmtId="0" fontId="4" fillId="4" borderId="3" xfId="2" applyBorder="1" applyAlignment="1">
      <alignment horizontal="center" vertical="center"/>
    </xf>
    <xf numFmtId="0" fontId="4" fillId="4" borderId="2" xfId="2" applyBorder="1" applyAlignment="1">
      <alignment horizontal="center" vertical="center"/>
    </xf>
    <xf numFmtId="176" fontId="0" fillId="3" borderId="3" xfId="1" applyNumberFormat="1" applyFont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7" fillId="11" borderId="4" xfId="0" applyFont="1" applyFill="1" applyBorder="1">
      <alignment vertical="center"/>
    </xf>
    <xf numFmtId="0" fontId="7" fillId="11" borderId="5" xfId="0" applyFont="1" applyFill="1" applyBorder="1" applyAlignment="1">
      <alignment vertical="center" wrapText="1"/>
    </xf>
  </cellXfs>
  <cellStyles count="3"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85" zoomScaleNormal="85" workbookViewId="0">
      <selection activeCell="K12" sqref="K12"/>
    </sheetView>
  </sheetViews>
  <sheetFormatPr defaultRowHeight="17.399999999999999" x14ac:dyDescent="0.4"/>
  <cols>
    <col min="1" max="1" width="9.5" bestFit="1" customWidth="1"/>
    <col min="2" max="2" width="11.69921875" customWidth="1"/>
    <col min="3" max="3" width="18.296875" bestFit="1" customWidth="1"/>
    <col min="4" max="4" width="13" style="2" bestFit="1" customWidth="1"/>
    <col min="5" max="5" width="9.19921875" bestFit="1" customWidth="1"/>
    <col min="6" max="6" width="10.8984375" bestFit="1" customWidth="1"/>
    <col min="7" max="7" width="15" bestFit="1" customWidth="1"/>
    <col min="8" max="8" width="11.09765625" style="2" bestFit="1" customWidth="1"/>
    <col min="9" max="9" width="11.09765625" style="1" bestFit="1" customWidth="1"/>
    <col min="10" max="10" width="16.09765625" customWidth="1"/>
    <col min="11" max="11" width="38.3984375" customWidth="1"/>
    <col min="12" max="12" width="35.19921875" bestFit="1" customWidth="1"/>
    <col min="13" max="13" width="9.3984375" bestFit="1" customWidth="1"/>
    <col min="14" max="14" width="18.8984375" bestFit="1" customWidth="1"/>
    <col min="15" max="15" width="18.09765625" bestFit="1" customWidth="1"/>
  </cols>
  <sheetData>
    <row r="1" spans="1:15" x14ac:dyDescent="0.4">
      <c r="A1" s="3" t="s">
        <v>4</v>
      </c>
      <c r="B1" s="4" t="s">
        <v>3</v>
      </c>
      <c r="C1" s="4" t="s">
        <v>5</v>
      </c>
      <c r="D1" s="5" t="s">
        <v>6</v>
      </c>
      <c r="E1" s="6" t="s">
        <v>7</v>
      </c>
      <c r="F1" s="7" t="s">
        <v>0</v>
      </c>
      <c r="G1" s="8" t="s">
        <v>9</v>
      </c>
      <c r="H1" s="9" t="s">
        <v>8</v>
      </c>
      <c r="I1" s="8" t="s">
        <v>10</v>
      </c>
      <c r="K1" s="28" t="s">
        <v>88</v>
      </c>
      <c r="L1" s="26" t="s">
        <v>12</v>
      </c>
      <c r="M1" s="23"/>
      <c r="N1" s="24" t="s">
        <v>13</v>
      </c>
      <c r="O1" s="25"/>
    </row>
    <row r="2" spans="1:15" ht="87.6" thickBot="1" x14ac:dyDescent="0.45">
      <c r="A2" s="21">
        <v>1</v>
      </c>
      <c r="B2" s="11">
        <v>10000</v>
      </c>
      <c r="C2" s="11">
        <v>30000000</v>
      </c>
      <c r="D2" s="12">
        <v>1</v>
      </c>
      <c r="E2" s="11" t="s">
        <v>89</v>
      </c>
      <c r="F2" s="21">
        <v>10</v>
      </c>
      <c r="G2" s="11">
        <v>20000005</v>
      </c>
      <c r="H2" s="12">
        <v>36</v>
      </c>
      <c r="I2" s="13" t="s">
        <v>85</v>
      </c>
      <c r="J2" s="19" t="s">
        <v>87</v>
      </c>
      <c r="K2" s="29" t="s">
        <v>91</v>
      </c>
      <c r="L2" s="27" t="s">
        <v>14</v>
      </c>
      <c r="M2" s="18" t="s">
        <v>11</v>
      </c>
      <c r="N2" s="16" t="s">
        <v>15</v>
      </c>
      <c r="O2" s="15" t="s">
        <v>16</v>
      </c>
    </row>
    <row r="3" spans="1:15" x14ac:dyDescent="0.4">
      <c r="A3" s="21">
        <v>1</v>
      </c>
      <c r="B3" s="11">
        <v>10000</v>
      </c>
      <c r="C3" s="11">
        <v>30000000</v>
      </c>
      <c r="D3" s="12">
        <v>1</v>
      </c>
      <c r="E3" s="11" t="s">
        <v>90</v>
      </c>
      <c r="F3" s="21">
        <v>20</v>
      </c>
      <c r="G3" s="11">
        <v>10000009</v>
      </c>
      <c r="H3" s="12">
        <f>H2*0.01</f>
        <v>0.36</v>
      </c>
      <c r="I3" s="13" t="s">
        <v>86</v>
      </c>
      <c r="L3" s="11" t="s">
        <v>17</v>
      </c>
      <c r="M3" s="11">
        <v>10000000</v>
      </c>
      <c r="N3" s="17">
        <v>10000</v>
      </c>
      <c r="O3" s="11" t="s">
        <v>72</v>
      </c>
    </row>
    <row r="4" spans="1:15" x14ac:dyDescent="0.4">
      <c r="A4" s="10">
        <v>2</v>
      </c>
      <c r="B4" s="11">
        <v>10000</v>
      </c>
      <c r="C4" s="11">
        <v>20000005</v>
      </c>
      <c r="D4" s="12">
        <f>H2</f>
        <v>36</v>
      </c>
      <c r="E4" s="13" t="s">
        <v>2</v>
      </c>
      <c r="F4" s="10">
        <v>10</v>
      </c>
      <c r="G4" s="13">
        <v>20000003</v>
      </c>
      <c r="H4" s="12">
        <f>H2*0.35</f>
        <v>12.6</v>
      </c>
      <c r="I4" s="11" t="s">
        <v>1</v>
      </c>
      <c r="J4" s="19" t="s">
        <v>61</v>
      </c>
      <c r="L4" s="11" t="s">
        <v>18</v>
      </c>
      <c r="M4" s="11">
        <v>10000001</v>
      </c>
      <c r="N4" s="17">
        <v>10001</v>
      </c>
      <c r="O4" s="11" t="s">
        <v>73</v>
      </c>
    </row>
    <row r="5" spans="1:15" x14ac:dyDescent="0.4">
      <c r="A5" s="10">
        <v>2</v>
      </c>
      <c r="B5" s="11">
        <v>10000</v>
      </c>
      <c r="C5" s="11">
        <v>20000005</v>
      </c>
      <c r="D5" s="12">
        <f>H2</f>
        <v>36</v>
      </c>
      <c r="E5" s="13" t="s">
        <v>2</v>
      </c>
      <c r="F5" s="10">
        <v>20</v>
      </c>
      <c r="G5" s="13">
        <v>20000004</v>
      </c>
      <c r="H5" s="12">
        <f>H2*0.1</f>
        <v>3.6</v>
      </c>
      <c r="I5" s="11" t="s">
        <v>1</v>
      </c>
      <c r="L5" s="11" t="s">
        <v>19</v>
      </c>
      <c r="M5" s="11">
        <v>10000002</v>
      </c>
      <c r="N5" s="17">
        <v>10002</v>
      </c>
      <c r="O5" s="11" t="s">
        <v>74</v>
      </c>
    </row>
    <row r="6" spans="1:15" x14ac:dyDescent="0.4">
      <c r="A6" s="10">
        <v>2</v>
      </c>
      <c r="B6" s="11">
        <v>10000</v>
      </c>
      <c r="C6" s="11">
        <v>20000005</v>
      </c>
      <c r="D6" s="12">
        <f>H2</f>
        <v>36</v>
      </c>
      <c r="E6" s="13" t="s">
        <v>2</v>
      </c>
      <c r="F6" s="10">
        <v>30</v>
      </c>
      <c r="G6" s="13">
        <v>20000002</v>
      </c>
      <c r="H6" s="12">
        <f>H2*0.1</f>
        <v>3.6</v>
      </c>
      <c r="I6" s="11" t="s">
        <v>1</v>
      </c>
      <c r="L6" s="11" t="s">
        <v>20</v>
      </c>
      <c r="M6" s="11">
        <v>10000003</v>
      </c>
      <c r="N6" s="17">
        <v>10003</v>
      </c>
      <c r="O6" s="11" t="s">
        <v>75</v>
      </c>
    </row>
    <row r="7" spans="1:15" x14ac:dyDescent="0.4">
      <c r="A7" s="10">
        <v>2</v>
      </c>
      <c r="B7" s="11">
        <v>10000</v>
      </c>
      <c r="C7" s="11">
        <v>20000005</v>
      </c>
      <c r="D7" s="12">
        <f>H2</f>
        <v>36</v>
      </c>
      <c r="E7" s="13" t="s">
        <v>2</v>
      </c>
      <c r="F7" s="10">
        <v>40</v>
      </c>
      <c r="G7" s="13">
        <v>10000008</v>
      </c>
      <c r="H7" s="12">
        <f>H2*0.2</f>
        <v>7.2</v>
      </c>
      <c r="I7" s="11" t="s">
        <v>1</v>
      </c>
      <c r="L7" s="11" t="s">
        <v>21</v>
      </c>
      <c r="M7" s="11">
        <v>10000004</v>
      </c>
      <c r="N7" s="17">
        <v>10004</v>
      </c>
      <c r="O7" s="11" t="s">
        <v>76</v>
      </c>
    </row>
    <row r="8" spans="1:15" x14ac:dyDescent="0.4">
      <c r="A8" s="10">
        <v>2</v>
      </c>
      <c r="B8" s="11">
        <v>10000</v>
      </c>
      <c r="C8" s="11">
        <v>20000005</v>
      </c>
      <c r="D8" s="12">
        <f>H2</f>
        <v>36</v>
      </c>
      <c r="E8" s="13" t="s">
        <v>2</v>
      </c>
      <c r="F8" s="10">
        <v>50</v>
      </c>
      <c r="G8" s="13">
        <v>20000001</v>
      </c>
      <c r="H8" s="12">
        <f>H2*0.25</f>
        <v>9</v>
      </c>
      <c r="I8" s="11" t="s">
        <v>1</v>
      </c>
      <c r="L8" s="11" t="s">
        <v>22</v>
      </c>
      <c r="M8" s="11">
        <v>10000005</v>
      </c>
      <c r="N8" s="17">
        <v>10005</v>
      </c>
      <c r="O8" s="11" t="s">
        <v>77</v>
      </c>
    </row>
    <row r="9" spans="1:15" x14ac:dyDescent="0.4">
      <c r="A9" s="22">
        <v>3</v>
      </c>
      <c r="B9" s="11">
        <v>10000</v>
      </c>
      <c r="C9" s="11">
        <v>20000004</v>
      </c>
      <c r="D9" s="12">
        <f>H5</f>
        <v>3.6</v>
      </c>
      <c r="E9" s="13" t="s">
        <v>2</v>
      </c>
      <c r="F9" s="22">
        <v>10</v>
      </c>
      <c r="G9" s="11">
        <v>10000007</v>
      </c>
      <c r="H9" s="12">
        <f>D9*0.7</f>
        <v>2.52</v>
      </c>
      <c r="I9" s="11" t="s">
        <v>1</v>
      </c>
      <c r="J9" s="19" t="s">
        <v>62</v>
      </c>
      <c r="L9" s="11" t="s">
        <v>23</v>
      </c>
      <c r="M9" s="11">
        <v>10000006</v>
      </c>
      <c r="N9" s="17">
        <v>10006</v>
      </c>
      <c r="O9" s="11" t="s">
        <v>78</v>
      </c>
    </row>
    <row r="10" spans="1:15" x14ac:dyDescent="0.4">
      <c r="A10" s="22">
        <v>3</v>
      </c>
      <c r="B10" s="11">
        <v>10000</v>
      </c>
      <c r="C10" s="11">
        <v>20000004</v>
      </c>
      <c r="D10" s="12">
        <f>H5</f>
        <v>3.6</v>
      </c>
      <c r="E10" s="13" t="s">
        <v>2</v>
      </c>
      <c r="F10" s="22">
        <v>20</v>
      </c>
      <c r="G10" s="11">
        <v>20000000</v>
      </c>
      <c r="H10" s="12">
        <f>D9*0.3</f>
        <v>1.08</v>
      </c>
      <c r="I10" s="11" t="s">
        <v>1</v>
      </c>
      <c r="L10" s="11" t="s">
        <v>24</v>
      </c>
      <c r="M10" s="11">
        <v>10000007</v>
      </c>
      <c r="N10" s="17">
        <v>10007</v>
      </c>
      <c r="O10" s="11" t="s">
        <v>79</v>
      </c>
    </row>
    <row r="11" spans="1:15" x14ac:dyDescent="0.4">
      <c r="A11" s="10">
        <v>4</v>
      </c>
      <c r="B11" s="11">
        <v>10000</v>
      </c>
      <c r="C11" s="11">
        <v>20000002</v>
      </c>
      <c r="D11" s="12">
        <f>H6</f>
        <v>3.6</v>
      </c>
      <c r="E11" s="13" t="s">
        <v>2</v>
      </c>
      <c r="F11" s="10">
        <v>10</v>
      </c>
      <c r="G11" s="11">
        <v>20000000</v>
      </c>
      <c r="H11" s="12">
        <f>D11</f>
        <v>3.6</v>
      </c>
      <c r="I11" s="11" t="s">
        <v>1</v>
      </c>
      <c r="J11" s="19" t="s">
        <v>63</v>
      </c>
      <c r="L11" s="11" t="s">
        <v>25</v>
      </c>
      <c r="M11" s="11">
        <v>10000008</v>
      </c>
      <c r="N11" s="17">
        <v>10008</v>
      </c>
      <c r="O11" s="11" t="s">
        <v>80</v>
      </c>
    </row>
    <row r="12" spans="1:15" x14ac:dyDescent="0.4">
      <c r="A12" s="22">
        <v>5</v>
      </c>
      <c r="B12" s="11">
        <v>10000</v>
      </c>
      <c r="C12" s="11">
        <v>20000001</v>
      </c>
      <c r="D12" s="12">
        <f>H8</f>
        <v>9</v>
      </c>
      <c r="E12" s="13" t="s">
        <v>2</v>
      </c>
      <c r="F12" s="22">
        <v>10</v>
      </c>
      <c r="G12" s="11">
        <v>20000000</v>
      </c>
      <c r="H12" s="12">
        <f>D12</f>
        <v>9</v>
      </c>
      <c r="I12" s="11" t="s">
        <v>1</v>
      </c>
      <c r="J12" s="19" t="s">
        <v>64</v>
      </c>
      <c r="L12" s="11" t="s">
        <v>26</v>
      </c>
      <c r="M12" s="11">
        <v>10000009</v>
      </c>
      <c r="N12" s="17">
        <v>10009</v>
      </c>
      <c r="O12" s="11" t="s">
        <v>81</v>
      </c>
    </row>
    <row r="13" spans="1:15" x14ac:dyDescent="0.4">
      <c r="A13" s="10">
        <v>6</v>
      </c>
      <c r="B13" s="11">
        <v>10000</v>
      </c>
      <c r="C13" s="11">
        <v>20000003</v>
      </c>
      <c r="D13" s="12">
        <f>H4</f>
        <v>12.6</v>
      </c>
      <c r="E13" s="13" t="s">
        <v>2</v>
      </c>
      <c r="F13" s="10">
        <v>10</v>
      </c>
      <c r="G13" s="11">
        <v>10000013</v>
      </c>
      <c r="H13" s="12">
        <f>D13*0.4</f>
        <v>5.04</v>
      </c>
      <c r="I13" s="11" t="s">
        <v>1</v>
      </c>
      <c r="J13" s="19" t="s">
        <v>67</v>
      </c>
      <c r="L13" s="11" t="s">
        <v>27</v>
      </c>
      <c r="M13" s="11">
        <v>10000010</v>
      </c>
      <c r="N13" s="17">
        <v>20700</v>
      </c>
      <c r="O13" s="11" t="s">
        <v>82</v>
      </c>
    </row>
    <row r="14" spans="1:15" x14ac:dyDescent="0.4">
      <c r="A14" s="10">
        <v>6</v>
      </c>
      <c r="B14" s="11">
        <v>10000</v>
      </c>
      <c r="C14" s="11">
        <v>20000003</v>
      </c>
      <c r="D14" s="12">
        <f>H4</f>
        <v>12.6</v>
      </c>
      <c r="E14" s="13" t="s">
        <v>2</v>
      </c>
      <c r="F14" s="10">
        <v>20</v>
      </c>
      <c r="G14" s="11">
        <v>10000012</v>
      </c>
      <c r="H14" s="12">
        <f t="shared" ref="H14" si="0">D14*0.4</f>
        <v>5.04</v>
      </c>
      <c r="I14" s="13" t="s">
        <v>65</v>
      </c>
      <c r="L14" s="11" t="s">
        <v>28</v>
      </c>
      <c r="M14" s="11">
        <v>10000012</v>
      </c>
      <c r="N14" s="17">
        <v>30200</v>
      </c>
      <c r="O14" s="11" t="s">
        <v>83</v>
      </c>
    </row>
    <row r="15" spans="1:15" x14ac:dyDescent="0.4">
      <c r="A15" s="10">
        <v>6</v>
      </c>
      <c r="B15" s="11">
        <v>10000</v>
      </c>
      <c r="C15" s="11">
        <v>20000003</v>
      </c>
      <c r="D15" s="12">
        <f>H4</f>
        <v>12.6</v>
      </c>
      <c r="E15" s="13" t="s">
        <v>2</v>
      </c>
      <c r="F15" s="10">
        <v>30</v>
      </c>
      <c r="G15" s="11">
        <v>20000000</v>
      </c>
      <c r="H15" s="12">
        <f>D15*0.2</f>
        <v>2.52</v>
      </c>
      <c r="I15" s="13" t="s">
        <v>66</v>
      </c>
      <c r="L15" s="11" t="s">
        <v>29</v>
      </c>
      <c r="M15" s="11">
        <v>10000013</v>
      </c>
    </row>
    <row r="16" spans="1:15" x14ac:dyDescent="0.4">
      <c r="A16" s="22">
        <v>7</v>
      </c>
      <c r="B16" s="11">
        <v>10000</v>
      </c>
      <c r="C16" s="11">
        <v>20000000</v>
      </c>
      <c r="D16" s="12">
        <f>H10</f>
        <v>1.08</v>
      </c>
      <c r="E16" s="13" t="s">
        <v>2</v>
      </c>
      <c r="F16" s="22">
        <v>10</v>
      </c>
      <c r="G16" s="11">
        <v>10000000</v>
      </c>
      <c r="H16" s="12">
        <f>D16*0.28</f>
        <v>0.30240000000000006</v>
      </c>
      <c r="I16" s="13" t="s">
        <v>66</v>
      </c>
      <c r="J16" s="19" t="s">
        <v>68</v>
      </c>
      <c r="L16" s="11" t="s">
        <v>30</v>
      </c>
      <c r="M16" s="11">
        <v>20000000</v>
      </c>
    </row>
    <row r="17" spans="1:15" x14ac:dyDescent="0.4">
      <c r="A17" s="22">
        <v>7</v>
      </c>
      <c r="B17" s="11">
        <v>10000</v>
      </c>
      <c r="C17" s="11">
        <v>20000000</v>
      </c>
      <c r="D17" s="12">
        <f>H10</f>
        <v>1.08</v>
      </c>
      <c r="E17" s="13" t="s">
        <v>2</v>
      </c>
      <c r="F17" s="22">
        <v>20</v>
      </c>
      <c r="G17" s="11">
        <v>10000001</v>
      </c>
      <c r="H17" s="12">
        <f t="shared" ref="H17" si="1">D17*0.28</f>
        <v>0.30240000000000006</v>
      </c>
      <c r="I17" s="13" t="s">
        <v>66</v>
      </c>
      <c r="L17" s="11" t="s">
        <v>31</v>
      </c>
      <c r="M17" s="11">
        <v>20000001</v>
      </c>
      <c r="N17" s="20" t="s">
        <v>84</v>
      </c>
      <c r="O17" s="20"/>
    </row>
    <row r="18" spans="1:15" x14ac:dyDescent="0.4">
      <c r="A18" s="22">
        <v>7</v>
      </c>
      <c r="B18" s="11">
        <v>10000</v>
      </c>
      <c r="C18" s="11">
        <v>20000000</v>
      </c>
      <c r="D18" s="12">
        <f>H10</f>
        <v>1.08</v>
      </c>
      <c r="E18" s="13" t="s">
        <v>2</v>
      </c>
      <c r="F18" s="22">
        <v>30</v>
      </c>
      <c r="G18" s="11">
        <v>10000003</v>
      </c>
      <c r="H18" s="12">
        <f>D18*0.22</f>
        <v>0.23760000000000001</v>
      </c>
      <c r="I18" s="13" t="s">
        <v>66</v>
      </c>
      <c r="L18" s="11" t="s">
        <v>32</v>
      </c>
      <c r="M18" s="11">
        <v>20000002</v>
      </c>
    </row>
    <row r="19" spans="1:15" x14ac:dyDescent="0.4">
      <c r="A19" s="22">
        <v>7</v>
      </c>
      <c r="B19" s="11">
        <v>10000</v>
      </c>
      <c r="C19" s="11">
        <v>20000000</v>
      </c>
      <c r="D19" s="12">
        <f>H10</f>
        <v>1.08</v>
      </c>
      <c r="E19" s="13" t="s">
        <v>2</v>
      </c>
      <c r="F19" s="22">
        <v>40</v>
      </c>
      <c r="G19" s="11">
        <v>10000004</v>
      </c>
      <c r="H19" s="12">
        <f>D19*0.14</f>
        <v>0.15120000000000003</v>
      </c>
      <c r="I19" s="13" t="s">
        <v>66</v>
      </c>
      <c r="L19" s="11" t="s">
        <v>33</v>
      </c>
      <c r="M19" s="11">
        <v>20000003</v>
      </c>
    </row>
    <row r="20" spans="1:15" x14ac:dyDescent="0.4">
      <c r="A20" s="22">
        <v>7</v>
      </c>
      <c r="B20" s="11">
        <v>10000</v>
      </c>
      <c r="C20" s="11">
        <v>20000000</v>
      </c>
      <c r="D20" s="12">
        <f>H10</f>
        <v>1.08</v>
      </c>
      <c r="E20" s="13" t="s">
        <v>2</v>
      </c>
      <c r="F20" s="22">
        <v>50</v>
      </c>
      <c r="G20" s="11">
        <v>10000005</v>
      </c>
      <c r="H20" s="12">
        <f>D20*0.04</f>
        <v>4.3200000000000002E-2</v>
      </c>
      <c r="I20" s="13" t="s">
        <v>66</v>
      </c>
      <c r="L20" s="11" t="s">
        <v>34</v>
      </c>
      <c r="M20" s="11">
        <v>20000004</v>
      </c>
    </row>
    <row r="21" spans="1:15" x14ac:dyDescent="0.4">
      <c r="A21" s="22">
        <v>7</v>
      </c>
      <c r="B21" s="11">
        <v>10000</v>
      </c>
      <c r="C21" s="11">
        <v>20000000</v>
      </c>
      <c r="D21" s="12">
        <f>H10</f>
        <v>1.08</v>
      </c>
      <c r="E21" s="13" t="s">
        <v>2</v>
      </c>
      <c r="F21" s="22">
        <v>60</v>
      </c>
      <c r="G21" s="11">
        <v>10000006</v>
      </c>
      <c r="H21" s="12">
        <f>D21*0.02</f>
        <v>2.1600000000000001E-2</v>
      </c>
      <c r="I21" s="13" t="s">
        <v>66</v>
      </c>
      <c r="L21" s="11" t="s">
        <v>35</v>
      </c>
      <c r="M21" s="11">
        <v>20000005</v>
      </c>
    </row>
    <row r="22" spans="1:15" x14ac:dyDescent="0.4">
      <c r="A22" s="22">
        <v>7</v>
      </c>
      <c r="B22" s="11">
        <v>10000</v>
      </c>
      <c r="C22" s="11">
        <v>20000000</v>
      </c>
      <c r="D22" s="12">
        <f>H10</f>
        <v>1.08</v>
      </c>
      <c r="E22" s="13" t="s">
        <v>2</v>
      </c>
      <c r="F22" s="22">
        <v>70</v>
      </c>
      <c r="G22" s="11">
        <v>10000010</v>
      </c>
      <c r="H22" s="12">
        <f>D22*0.02</f>
        <v>2.1600000000000001E-2</v>
      </c>
      <c r="I22" s="13" t="s">
        <v>66</v>
      </c>
      <c r="L22" s="11" t="s">
        <v>36</v>
      </c>
      <c r="M22" s="11">
        <v>20000006</v>
      </c>
    </row>
    <row r="23" spans="1:15" x14ac:dyDescent="0.4">
      <c r="A23" s="10">
        <v>8</v>
      </c>
      <c r="B23" s="11">
        <v>10000</v>
      </c>
      <c r="C23" s="11">
        <v>20000000</v>
      </c>
      <c r="D23" s="12">
        <f>H11</f>
        <v>3.6</v>
      </c>
      <c r="E23" s="13" t="s">
        <v>2</v>
      </c>
      <c r="F23" s="10">
        <v>10</v>
      </c>
      <c r="G23" s="11">
        <v>10000000</v>
      </c>
      <c r="H23" s="14">
        <f>D23*0.28</f>
        <v>1.0080000000000002</v>
      </c>
      <c r="I23" s="13" t="s">
        <v>66</v>
      </c>
      <c r="J23" s="19" t="s">
        <v>69</v>
      </c>
      <c r="L23" s="11" t="s">
        <v>37</v>
      </c>
      <c r="M23" s="11">
        <v>30000000</v>
      </c>
    </row>
    <row r="24" spans="1:15" x14ac:dyDescent="0.4">
      <c r="A24" s="10">
        <v>8</v>
      </c>
      <c r="B24" s="11">
        <v>10000</v>
      </c>
      <c r="C24" s="11">
        <v>20000000</v>
      </c>
      <c r="D24" s="12">
        <f>H11</f>
        <v>3.6</v>
      </c>
      <c r="E24" s="13" t="s">
        <v>2</v>
      </c>
      <c r="F24" s="10">
        <v>20</v>
      </c>
      <c r="G24" s="11">
        <v>10000001</v>
      </c>
      <c r="H24" s="14">
        <f t="shared" ref="H24" si="2">D24*0.28</f>
        <v>1.0080000000000002</v>
      </c>
      <c r="I24" s="13" t="s">
        <v>66</v>
      </c>
      <c r="L24" s="11" t="s">
        <v>38</v>
      </c>
      <c r="M24" s="11">
        <v>30000001</v>
      </c>
    </row>
    <row r="25" spans="1:15" x14ac:dyDescent="0.4">
      <c r="A25" s="10">
        <v>8</v>
      </c>
      <c r="B25" s="11">
        <v>10000</v>
      </c>
      <c r="C25" s="11">
        <v>20000000</v>
      </c>
      <c r="D25" s="12">
        <f>H11</f>
        <v>3.6</v>
      </c>
      <c r="E25" s="13" t="s">
        <v>2</v>
      </c>
      <c r="F25" s="10">
        <v>30</v>
      </c>
      <c r="G25" s="11">
        <v>10000003</v>
      </c>
      <c r="H25" s="14">
        <f>D25*0.22</f>
        <v>0.79200000000000004</v>
      </c>
      <c r="I25" s="13" t="s">
        <v>66</v>
      </c>
      <c r="L25" s="11" t="s">
        <v>39</v>
      </c>
      <c r="M25" s="11">
        <v>30000002</v>
      </c>
    </row>
    <row r="26" spans="1:15" x14ac:dyDescent="0.4">
      <c r="A26" s="10">
        <v>8</v>
      </c>
      <c r="B26" s="11">
        <v>10000</v>
      </c>
      <c r="C26" s="11">
        <v>20000000</v>
      </c>
      <c r="D26" s="12">
        <f>H11</f>
        <v>3.6</v>
      </c>
      <c r="E26" s="13" t="s">
        <v>2</v>
      </c>
      <c r="F26" s="10">
        <v>40</v>
      </c>
      <c r="G26" s="11">
        <v>10000004</v>
      </c>
      <c r="H26" s="14">
        <f>D26*0.14</f>
        <v>0.50400000000000011</v>
      </c>
      <c r="I26" s="13" t="s">
        <v>66</v>
      </c>
      <c r="L26" s="11" t="s">
        <v>40</v>
      </c>
      <c r="M26" s="11">
        <v>30000003</v>
      </c>
    </row>
    <row r="27" spans="1:15" x14ac:dyDescent="0.4">
      <c r="A27" s="10">
        <v>8</v>
      </c>
      <c r="B27" s="11">
        <v>10000</v>
      </c>
      <c r="C27" s="11">
        <v>20000000</v>
      </c>
      <c r="D27" s="12">
        <f>H11</f>
        <v>3.6</v>
      </c>
      <c r="E27" s="13" t="s">
        <v>2</v>
      </c>
      <c r="F27" s="10">
        <v>50</v>
      </c>
      <c r="G27" s="11">
        <v>10000005</v>
      </c>
      <c r="H27" s="14">
        <f>D27*0.04</f>
        <v>0.14400000000000002</v>
      </c>
      <c r="I27" s="13" t="s">
        <v>66</v>
      </c>
      <c r="L27" s="11" t="s">
        <v>41</v>
      </c>
      <c r="M27" s="11">
        <v>30000004</v>
      </c>
    </row>
    <row r="28" spans="1:15" x14ac:dyDescent="0.4">
      <c r="A28" s="10">
        <v>8</v>
      </c>
      <c r="B28" s="11">
        <v>10000</v>
      </c>
      <c r="C28" s="11">
        <v>20000000</v>
      </c>
      <c r="D28" s="12">
        <f>H11</f>
        <v>3.6</v>
      </c>
      <c r="E28" s="13" t="s">
        <v>2</v>
      </c>
      <c r="F28" s="10">
        <v>60</v>
      </c>
      <c r="G28" s="11">
        <v>10000006</v>
      </c>
      <c r="H28" s="14">
        <f>D28*0.02</f>
        <v>7.2000000000000008E-2</v>
      </c>
      <c r="I28" s="13" t="s">
        <v>66</v>
      </c>
      <c r="L28" s="11" t="s">
        <v>42</v>
      </c>
      <c r="M28" s="11">
        <v>30000005</v>
      </c>
    </row>
    <row r="29" spans="1:15" x14ac:dyDescent="0.4">
      <c r="A29" s="10">
        <v>8</v>
      </c>
      <c r="B29" s="11">
        <v>10000</v>
      </c>
      <c r="C29" s="11">
        <v>20000000</v>
      </c>
      <c r="D29" s="12">
        <f>H11</f>
        <v>3.6</v>
      </c>
      <c r="E29" s="13" t="s">
        <v>2</v>
      </c>
      <c r="F29" s="10">
        <v>70</v>
      </c>
      <c r="G29" s="11">
        <v>10000010</v>
      </c>
      <c r="H29" s="14">
        <f>D29*0.02</f>
        <v>7.2000000000000008E-2</v>
      </c>
      <c r="I29" s="13" t="s">
        <v>66</v>
      </c>
      <c r="L29" s="11" t="s">
        <v>43</v>
      </c>
      <c r="M29" s="11">
        <v>30000006</v>
      </c>
    </row>
    <row r="30" spans="1:15" x14ac:dyDescent="0.4">
      <c r="A30" s="22">
        <v>9</v>
      </c>
      <c r="B30" s="11">
        <v>10000</v>
      </c>
      <c r="C30" s="11">
        <v>20000000</v>
      </c>
      <c r="D30" s="12">
        <f>H12</f>
        <v>9</v>
      </c>
      <c r="E30" s="13" t="s">
        <v>2</v>
      </c>
      <c r="F30" s="22">
        <v>10</v>
      </c>
      <c r="G30" s="11">
        <v>10000000</v>
      </c>
      <c r="H30" s="12">
        <f>D30*0.28</f>
        <v>2.5200000000000005</v>
      </c>
      <c r="I30" s="13" t="s">
        <v>66</v>
      </c>
      <c r="J30" s="19" t="s">
        <v>70</v>
      </c>
      <c r="L30" s="11" t="s">
        <v>44</v>
      </c>
      <c r="M30" s="11">
        <v>30000007</v>
      </c>
    </row>
    <row r="31" spans="1:15" x14ac:dyDescent="0.4">
      <c r="A31" s="22">
        <v>9</v>
      </c>
      <c r="B31" s="11">
        <v>10000</v>
      </c>
      <c r="C31" s="11">
        <v>20000000</v>
      </c>
      <c r="D31" s="12">
        <f>H12</f>
        <v>9</v>
      </c>
      <c r="E31" s="13" t="s">
        <v>2</v>
      </c>
      <c r="F31" s="22">
        <v>20</v>
      </c>
      <c r="G31" s="11">
        <v>10000001</v>
      </c>
      <c r="H31" s="12">
        <f t="shared" ref="H31" si="3">D31*0.28</f>
        <v>2.5200000000000005</v>
      </c>
      <c r="I31" s="13" t="s">
        <v>66</v>
      </c>
      <c r="L31" s="11" t="s">
        <v>45</v>
      </c>
      <c r="M31" s="11">
        <v>30000008</v>
      </c>
    </row>
    <row r="32" spans="1:15" x14ac:dyDescent="0.4">
      <c r="A32" s="22">
        <v>9</v>
      </c>
      <c r="B32" s="11">
        <v>10000</v>
      </c>
      <c r="C32" s="11">
        <v>20000000</v>
      </c>
      <c r="D32" s="12">
        <f>H12</f>
        <v>9</v>
      </c>
      <c r="E32" s="13" t="s">
        <v>2</v>
      </c>
      <c r="F32" s="22">
        <v>30</v>
      </c>
      <c r="G32" s="11">
        <v>10000003</v>
      </c>
      <c r="H32" s="12">
        <f>D32*0.22</f>
        <v>1.98</v>
      </c>
      <c r="I32" s="13" t="s">
        <v>66</v>
      </c>
      <c r="L32" s="11" t="s">
        <v>46</v>
      </c>
      <c r="M32" s="11">
        <v>30000009</v>
      </c>
    </row>
    <row r="33" spans="1:13" x14ac:dyDescent="0.4">
      <c r="A33" s="22">
        <v>9</v>
      </c>
      <c r="B33" s="11">
        <v>10000</v>
      </c>
      <c r="C33" s="11">
        <v>20000000</v>
      </c>
      <c r="D33" s="12">
        <f>H12</f>
        <v>9</v>
      </c>
      <c r="E33" s="13" t="s">
        <v>2</v>
      </c>
      <c r="F33" s="22">
        <v>40</v>
      </c>
      <c r="G33" s="11">
        <v>10000004</v>
      </c>
      <c r="H33" s="12">
        <f>D33*0.14</f>
        <v>1.2600000000000002</v>
      </c>
      <c r="I33" s="13" t="s">
        <v>66</v>
      </c>
      <c r="L33" s="11" t="s">
        <v>47</v>
      </c>
      <c r="M33" s="11">
        <v>30000010</v>
      </c>
    </row>
    <row r="34" spans="1:13" x14ac:dyDescent="0.4">
      <c r="A34" s="22">
        <v>9</v>
      </c>
      <c r="B34" s="11">
        <v>10000</v>
      </c>
      <c r="C34" s="11">
        <v>20000000</v>
      </c>
      <c r="D34" s="12">
        <f>H12</f>
        <v>9</v>
      </c>
      <c r="E34" s="13" t="s">
        <v>2</v>
      </c>
      <c r="F34" s="22">
        <v>50</v>
      </c>
      <c r="G34" s="11">
        <v>10000005</v>
      </c>
      <c r="H34" s="12">
        <f>D34*0.04</f>
        <v>0.36</v>
      </c>
      <c r="I34" s="13" t="s">
        <v>66</v>
      </c>
      <c r="L34" s="11" t="s">
        <v>48</v>
      </c>
      <c r="M34" s="11">
        <v>30000011</v>
      </c>
    </row>
    <row r="35" spans="1:13" x14ac:dyDescent="0.4">
      <c r="A35" s="22">
        <v>9</v>
      </c>
      <c r="B35" s="11">
        <v>10000</v>
      </c>
      <c r="C35" s="11">
        <v>20000000</v>
      </c>
      <c r="D35" s="12">
        <f>H12</f>
        <v>9</v>
      </c>
      <c r="E35" s="13" t="s">
        <v>2</v>
      </c>
      <c r="F35" s="22">
        <v>60</v>
      </c>
      <c r="G35" s="11">
        <v>10000006</v>
      </c>
      <c r="H35" s="12">
        <f>D35*0.02</f>
        <v>0.18</v>
      </c>
      <c r="I35" s="13" t="s">
        <v>66</v>
      </c>
      <c r="L35" s="11" t="s">
        <v>49</v>
      </c>
      <c r="M35" s="11">
        <v>30000012</v>
      </c>
    </row>
    <row r="36" spans="1:13" x14ac:dyDescent="0.4">
      <c r="A36" s="22">
        <v>9</v>
      </c>
      <c r="B36" s="11">
        <v>10000</v>
      </c>
      <c r="C36" s="11">
        <v>20000000</v>
      </c>
      <c r="D36" s="12">
        <f>H12</f>
        <v>9</v>
      </c>
      <c r="E36" s="13" t="s">
        <v>2</v>
      </c>
      <c r="F36" s="22">
        <v>70</v>
      </c>
      <c r="G36" s="11">
        <v>10000010</v>
      </c>
      <c r="H36" s="12">
        <f>D36*0.02</f>
        <v>0.18</v>
      </c>
      <c r="I36" s="13" t="s">
        <v>66</v>
      </c>
      <c r="L36" s="11" t="s">
        <v>50</v>
      </c>
      <c r="M36" s="11">
        <v>30000013</v>
      </c>
    </row>
    <row r="37" spans="1:13" x14ac:dyDescent="0.4">
      <c r="A37" s="10">
        <v>10</v>
      </c>
      <c r="B37" s="11">
        <v>10000</v>
      </c>
      <c r="C37" s="11">
        <v>20000000</v>
      </c>
      <c r="D37" s="12">
        <f>H15</f>
        <v>2.52</v>
      </c>
      <c r="E37" s="13" t="s">
        <v>2</v>
      </c>
      <c r="F37" s="10">
        <v>10</v>
      </c>
      <c r="G37" s="11">
        <v>10000000</v>
      </c>
      <c r="H37" s="12">
        <f>D37*0.28</f>
        <v>0.70560000000000012</v>
      </c>
      <c r="I37" s="13" t="s">
        <v>65</v>
      </c>
      <c r="J37" s="19" t="s">
        <v>71</v>
      </c>
      <c r="L37" s="11" t="s">
        <v>51</v>
      </c>
      <c r="M37" s="11">
        <v>30000014</v>
      </c>
    </row>
    <row r="38" spans="1:13" x14ac:dyDescent="0.4">
      <c r="A38" s="10">
        <v>10</v>
      </c>
      <c r="B38" s="11">
        <v>10000</v>
      </c>
      <c r="C38" s="11">
        <v>20000000</v>
      </c>
      <c r="D38" s="12">
        <f>H15</f>
        <v>2.52</v>
      </c>
      <c r="E38" s="13" t="s">
        <v>2</v>
      </c>
      <c r="F38" s="10">
        <v>20</v>
      </c>
      <c r="G38" s="11">
        <v>10000001</v>
      </c>
      <c r="H38" s="12">
        <f t="shared" ref="H38" si="4">D38*0.28</f>
        <v>0.70560000000000012</v>
      </c>
      <c r="I38" s="13" t="s">
        <v>65</v>
      </c>
      <c r="L38" s="11" t="s">
        <v>52</v>
      </c>
      <c r="M38" s="11">
        <v>30000015</v>
      </c>
    </row>
    <row r="39" spans="1:13" x14ac:dyDescent="0.4">
      <c r="A39" s="10">
        <v>10</v>
      </c>
      <c r="B39" s="11">
        <v>10000</v>
      </c>
      <c r="C39" s="11">
        <v>20000000</v>
      </c>
      <c r="D39" s="12">
        <f>H15</f>
        <v>2.52</v>
      </c>
      <c r="E39" s="13" t="s">
        <v>2</v>
      </c>
      <c r="F39" s="10">
        <v>30</v>
      </c>
      <c r="G39" s="11">
        <v>10000003</v>
      </c>
      <c r="H39" s="12">
        <f>D39*0.22</f>
        <v>0.5544</v>
      </c>
      <c r="I39" s="13" t="s">
        <v>65</v>
      </c>
      <c r="L39" s="11" t="s">
        <v>53</v>
      </c>
      <c r="M39" s="11">
        <v>30000016</v>
      </c>
    </row>
    <row r="40" spans="1:13" x14ac:dyDescent="0.4">
      <c r="A40" s="10">
        <v>10</v>
      </c>
      <c r="B40" s="11">
        <v>10000</v>
      </c>
      <c r="C40" s="11">
        <v>20000000</v>
      </c>
      <c r="D40" s="12">
        <f>H15</f>
        <v>2.52</v>
      </c>
      <c r="E40" s="13" t="s">
        <v>2</v>
      </c>
      <c r="F40" s="10">
        <v>40</v>
      </c>
      <c r="G40" s="11">
        <v>10000004</v>
      </c>
      <c r="H40" s="12">
        <f>D40*0.14</f>
        <v>0.35280000000000006</v>
      </c>
      <c r="I40" s="13" t="s">
        <v>65</v>
      </c>
      <c r="L40" s="11" t="s">
        <v>54</v>
      </c>
      <c r="M40" s="11">
        <v>30000017</v>
      </c>
    </row>
    <row r="41" spans="1:13" x14ac:dyDescent="0.4">
      <c r="A41" s="10">
        <v>10</v>
      </c>
      <c r="B41" s="11">
        <v>10000</v>
      </c>
      <c r="C41" s="11">
        <v>20000000</v>
      </c>
      <c r="D41" s="12">
        <f>H15</f>
        <v>2.52</v>
      </c>
      <c r="E41" s="13" t="s">
        <v>2</v>
      </c>
      <c r="F41" s="10">
        <v>50</v>
      </c>
      <c r="G41" s="11">
        <v>10000005</v>
      </c>
      <c r="H41" s="12">
        <f>D41*0.04</f>
        <v>0.1008</v>
      </c>
      <c r="I41" s="13" t="s">
        <v>65</v>
      </c>
      <c r="L41" s="11" t="s">
        <v>55</v>
      </c>
      <c r="M41" s="11">
        <v>30000018</v>
      </c>
    </row>
    <row r="42" spans="1:13" x14ac:dyDescent="0.4">
      <c r="A42" s="10">
        <v>10</v>
      </c>
      <c r="B42" s="11">
        <v>10000</v>
      </c>
      <c r="C42" s="11">
        <v>20000000</v>
      </c>
      <c r="D42" s="12">
        <f>H15</f>
        <v>2.52</v>
      </c>
      <c r="E42" s="13" t="s">
        <v>2</v>
      </c>
      <c r="F42" s="10">
        <v>60</v>
      </c>
      <c r="G42" s="11">
        <v>10000006</v>
      </c>
      <c r="H42" s="12">
        <f>D42*0.02</f>
        <v>5.04E-2</v>
      </c>
      <c r="I42" s="13" t="s">
        <v>65</v>
      </c>
      <c r="L42" s="11" t="s">
        <v>56</v>
      </c>
      <c r="M42" s="11">
        <v>30000019</v>
      </c>
    </row>
    <row r="43" spans="1:13" x14ac:dyDescent="0.4">
      <c r="A43" s="10">
        <v>10</v>
      </c>
      <c r="B43" s="11">
        <v>10000</v>
      </c>
      <c r="C43" s="11">
        <v>20000000</v>
      </c>
      <c r="D43" s="12">
        <f>H15</f>
        <v>2.52</v>
      </c>
      <c r="E43" s="13" t="s">
        <v>2</v>
      </c>
      <c r="F43" s="10">
        <v>70</v>
      </c>
      <c r="G43" s="11">
        <v>10000010</v>
      </c>
      <c r="H43" s="12">
        <f>D43*0.02</f>
        <v>5.04E-2</v>
      </c>
      <c r="I43" s="13" t="s">
        <v>65</v>
      </c>
      <c r="L43" s="11" t="s">
        <v>57</v>
      </c>
      <c r="M43" s="11">
        <v>30000020</v>
      </c>
    </row>
    <row r="44" spans="1:13" x14ac:dyDescent="0.4">
      <c r="L44" s="11" t="s">
        <v>58</v>
      </c>
      <c r="M44" s="11">
        <v>30000021</v>
      </c>
    </row>
    <row r="45" spans="1:13" x14ac:dyDescent="0.4">
      <c r="L45" s="11" t="s">
        <v>59</v>
      </c>
      <c r="M45" s="11">
        <v>30000022</v>
      </c>
    </row>
    <row r="46" spans="1:13" x14ac:dyDescent="0.4">
      <c r="L46" s="11" t="s">
        <v>60</v>
      </c>
      <c r="M46" s="11">
        <v>30000023</v>
      </c>
    </row>
  </sheetData>
  <mergeCells count="2">
    <mergeCell ref="L1:M1"/>
    <mergeCell ref="N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가솔린용 타이어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soldesk</dc:creator>
  <cp:lastModifiedBy>soldesk</cp:lastModifiedBy>
  <dcterms:created xsi:type="dcterms:W3CDTF">2024-04-15T06:43:00Z</dcterms:created>
  <dcterms:modified xsi:type="dcterms:W3CDTF">2024-05-02T09:23:58Z</dcterms:modified>
</cp:coreProperties>
</file>