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2" l="1"/>
  <c r="J12" i="2"/>
  <c r="J11" i="2"/>
  <c r="V5" i="1"/>
  <c r="V6" i="1"/>
  <c r="V4" i="1"/>
  <c r="Y12" i="1"/>
  <c r="Y13" i="1"/>
  <c r="Y11" i="1"/>
  <c r="Y9" i="1"/>
  <c r="X13" i="1"/>
  <c r="X12" i="1"/>
  <c r="X11" i="1"/>
  <c r="Z22" i="1"/>
  <c r="AA22" i="1"/>
  <c r="Z23" i="1"/>
  <c r="AA23" i="1"/>
  <c r="Z24" i="1"/>
  <c r="AA24" i="1"/>
  <c r="Y23" i="1"/>
  <c r="Y24" i="1"/>
  <c r="Y22" i="1"/>
  <c r="R24" i="1"/>
  <c r="R23" i="1"/>
  <c r="R22" i="1"/>
  <c r="N24" i="1"/>
  <c r="T17" i="1"/>
  <c r="T18" i="1"/>
  <c r="T16" i="1"/>
</calcChain>
</file>

<file path=xl/sharedStrings.xml><?xml version="1.0" encoding="utf-8"?>
<sst xmlns="http://schemas.openxmlformats.org/spreadsheetml/2006/main" count="70" uniqueCount="37">
  <si>
    <t>测量次数</t>
  </si>
  <si>
    <t>e</t>
  </si>
  <si>
    <t>R</t>
  </si>
  <si>
    <t>E</t>
  </si>
  <si>
    <t>第1次</t>
  </si>
  <si>
    <t>第2次</t>
  </si>
  <si>
    <t>第3次</t>
  </si>
  <si>
    <t>t1 (ms)</t>
    <phoneticPr fontId="1" type="noConversion"/>
  </si>
  <si>
    <t>t2 (ms)</t>
    <phoneticPr fontId="1" type="noConversion"/>
  </si>
  <si>
    <t>P1 (g⋅cm/ms)</t>
    <phoneticPr fontId="1" type="noConversion"/>
  </si>
  <si>
    <t>表1 当m1=m2时的测量结果</t>
    <phoneticPr fontId="1" type="noConversion"/>
  </si>
  <si>
    <t>P2 (g⋅cm/ms)</t>
    <phoneticPr fontId="1" type="noConversion"/>
  </si>
  <si>
    <t>t3 (ms)</t>
    <phoneticPr fontId="1" type="noConversion"/>
  </si>
  <si>
    <t>表+P3:Y6</t>
    <phoneticPr fontId="1" type="noConversion"/>
  </si>
  <si>
    <t>表1 当m1&gt;m2时的测量结果</t>
    <phoneticPr fontId="1" type="noConversion"/>
  </si>
  <si>
    <t>m1=198.43</t>
    <phoneticPr fontId="1" type="noConversion"/>
  </si>
  <si>
    <t>m2=198.42</t>
    <phoneticPr fontId="1" type="noConversion"/>
  </si>
  <si>
    <t>m1=297.94</t>
    <phoneticPr fontId="1" type="noConversion"/>
  </si>
  <si>
    <t>m2=199.91</t>
    <phoneticPr fontId="1" type="noConversion"/>
  </si>
  <si>
    <t xml:space="preserve"> 18.7907   18.7365</t>
  </si>
  <si>
    <t xml:space="preserve">   18.5622   18.5266</t>
  </si>
  <si>
    <t xml:space="preserve">   18.6144   18.5613</t>
  </si>
  <si>
    <t>先</t>
    <phoneticPr fontId="1" type="noConversion"/>
  </si>
  <si>
    <t>后</t>
    <phoneticPr fontId="1" type="noConversion"/>
  </si>
  <si>
    <t>m1</t>
    <phoneticPr fontId="1" type="noConversion"/>
  </si>
  <si>
    <t>m2</t>
    <phoneticPr fontId="1" type="noConversion"/>
  </si>
  <si>
    <t>m1</t>
    <phoneticPr fontId="1" type="noConversion"/>
  </si>
  <si>
    <t>m1后</t>
    <phoneticPr fontId="1" type="noConversion"/>
  </si>
  <si>
    <t>28.2944   22.2617    5.4758</t>
  </si>
  <si>
    <t xml:space="preserve">   28.2944   22.3114    5.4768</t>
  </si>
  <si>
    <t xml:space="preserve">   28.3213   22.3363    5.4778</t>
  </si>
  <si>
    <t>m2</t>
    <phoneticPr fontId="1" type="noConversion"/>
  </si>
  <si>
    <t>表1 当m1=m2时的测量结果</t>
  </si>
  <si>
    <t>t1 (ms)</t>
  </si>
  <si>
    <t>t2 (ms)</t>
  </si>
  <si>
    <t>P1 (g⋅cm/ms)</t>
  </si>
  <si>
    <t>P2 (g⋅cm/ms)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</si>
</sst>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AA24"/>
  <sheetViews>
    <sheetView topLeftCell="J1" workbookViewId="0">
      <selection activeCell="P2" sqref="P2:X6"/>
    </sheetView>
  </sheetViews>
  <sheetFormatPr defaultRowHeight="13.8" x14ac:dyDescent="0.25"/>
  <cols>
    <col min="11" max="11" width="10.88671875" customWidth="1"/>
    <col min="13" max="13" width="14.5546875" customWidth="1"/>
    <col min="14" max="14" width="15.109375" customWidth="1"/>
    <col min="23" max="23" width="12.44140625" customWidth="1"/>
    <col min="24" max="24" width="14.21875" customWidth="1"/>
    <col min="25" max="25" width="16.44140625" customWidth="1"/>
  </cols>
  <sheetData>
    <row r="2" spans="7:25" x14ac:dyDescent="0.25">
      <c r="G2" s="2" t="s">
        <v>10</v>
      </c>
      <c r="H2" s="2"/>
      <c r="I2" s="2"/>
      <c r="J2" s="2"/>
      <c r="K2" s="2"/>
      <c r="L2" s="2"/>
      <c r="M2" s="2"/>
      <c r="N2" s="2"/>
      <c r="P2" s="2" t="s">
        <v>14</v>
      </c>
      <c r="Q2" s="2"/>
      <c r="R2" s="2"/>
      <c r="S2" s="2"/>
      <c r="T2" s="2"/>
    </row>
    <row r="3" spans="7:25" x14ac:dyDescent="0.25">
      <c r="G3" t="s">
        <v>0</v>
      </c>
      <c r="H3" t="s">
        <v>7</v>
      </c>
      <c r="I3" t="s">
        <v>8</v>
      </c>
      <c r="J3" t="s">
        <v>1</v>
      </c>
      <c r="K3" t="s">
        <v>2</v>
      </c>
      <c r="L3" t="s">
        <v>3</v>
      </c>
      <c r="M3" t="s">
        <v>9</v>
      </c>
      <c r="N3" t="s">
        <v>11</v>
      </c>
      <c r="P3" t="s">
        <v>0</v>
      </c>
      <c r="Q3" t="s">
        <v>7</v>
      </c>
      <c r="R3" t="s">
        <v>8</v>
      </c>
      <c r="S3" t="s">
        <v>12</v>
      </c>
      <c r="T3" t="s">
        <v>1</v>
      </c>
      <c r="U3" t="s">
        <v>2</v>
      </c>
      <c r="V3" t="s">
        <v>3</v>
      </c>
      <c r="W3" t="s">
        <v>9</v>
      </c>
      <c r="X3" t="s">
        <v>11</v>
      </c>
    </row>
    <row r="4" spans="7:25" x14ac:dyDescent="0.25">
      <c r="G4" t="s">
        <v>4</v>
      </c>
      <c r="H4">
        <v>10.56</v>
      </c>
      <c r="I4">
        <v>10.59</v>
      </c>
      <c r="J4">
        <v>0.99680681213411393</v>
      </c>
      <c r="K4">
        <v>0.99681199069336546</v>
      </c>
      <c r="L4" s="1">
        <v>3.1880093066345427E-3</v>
      </c>
      <c r="M4">
        <v>18.79</v>
      </c>
      <c r="N4">
        <v>18.73</v>
      </c>
      <c r="P4" t="s">
        <v>4</v>
      </c>
      <c r="Q4">
        <v>10.53</v>
      </c>
      <c r="R4">
        <v>8.98</v>
      </c>
      <c r="S4">
        <v>54.41</v>
      </c>
      <c r="T4">
        <v>0.979075189653415</v>
      </c>
      <c r="U4">
        <v>0.98337124125448327</v>
      </c>
      <c r="V4" s="1">
        <f>(1-U4)</f>
        <v>1.6628758745516725E-2</v>
      </c>
      <c r="W4">
        <v>28.29</v>
      </c>
      <c r="X4">
        <v>27.735800000000001</v>
      </c>
    </row>
    <row r="5" spans="7:25" x14ac:dyDescent="0.25">
      <c r="G5" t="s">
        <v>5</v>
      </c>
      <c r="H5">
        <v>10.69</v>
      </c>
      <c r="I5">
        <v>10.71</v>
      </c>
      <c r="J5">
        <v>0.98221982758620696</v>
      </c>
      <c r="K5">
        <v>0.9823783389012577</v>
      </c>
      <c r="L5" s="1">
        <v>1.7621661098742303E-2</v>
      </c>
      <c r="M5">
        <v>18.559999999999999</v>
      </c>
      <c r="N5">
        <v>18.23</v>
      </c>
      <c r="P5" t="s">
        <v>5</v>
      </c>
      <c r="Q5">
        <v>10.53</v>
      </c>
      <c r="R5">
        <v>8.9600000000000009</v>
      </c>
      <c r="S5">
        <v>54.4</v>
      </c>
      <c r="T5">
        <v>0.98165703781512581</v>
      </c>
      <c r="U5">
        <v>0.98540399604258944</v>
      </c>
      <c r="V5" s="1">
        <f t="shared" ref="V5:V6" si="0">(1-U5)</f>
        <v>1.4596003957410564E-2</v>
      </c>
      <c r="W5">
        <v>28.29</v>
      </c>
      <c r="X5">
        <v>27.786799999999999</v>
      </c>
    </row>
    <row r="6" spans="7:25" x14ac:dyDescent="0.25">
      <c r="G6" t="s">
        <v>6</v>
      </c>
      <c r="H6">
        <v>10.66</v>
      </c>
      <c r="I6">
        <v>10.69</v>
      </c>
      <c r="J6">
        <v>0.99677765843179367</v>
      </c>
      <c r="K6">
        <v>0.99678293124153428</v>
      </c>
      <c r="L6" s="1">
        <v>3.2170687584657243E-3</v>
      </c>
      <c r="M6">
        <v>18.62</v>
      </c>
      <c r="N6">
        <v>18.559999999999999</v>
      </c>
      <c r="P6" t="s">
        <v>6</v>
      </c>
      <c r="Q6">
        <v>10.52</v>
      </c>
      <c r="R6">
        <v>8.9499999999999993</v>
      </c>
      <c r="S6">
        <v>54.39</v>
      </c>
      <c r="T6">
        <v>0.98200108670978581</v>
      </c>
      <c r="U6">
        <v>0.98567527871397631</v>
      </c>
      <c r="V6" s="1">
        <f t="shared" si="0"/>
        <v>1.4324721286023689E-2</v>
      </c>
      <c r="W6">
        <v>28.32</v>
      </c>
      <c r="X6">
        <v>27.8078</v>
      </c>
    </row>
    <row r="7" spans="7:25" x14ac:dyDescent="0.25">
      <c r="Q7" t="s">
        <v>26</v>
      </c>
      <c r="R7" t="s">
        <v>25</v>
      </c>
      <c r="S7" t="s">
        <v>27</v>
      </c>
    </row>
    <row r="8" spans="7:25" x14ac:dyDescent="0.25">
      <c r="H8" t="s">
        <v>22</v>
      </c>
      <c r="I8" t="s">
        <v>23</v>
      </c>
      <c r="W8" t="s">
        <v>24</v>
      </c>
      <c r="X8" t="s">
        <v>31</v>
      </c>
    </row>
    <row r="9" spans="7:25" x14ac:dyDescent="0.25">
      <c r="O9" t="s">
        <v>13</v>
      </c>
      <c r="W9">
        <v>297.94</v>
      </c>
      <c r="X9">
        <v>199.91</v>
      </c>
      <c r="Y9">
        <f>W9+X9</f>
        <v>497.85</v>
      </c>
    </row>
    <row r="10" spans="7:25" x14ac:dyDescent="0.25">
      <c r="P10" t="s">
        <v>17</v>
      </c>
    </row>
    <row r="11" spans="7:25" x14ac:dyDescent="0.25">
      <c r="K11" t="s">
        <v>15</v>
      </c>
      <c r="P11" t="s">
        <v>18</v>
      </c>
      <c r="U11">
        <v>9.4966761633428307E-2</v>
      </c>
      <c r="V11">
        <v>0.11135857461024498</v>
      </c>
      <c r="W11">
        <v>1.8378974453225512E-2</v>
      </c>
      <c r="X11">
        <f>(V11-W11)/U11</f>
        <v>0.979075189653415</v>
      </c>
      <c r="Y11">
        <f>(297.94+199.91*X11*X11)/497.85</f>
        <v>0.98337124125448327</v>
      </c>
    </row>
    <row r="12" spans="7:25" x14ac:dyDescent="0.25">
      <c r="K12" t="s">
        <v>16</v>
      </c>
      <c r="U12">
        <v>9.4966761633428307E-2</v>
      </c>
      <c r="V12">
        <v>0.11160714285714285</v>
      </c>
      <c r="W12">
        <v>1.8382352941176471E-2</v>
      </c>
      <c r="X12">
        <f t="shared" ref="X12:X13" si="1">(V12-W12)/U12</f>
        <v>0.98165703781512581</v>
      </c>
      <c r="Y12">
        <f t="shared" ref="Y12:Y13" si="2">(297.94+199.91*X12*X12)/497.85</f>
        <v>0.98540399604258944</v>
      </c>
    </row>
    <row r="13" spans="7:25" x14ac:dyDescent="0.25">
      <c r="K13">
        <v>396.85</v>
      </c>
      <c r="M13" t="s">
        <v>19</v>
      </c>
      <c r="U13">
        <v>9.5057034220532327E-2</v>
      </c>
      <c r="V13">
        <v>0.111731843575419</v>
      </c>
      <c r="W13">
        <v>1.8385732671446955E-2</v>
      </c>
      <c r="X13">
        <f>(V13-W13)/U13</f>
        <v>0.98200108670978581</v>
      </c>
      <c r="Y13">
        <f t="shared" si="2"/>
        <v>0.98567527871397631</v>
      </c>
    </row>
    <row r="14" spans="7:25" x14ac:dyDescent="0.25">
      <c r="M14" t="s">
        <v>20</v>
      </c>
      <c r="O14">
        <v>10.59</v>
      </c>
    </row>
    <row r="15" spans="7:25" x14ac:dyDescent="0.25">
      <c r="M15" t="s">
        <v>21</v>
      </c>
      <c r="O15">
        <v>10.71</v>
      </c>
      <c r="V15" t="s">
        <v>28</v>
      </c>
    </row>
    <row r="16" spans="7:25" x14ac:dyDescent="0.25">
      <c r="N16">
        <v>10.66</v>
      </c>
      <c r="O16">
        <v>10.69</v>
      </c>
      <c r="R16">
        <v>18.79</v>
      </c>
      <c r="S16">
        <v>18.73</v>
      </c>
      <c r="T16">
        <f>S16/R16</f>
        <v>0.99680681213411393</v>
      </c>
      <c r="V16" t="s">
        <v>29</v>
      </c>
    </row>
    <row r="17" spans="13:27" x14ac:dyDescent="0.25">
      <c r="R17">
        <v>18.559999999999999</v>
      </c>
      <c r="S17">
        <v>18.23</v>
      </c>
      <c r="T17">
        <f t="shared" ref="T17:T18" si="3">S17/R17</f>
        <v>0.98221982758620696</v>
      </c>
      <c r="V17" t="s">
        <v>30</v>
      </c>
    </row>
    <row r="18" spans="13:27" x14ac:dyDescent="0.25">
      <c r="R18">
        <v>18.62</v>
      </c>
      <c r="S18">
        <v>18.559999999999999</v>
      </c>
      <c r="T18">
        <f t="shared" si="3"/>
        <v>0.99677765843179367</v>
      </c>
    </row>
    <row r="22" spans="13:27" x14ac:dyDescent="0.25">
      <c r="M22" t="s">
        <v>24</v>
      </c>
      <c r="N22">
        <v>198.43</v>
      </c>
      <c r="Q22">
        <v>0.99680681213411393</v>
      </c>
      <c r="R22">
        <f>(N22+N23*Q22*Q22)/N24</f>
        <v>0.99681199069336546</v>
      </c>
      <c r="S22">
        <v>0.99681199069336546</v>
      </c>
      <c r="V22">
        <v>10.53</v>
      </c>
      <c r="W22">
        <v>8.98</v>
      </c>
      <c r="X22">
        <v>54.41</v>
      </c>
      <c r="Y22">
        <f>1/V22</f>
        <v>9.4966761633428307E-2</v>
      </c>
      <c r="Z22">
        <f t="shared" ref="Z22:AA24" si="4">1/W22</f>
        <v>0.11135857461024498</v>
      </c>
      <c r="AA22">
        <f t="shared" si="4"/>
        <v>1.8378974453225512E-2</v>
      </c>
    </row>
    <row r="23" spans="13:27" x14ac:dyDescent="0.25">
      <c r="M23" t="s">
        <v>25</v>
      </c>
      <c r="N23">
        <v>198.42</v>
      </c>
      <c r="Q23">
        <v>0.98221982758620696</v>
      </c>
      <c r="R23">
        <f>(N22+N23*Q23*Q23)/N24</f>
        <v>0.9823783389012577</v>
      </c>
      <c r="S23">
        <v>0.9823783389012577</v>
      </c>
      <c r="V23">
        <v>10.53</v>
      </c>
      <c r="W23">
        <v>8.9600000000000009</v>
      </c>
      <c r="X23">
        <v>54.4</v>
      </c>
      <c r="Y23">
        <f t="shared" ref="Y23:Y24" si="5">1/V23</f>
        <v>9.4966761633428307E-2</v>
      </c>
      <c r="Z23">
        <f t="shared" si="4"/>
        <v>0.11160714285714285</v>
      </c>
      <c r="AA23">
        <f t="shared" si="4"/>
        <v>1.8382352941176471E-2</v>
      </c>
    </row>
    <row r="24" spans="13:27" x14ac:dyDescent="0.25">
      <c r="N24">
        <f>SUM(N22:N23)</f>
        <v>396.85</v>
      </c>
      <c r="Q24">
        <v>0.99677765843179367</v>
      </c>
      <c r="R24">
        <f>(N22+N23*Q24*Q24)/N24</f>
        <v>0.99678293124153428</v>
      </c>
      <c r="S24">
        <v>0.99678293124153428</v>
      </c>
      <c r="V24">
        <v>10.52</v>
      </c>
      <c r="W24">
        <v>8.9499999999999993</v>
      </c>
      <c r="X24">
        <v>54.39</v>
      </c>
      <c r="Y24">
        <f t="shared" si="5"/>
        <v>9.5057034220532327E-2</v>
      </c>
      <c r="Z24">
        <f t="shared" si="4"/>
        <v>0.111731843575419</v>
      </c>
      <c r="AA24">
        <f t="shared" si="4"/>
        <v>1.8385732671446955E-2</v>
      </c>
    </row>
  </sheetData>
  <mergeCells count="2">
    <mergeCell ref="P2:T2"/>
    <mergeCell ref="G2:N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13"/>
  <sheetViews>
    <sheetView tabSelected="1" workbookViewId="0">
      <selection activeCell="D10" sqref="D10:L13"/>
    </sheetView>
  </sheetViews>
  <sheetFormatPr defaultRowHeight="13.8" x14ac:dyDescent="0.25"/>
  <cols>
    <col min="10" max="10" width="12.21875" customWidth="1"/>
    <col min="11" max="11" width="14.21875" customWidth="1"/>
    <col min="12" max="12" width="12" customWidth="1"/>
  </cols>
  <sheetData>
    <row r="2" spans="4:12" x14ac:dyDescent="0.25">
      <c r="D2" t="s">
        <v>32</v>
      </c>
    </row>
    <row r="3" spans="4:12" x14ac:dyDescent="0.25">
      <c r="D3" t="s">
        <v>0</v>
      </c>
      <c r="E3" t="s">
        <v>33</v>
      </c>
      <c r="F3" t="s">
        <v>34</v>
      </c>
      <c r="G3" t="s">
        <v>1</v>
      </c>
      <c r="H3" t="s">
        <v>2</v>
      </c>
      <c r="I3" t="s">
        <v>3</v>
      </c>
      <c r="J3" t="s">
        <v>35</v>
      </c>
      <c r="K3" t="s">
        <v>36</v>
      </c>
    </row>
    <row r="4" spans="4:12" x14ac:dyDescent="0.25">
      <c r="D4" t="s">
        <v>4</v>
      </c>
      <c r="E4">
        <v>10.56</v>
      </c>
      <c r="F4">
        <v>10.59</v>
      </c>
      <c r="G4" s="3">
        <v>0.99680681213411393</v>
      </c>
      <c r="H4" s="3">
        <v>0.99681199069336546</v>
      </c>
      <c r="I4" s="1">
        <v>3.1880093066345427E-3</v>
      </c>
      <c r="J4">
        <v>18.79</v>
      </c>
      <c r="K4">
        <v>18.73</v>
      </c>
    </row>
    <row r="5" spans="4:12" x14ac:dyDescent="0.25">
      <c r="D5" t="s">
        <v>5</v>
      </c>
      <c r="E5">
        <v>10.69</v>
      </c>
      <c r="F5">
        <v>10.71</v>
      </c>
      <c r="G5" s="3">
        <v>0.98221982758620696</v>
      </c>
      <c r="H5" s="3">
        <v>0.9823783389012577</v>
      </c>
      <c r="I5" s="1">
        <v>1.7621661098742303E-2</v>
      </c>
      <c r="J5">
        <v>18.559999999999999</v>
      </c>
      <c r="K5">
        <v>18.23</v>
      </c>
    </row>
    <row r="6" spans="4:12" x14ac:dyDescent="0.25">
      <c r="D6" t="s">
        <v>6</v>
      </c>
      <c r="E6">
        <v>10.66</v>
      </c>
      <c r="F6">
        <v>10.69</v>
      </c>
      <c r="G6" s="3">
        <v>0.99677765843179367</v>
      </c>
      <c r="H6" s="3">
        <v>0.99678293124153428</v>
      </c>
      <c r="I6" s="1">
        <v>3.2170687584657243E-3</v>
      </c>
      <c r="J6">
        <v>18.62</v>
      </c>
      <c r="K6">
        <v>18.559999999999999</v>
      </c>
    </row>
    <row r="9" spans="4:12" x14ac:dyDescent="0.25">
      <c r="D9" s="2" t="s">
        <v>14</v>
      </c>
      <c r="E9" s="2"/>
      <c r="F9" s="2"/>
      <c r="G9" s="2"/>
      <c r="H9" s="2"/>
    </row>
    <row r="10" spans="4:12" x14ac:dyDescent="0.25">
      <c r="D10" t="s">
        <v>0</v>
      </c>
      <c r="E10" t="s">
        <v>7</v>
      </c>
      <c r="F10" t="s">
        <v>8</v>
      </c>
      <c r="G10" t="s">
        <v>12</v>
      </c>
      <c r="H10" t="s">
        <v>1</v>
      </c>
      <c r="I10" t="s">
        <v>2</v>
      </c>
      <c r="J10" t="s">
        <v>3</v>
      </c>
      <c r="K10" t="s">
        <v>9</v>
      </c>
      <c r="L10" t="s">
        <v>11</v>
      </c>
    </row>
    <row r="11" spans="4:12" x14ac:dyDescent="0.25">
      <c r="D11" t="s">
        <v>4</v>
      </c>
      <c r="E11">
        <v>10.53</v>
      </c>
      <c r="F11">
        <v>8.98</v>
      </c>
      <c r="G11">
        <v>54.41</v>
      </c>
      <c r="H11" s="3">
        <v>0.979075189653415</v>
      </c>
      <c r="I11" s="3">
        <v>0.98337124125448327</v>
      </c>
      <c r="J11" s="1">
        <f>(1-I11)</f>
        <v>1.6628758745516725E-2</v>
      </c>
      <c r="K11">
        <v>28.29</v>
      </c>
      <c r="L11">
        <v>27.735800000000001</v>
      </c>
    </row>
    <row r="12" spans="4:12" x14ac:dyDescent="0.25">
      <c r="D12" t="s">
        <v>5</v>
      </c>
      <c r="E12">
        <v>10.53</v>
      </c>
      <c r="F12">
        <v>8.9600000000000009</v>
      </c>
      <c r="G12">
        <v>54.4</v>
      </c>
      <c r="H12" s="3">
        <v>0.98165703781512581</v>
      </c>
      <c r="I12" s="3">
        <v>0.98540399604258944</v>
      </c>
      <c r="J12" s="1">
        <f t="shared" ref="J12:J13" si="0">(1-I12)</f>
        <v>1.4596003957410564E-2</v>
      </c>
      <c r="K12">
        <v>28.29</v>
      </c>
      <c r="L12">
        <v>27.786799999999999</v>
      </c>
    </row>
    <row r="13" spans="4:12" x14ac:dyDescent="0.25">
      <c r="D13" t="s">
        <v>6</v>
      </c>
      <c r="E13">
        <v>10.52</v>
      </c>
      <c r="F13">
        <v>8.9499999999999993</v>
      </c>
      <c r="G13">
        <v>54.39</v>
      </c>
      <c r="H13" s="3">
        <v>0.98200108670978581</v>
      </c>
      <c r="I13" s="3">
        <v>0.98567527871397631</v>
      </c>
      <c r="J13" s="1">
        <f t="shared" si="0"/>
        <v>1.4324721286023689E-2</v>
      </c>
      <c r="K13">
        <v>28.32</v>
      </c>
      <c r="L13">
        <v>27.8078</v>
      </c>
    </row>
  </sheetData>
  <mergeCells count="1">
    <mergeCell ref="D9:H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2022-04-21T07:45:56Z</dcterms:modified>
</cp:coreProperties>
</file>