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Saeed\Desktop\Cod\Data\"/>
    </mc:Choice>
  </mc:AlternateContent>
  <xr:revisionPtr revIDLastSave="0" documentId="13_ncr:1_{38C02CDE-70E5-4DF4-811F-9F4FB99804FB}" xr6:coauthVersionLast="47" xr6:coauthVersionMax="47" xr10:uidLastSave="{00000000-0000-0000-0000-000000000000}"/>
  <bookViews>
    <workbookView xWindow="-120" yWindow="-120" windowWidth="20640" windowHeight="11040" xr2:uid="{71B86B80-2926-405A-A0B1-F962FF23DBC5}"/>
  </bookViews>
  <sheets>
    <sheet name="EditedData" sheetId="1" r:id="rId1"/>
    <sheet name="ModelName" sheetId="11" r:id="rId2"/>
    <sheet name="Blockchain" sheetId="9" r:id="rId3"/>
    <sheet name="BaseData" sheetId="10" r:id="rId4"/>
    <sheet name="Base" sheetId="2" r:id="rId5"/>
    <sheet name="AllData" sheetId="6" r:id="rId6"/>
    <sheet name="year" sheetId="7" r:id="rId7"/>
    <sheet name="ModelType" sheetId="8" r:id="rId8"/>
    <sheet name="ModelTypeCount" sheetId="12" r:id="rId9"/>
    <sheet name="Sheet2" sheetId="13" r:id="rId10"/>
    <sheet name="ModelP" sheetId="14" r:id="rId11"/>
  </sheets>
  <definedNames>
    <definedName name="_xlnm._FilterDatabase" localSheetId="10" hidden="1">ModelP!$A$10:$C$32</definedName>
    <definedName name="blockchain">EditedData!$K:$K</definedName>
    <definedName name="Model">EditedData!$H:$H</definedName>
    <definedName name="ModelType">EditedData!$N:$N</definedName>
    <definedName name="type">EditedData!$G:$G</definedName>
    <definedName name="year">EditedData!$F:$F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5" i="13" l="1"/>
  <c r="B34" i="13"/>
  <c r="B33" i="13"/>
  <c r="B32" i="13"/>
  <c r="B31" i="13"/>
  <c r="B30" i="13"/>
  <c r="B28" i="13"/>
  <c r="B27" i="13"/>
  <c r="B26" i="13"/>
  <c r="B25" i="13"/>
  <c r="B23" i="13"/>
  <c r="B22" i="13"/>
  <c r="B21" i="13"/>
  <c r="B20" i="13"/>
  <c r="B19" i="13"/>
  <c r="B18" i="13"/>
  <c r="B17" i="13"/>
  <c r="B16" i="13"/>
  <c r="B15" i="13"/>
  <c r="B14" i="13"/>
  <c r="B12" i="13"/>
  <c r="B9" i="13"/>
  <c r="B8" i="13"/>
  <c r="B7" i="13"/>
  <c r="B6" i="13"/>
  <c r="B5" i="13"/>
  <c r="B4" i="13"/>
  <c r="B2" i="13"/>
  <c r="B1" i="13"/>
  <c r="AQ2" i="12"/>
  <c r="AP2" i="12"/>
  <c r="AO2" i="12"/>
  <c r="AN2" i="12"/>
  <c r="AM2" i="12"/>
  <c r="AL2" i="12"/>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A2" i="12"/>
  <c r="D94" i="11"/>
  <c r="E94" i="11"/>
  <c r="F94" i="11"/>
  <c r="G94" i="11"/>
  <c r="H94" i="11"/>
  <c r="I94" i="11"/>
  <c r="J94" i="11"/>
  <c r="K94" i="11"/>
  <c r="L94" i="11"/>
  <c r="M94" i="11"/>
  <c r="N94" i="11"/>
  <c r="O94" i="11"/>
  <c r="P94" i="11"/>
  <c r="Q94" i="11"/>
  <c r="R94" i="11"/>
  <c r="S94" i="11"/>
  <c r="T94" i="11"/>
  <c r="U94" i="11"/>
  <c r="V94" i="11"/>
  <c r="W94" i="11"/>
  <c r="X94" i="11"/>
  <c r="Y94" i="11"/>
  <c r="Z94" i="11"/>
  <c r="AA94" i="11"/>
  <c r="AB94" i="11"/>
  <c r="AC94" i="11"/>
  <c r="AD94" i="11"/>
  <c r="AE94" i="11"/>
  <c r="AF94" i="11"/>
  <c r="AG94" i="11"/>
  <c r="AH94" i="11"/>
  <c r="AI94" i="11"/>
  <c r="AJ94" i="11"/>
  <c r="AK94" i="11"/>
  <c r="AL94" i="11"/>
  <c r="AM94" i="11"/>
  <c r="AN94" i="11"/>
  <c r="AO94" i="11"/>
  <c r="AP94" i="11"/>
  <c r="AQ94" i="11"/>
  <c r="AR94" i="11"/>
  <c r="C94" i="11"/>
  <c r="B94" i="11"/>
  <c r="B6" i="10"/>
  <c r="B5" i="10"/>
  <c r="B4" i="10"/>
  <c r="B3" i="10"/>
  <c r="B2" i="10"/>
  <c r="E3" i="9"/>
  <c r="E4" i="9"/>
  <c r="E5" i="9"/>
  <c r="E6" i="9"/>
  <c r="E2" i="9"/>
  <c r="A3" i="8"/>
  <c r="A4" i="8"/>
  <c r="A5" i="8"/>
  <c r="A6" i="8"/>
  <c r="A7" i="8"/>
  <c r="A8" i="8"/>
  <c r="A9" i="8"/>
  <c r="A10" i="8"/>
  <c r="A11" i="8"/>
  <c r="A12" i="8"/>
  <c r="A13" i="8"/>
  <c r="A14" i="8"/>
  <c r="A15" i="8"/>
  <c r="A2" i="8"/>
  <c r="A3" i="7"/>
  <c r="A4" i="7"/>
  <c r="A5" i="7"/>
  <c r="A6" i="7"/>
  <c r="A7" i="7"/>
  <c r="A8" i="7"/>
  <c r="A2" i="7"/>
</calcChain>
</file>

<file path=xl/sharedStrings.xml><?xml version="1.0" encoding="utf-8"?>
<sst xmlns="http://schemas.openxmlformats.org/spreadsheetml/2006/main" count="2383" uniqueCount="672">
  <si>
    <t>Row</t>
  </si>
  <si>
    <t>DOI</t>
  </si>
  <si>
    <t>Info</t>
  </si>
  <si>
    <t>Name</t>
  </si>
  <si>
    <t>year</t>
  </si>
  <si>
    <t>type</t>
  </si>
  <si>
    <t>Model</t>
  </si>
  <si>
    <t>Blockchain</t>
  </si>
  <si>
    <t>Application</t>
  </si>
  <si>
    <t>Conclusion/findings</t>
  </si>
  <si>
    <t>super/unsuper/DL&amp;&amp;NN/RF</t>
  </si>
  <si>
    <t>pre-trained</t>
  </si>
  <si>
    <t>transfer-learning</t>
  </si>
  <si>
    <t>Conference</t>
  </si>
  <si>
    <t>journals</t>
  </si>
  <si>
    <t>Column1</t>
  </si>
  <si>
    <t>Supervised</t>
  </si>
  <si>
    <t>Num in su</t>
  </si>
  <si>
    <t>bitcoin</t>
  </si>
  <si>
    <t>blockchain-based Ripple</t>
  </si>
  <si>
    <t>cryptocurrency</t>
  </si>
  <si>
    <t>Etherem</t>
  </si>
  <si>
    <t>blockchain-based</t>
  </si>
  <si>
    <t>blockchain</t>
  </si>
  <si>
    <t>RF+XGBoost</t>
  </si>
  <si>
    <t>Ensemble</t>
  </si>
  <si>
    <t>RF</t>
  </si>
  <si>
    <t>Gradient Bbosting algorithm(ensemble)</t>
  </si>
  <si>
    <t>XGBoost</t>
  </si>
  <si>
    <t>SecureSVM</t>
  </si>
  <si>
    <t>Ensemble DT</t>
  </si>
  <si>
    <t>J48</t>
  </si>
  <si>
    <t>Ensemble + cascading ML (CML)</t>
  </si>
  <si>
    <t>RF+node2vec</t>
  </si>
  <si>
    <t>LightGBM</t>
  </si>
  <si>
    <t>SVN + Decision Tree + RF</t>
  </si>
  <si>
    <t>Nave Bayes</t>
  </si>
  <si>
    <t>KNN</t>
  </si>
  <si>
    <t>Ensemble XGBoost</t>
  </si>
  <si>
    <t>Isolation Forest</t>
  </si>
  <si>
    <t>SVM</t>
  </si>
  <si>
    <t>Ordered boosting</t>
  </si>
  <si>
    <t>SVN+KNN</t>
  </si>
  <si>
    <t>GCN(Graph covolutional Network)</t>
  </si>
  <si>
    <t>Ensemble(RF,stacking classifier and AdaBoost)</t>
  </si>
  <si>
    <t>EnsembleDT</t>
  </si>
  <si>
    <t>Multi-layer Perceptron (MLP)</t>
  </si>
  <si>
    <t>KNN algorithm (stacking ensemble)</t>
  </si>
  <si>
    <t>RF+AdaBoost+SVM</t>
  </si>
  <si>
    <t>ADaBoost</t>
  </si>
  <si>
    <t>Ensemble (Decision tree, RF,KNN,SVMand Nave Bayes)</t>
  </si>
  <si>
    <t>Ensemble(DT)</t>
  </si>
  <si>
    <t>Isolation forest</t>
  </si>
  <si>
    <t>Logistic Regression</t>
  </si>
  <si>
    <t>AdaBoost</t>
  </si>
  <si>
    <t>Ensemble Boosting</t>
  </si>
  <si>
    <t>HYIP (High Yield Investment program)</t>
  </si>
  <si>
    <t>Anomaly detection</t>
  </si>
  <si>
    <t>Fraud detction</t>
  </si>
  <si>
    <t>pump and dump scams</t>
  </si>
  <si>
    <t>Ponzi scheme</t>
  </si>
  <si>
    <t>Ponzi Scheme</t>
  </si>
  <si>
    <t>IOT</t>
  </si>
  <si>
    <t>crypto ransomware</t>
  </si>
  <si>
    <t>Fraudulent Accounts</t>
  </si>
  <si>
    <t>High Investment Program(HYIP)</t>
  </si>
  <si>
    <t>Address Identification</t>
  </si>
  <si>
    <t>Vulnerability detection</t>
  </si>
  <si>
    <t>Security Analysis</t>
  </si>
  <si>
    <t>Crypo jacking detection</t>
  </si>
  <si>
    <t>Anti-Money Lndering (AML)</t>
  </si>
  <si>
    <t>Electricity Network</t>
  </si>
  <si>
    <t>Fraudulent Transactions</t>
  </si>
  <si>
    <t>pump and dumps</t>
  </si>
  <si>
    <t>Honeypots</t>
  </si>
  <si>
    <t>Abnormal transaction</t>
  </si>
  <si>
    <t>Battery Health</t>
  </si>
  <si>
    <t>anomales transactions</t>
  </si>
  <si>
    <t>Network Traffic</t>
  </si>
  <si>
    <t>Crypto jacking</t>
  </si>
  <si>
    <t>Malicious Users</t>
  </si>
  <si>
    <t>Malicious Accounts</t>
  </si>
  <si>
    <t>Money Landering</t>
  </si>
  <si>
    <t>Fraudulent behavior</t>
  </si>
  <si>
    <t>money laundering</t>
  </si>
  <si>
    <t>Malicious transactions</t>
  </si>
  <si>
    <t>illegal activity</t>
  </si>
  <si>
    <t>illict entities</t>
  </si>
  <si>
    <t>scam</t>
  </si>
  <si>
    <t>Phishing</t>
  </si>
  <si>
    <t>Blockchain simulator</t>
  </si>
  <si>
    <t>Credit card Fraud detection</t>
  </si>
  <si>
    <t>Under-priced/Dos attack</t>
  </si>
  <si>
    <t>Fraud detection</t>
  </si>
  <si>
    <t>untrusted users of cryptocurrency transaction services</t>
  </si>
  <si>
    <t>social media</t>
  </si>
  <si>
    <t>anomaly detection</t>
  </si>
  <si>
    <t>intrusion detection</t>
  </si>
  <si>
    <t>With a true positive count of less than 4.4 percent, a total of 83 HYIP cases were successfully detected.</t>
  </si>
  <si>
    <t>Concluded that the detection of anomalies in human behavior is very important in traditional or modern payment systems</t>
  </si>
  <si>
    <t>RF (achieved 99.99 percent), GLM logistic, and boosted regression models all outperform each other by more than 90 percent.</t>
  </si>
  <si>
    <t>The average AUC score across all coins is 0.74.</t>
  </si>
  <si>
    <t>Overall, the RF classifier is marginally more effective, according to the studies.</t>
  </si>
  <si>
    <t>The results of the study showed a true positive value of 1 percent, and the top classifiers managed to detect 31 ponzi schemes.</t>
  </si>
  <si>
    <t>Obtain a 77 percent accuracy rate, and an F1-score of 0.75. The best performance comes via gradient boosting.</t>
  </si>
  <si>
    <t>The results demonstrate that 45 of the 54 contracts (83 percent) are clever Ponzi schemes.</t>
  </si>
  <si>
    <t>Proved secure SVM’s efficiency and security</t>
  </si>
  <si>
    <t>The LA proposed model produced the lowest FPR value (1.56 percent) by analyzing classifying hostage software compared to RF, Naive Bayes (NB), and Ensemble (NB with RF).</t>
  </si>
  <si>
    <t>Among the three classifier models, J48 has the best recall of 0.872</t>
  </si>
  <si>
    <t>Three alternative classifiers were investigated, and RF yielded the best results in recall and false-positive rate</t>
  </si>
  <si>
    <t>A study result of 93.75 indicates the accuracy of fraud detection in Bitcoin</t>
  </si>
  <si>
    <t>The results of the study showed the precision value was 0.95, the F-score was 0.79, and the recall value was 0.69</t>
  </si>
  <si>
    <t>Voting-based methods have shown better performance than non-voting-based methods (simulated data of more than 200K Bitcoin addresses) calculated based on F1 score values, recall, and precision</t>
  </si>
  <si>
    <t>We measured the nodes' features and their connections' properties by thoroughly evaluating the dataset.</t>
  </si>
  <si>
    <t>Macro-F1 performance was highest with 87 percent and 86 percent performance using LightGBM</t>
  </si>
  <si>
    <t>The model is able to discover vulnerabilities efficiently and fast. The results of our model's evaluation of 49502 real-world smart contracts confirm its usefulness and efficiency.</t>
  </si>
  <si>
    <t>Our model correctly identified a critical software flaw (accuracy of 95 percent).</t>
  </si>
  <si>
    <t>Accuracy 0.973 Average F-Score: 0.973</t>
  </si>
  <si>
    <t>After applying the model to the entire time series of 172 coins, the model identified 612 pump-like occurrences</t>
  </si>
  <si>
    <t>Employed a high-precision RF technique to identify suspicious wallets</t>
  </si>
  <si>
    <t>The result is accuracy (98.13 percent), Precision (99.11 percent), Recall F1 (71.93 percent) and score false 83.36 percent</t>
  </si>
  <si>
    <t>The rates of incidence of anomalies we used were 1, 2, 3, and 4 percent, respectively. Over the course of 50 runs, we evaluated the rate of effective anomaly identification.</t>
  </si>
  <si>
    <t>The honeypot on a smart contract was successfully detected, with the study results being an F1 value (0.93) and AUC value (0.99).</t>
  </si>
  <si>
    <t>The result is Precision (0.96 percent), Recall (0.96 percent) and F1 Score (0.96 percent)</t>
  </si>
  <si>
    <t>n/a</t>
  </si>
  <si>
    <t>Even when all contracts relating to one honeypot technique were removed from training, the ML models demonstrated to generalize effectively.</t>
  </si>
  <si>
    <t>The results of the analysis show that KNN successfully detects suspicious transactions at the nodes.</t>
  </si>
  <si>
    <t>In comparison to the well-known anomaly 
detection system, experiment results show that the method enhances the F-score 
values by up to 25.65 percent.</t>
  </si>
  <si>
    <t>The result is Evaluation Metrics (0.99), Accuracy (0.9998), Recall (1) and F1- Score (0.9998)</t>
  </si>
  <si>
    <t>On a real-world dataset, the new model obtains a 98 percent F-score, greatly outperforming existing techniques.</t>
  </si>
  <si>
    <t>On our dataset, the BRENNTDROID tool can detect miners with 95 percent accuracy</t>
  </si>
  <si>
    <t>KNN and SVM are better choices because they require a third of the resources of CNN algorithm and have accuracy values higher than 0.9, which is 0.9 percent lower than CNN.</t>
  </si>
  <si>
    <t>That assessment is 96.21 percent accurate, with only 3 percent false positives.</t>
  </si>
  <si>
    <t>The result is F1-Score (0.773), Recall (0.678), Accuracy (0.974) and Precision (0.899).</t>
  </si>
  <si>
    <t>The findings of this study showed the detection of fraudulent behaviour produces good results using RF</t>
  </si>
  <si>
    <t>The results of the study showed an inability to detect illegal (abnormal) activities using unsupervised learning techniques.</t>
  </si>
  <si>
    <t>The ensemble approaches perform well (F1 score of 0.996).</t>
  </si>
  <si>
    <t>XGBoost classification mode swiftly and successfully detects illicit behaviour on the Ethereum network</t>
  </si>
  <si>
    <t>According to the study's findings, 66 percent of users were correctly classified using the proposed model</t>
  </si>
  <si>
    <t>We found 6,395 addresses explicitly offered by scam cases by actively hunting for them and using ML to identify the findings.</t>
  </si>
  <si>
    <t>The Ethereum Micro-F1 and Macro-F1 give a Turing-complete Ethereum Virtual ContractWard that is over 96 percent accurate</t>
  </si>
  <si>
    <t>Studies show that ensemble stacking techniques increase the level of effectiveness by 95 percent in forecasting analysis.</t>
  </si>
  <si>
    <t>The result of accuracy is 0.97 percent</t>
  </si>
  <si>
    <t>The result analysis for data label (Phishing) is Precision-0.83, F1 score_x0002_0.74 and Recall-0.66. ). The result analysis for the data label (No Phishing) is Precision-0.92, F1 score-0.94 and Recall-0.97</t>
  </si>
  <si>
    <t>A product called BlockEval formulated the first simulator to use real Bitcoin data for simulation purposes</t>
  </si>
  <si>
    <t>This study shows that RF produces high true positive values compared to other models.</t>
  </si>
  <si>
    <t>The DT is the best strategy of the other  models by giving good results with F and 
AUC-ROC score values.</t>
  </si>
  <si>
    <t>This study showed the adjustment of the data set, and the characteristics gave good results (99%) in terms of accuracy of all the classifiers tested.</t>
  </si>
  <si>
    <t>For both datasets, the accuracy finds that the Nave Bayes algorithm performs better than other classification algorithms.</t>
  </si>
  <si>
    <t>Studies using the ensemble technique (ExtraTreesClassifier) have successfully detected suspicious accounts with a balanced accuracy with a range of 87.2 and 88.7.</t>
  </si>
  <si>
    <t>The research results indicate malicious attempts were successfully detected.</t>
  </si>
  <si>
    <t>The results of the analysis show that RF has achieved the highest results compared to other models, that is, the value of F1 (95.9%).</t>
  </si>
  <si>
    <t>We were able to forecast fraud transactions with 94 percent confidence using both approaches, which is promising.</t>
  </si>
  <si>
    <t>The results demonstrate that by employing the three algorithms, time measurements improve significantly, and the RF approach improves the F measure.</t>
  </si>
  <si>
    <t>This study uses tree algorithms for abnormal detection and gives good results.</t>
  </si>
  <si>
    <t>The results showed that Adaboost produced good results with precision (97.9%), recall (95%), and F-score (96.3%).</t>
  </si>
  <si>
    <t>Studies show the Ensemble Boosting technique produces good performance compared to other models.</t>
  </si>
  <si>
    <t>Camino RD, State R, Montero L, Valtchev P. Finding suspicious activities in financial transactions and distributed ledgers. In international conference on data mining workshops (ICDMW) 2017 (pp. 787-96). IEEE.</t>
  </si>
  <si>
    <t>Bartoletti M, Pes B, Serusi S. Data mining for detecting bitcoin ponzi schemes. In 2018 crypto valley conference on blockchain technology (CVCBT) 2018 (pp. 75-84). IEEE.</t>
  </si>
  <si>
    <t>Toyoda K, Ohtsuki T, Mathiopoulos PT. Identification of high yielding investment programs in bitcoin via transactions pattern analysis. In GLOBECOM 2017 (pp. 1-6). IEEE.</t>
  </si>
  <si>
    <t>Identification of high yielding investment programs in bitcoin via transactions pattern analysis</t>
  </si>
  <si>
    <t>Ref</t>
  </si>
  <si>
    <t>10.1109/GLOCOM.2017.8254420</t>
  </si>
  <si>
    <t>journalName</t>
  </si>
  <si>
    <t>GLOBECOM 2017 - 2017 IEEE Global Communications Conference</t>
  </si>
  <si>
    <t>citation</t>
  </si>
  <si>
    <t>2017 IEEE International Conference on Data Mining Workshops (ICDMW)</t>
  </si>
  <si>
    <t>10.1109/ICDMW.2017.109</t>
  </si>
  <si>
    <t>Finding suspicious activities in financial transactions and distributed ledgers</t>
  </si>
  <si>
    <t>Monamo PM, Marivate V, Twala B. A multifaceted approach to bitcoin fraud detection: global and local outliers. In 2016 15th IEEE international conference on machine learning and applications (ICMLA) 2016 (pp. 188-94). IEEE</t>
  </si>
  <si>
    <t xml:space="preserve"> A multifaceted approach to bitcoin fraud detection: global and local outliers</t>
  </si>
  <si>
    <t>10.1109/ICMLA.2016.0039</t>
  </si>
  <si>
    <t>2016 15th IEEE International Conference on Machine Learning and Applications (ICMLA)</t>
  </si>
  <si>
    <t>Mirtaheri M, Abu-el-haija S, Morstatter F, Ver SG, Galstyan A. Identifying and analyzing cryptocurrency manipulations in social media. IEEE Transactions on Computational Social Systems. 2021; 8(3):607-17.</t>
  </si>
  <si>
    <t>Identifying and analyzing cryptocurrency manipulations in social media</t>
  </si>
  <si>
    <t xml:space="preserve">IEEE Transactions on Computational Social Systems ( Volume: 8, Issue: 3, June 2021) </t>
  </si>
  <si>
    <t>10.1109/TCSS.2021.3059286</t>
  </si>
  <si>
    <t>Bartoletti M, Pes B, Serusi S. Data mining for detecting bitcoin ponzi schemes. In 2018 crypto valley conference on blockchain technology (CVCBT) 2018 (pp. 75-84). IEEE</t>
  </si>
  <si>
    <t>Data mining for detecting bitcoin ponzi schemes</t>
  </si>
  <si>
    <t>Harlev MA, Sun YH, Langenheldt KC, Mukkamala R, Vatrapu R. Breaking bad: de-anonymising entity types on the bitcoin blockchain using supervised machine learning. In proceedings of the 51st hawaii international conference on system sciences 2018.</t>
  </si>
  <si>
    <t>Chen W, Zheng Z, Cui J, Ngai E, Zheng P, Zhou Y. Detecting ponzi schemes on ethereum: towards healthier blockchain technology. In proceedings of the 2018 world wide web conference 2018 (pp. 1409-18).</t>
  </si>
  <si>
    <t>Shen M, Tang X, Zhu L, Du X, Guizani M. Privacy_x0002_preserving support vector machine training over blockchain-based encrypted IoT data in smart cities. IEEE Internet of Things Journal. 2019; 6(5):7702-12.</t>
  </si>
  <si>
    <t>Kok SH, Abdullah A, Jhanjhi NZ, Supramaniam M. Prevention of crypto-ransomware using a pre_x0002_encryption detection algorithm. Computers. 2019; 8(4):1-15</t>
  </si>
  <si>
    <t>Jung E, Le TM, Gehani A, Ge Y. Data mining-based ethereum fraud detection. In 2019 IEEE international conference on blockchain (Blockchain) 2019 (pp. 266- 73). IEEE</t>
  </si>
  <si>
    <t>Ostapowicz M, Żbikowski K. Detecting fraudulent accounts on blockchain: a supervised approach. In international conference on web information systems engineering 2020 (pp. 18-31). Springer, Cham.</t>
  </si>
  <si>
    <t>Toyoda K, Mathiopoulos PT, Ohtsuki T. A novel methodology for hyip operators’ bitcoin addresses identification. IEEE Access. 2019; 7:74835-48</t>
  </si>
  <si>
    <t>Zola F, Bruse JL, Eguimendia M, Galar M, Orduna UR. Bitcoin and cybersecurity: temporal dissection of blockchain data to unveil changes in entity behavioral patterns. Applied Sciences. 2019; 9(23):1-20</t>
  </si>
  <si>
    <t>Kanemura K, Toyoda K, Ohtsuki T. Identification of darknet markets’ bitcoin addresses by voting per_x0002_address classification results. In 2019 IEEE international conference on blockchain and cryptocurrency (ICBC) 2019 (pp. 154-8). IEEE</t>
  </si>
  <si>
    <t>Lin YJ, Wu PW, Hsu CH, Tu IP, Liao SW. An evaluation of bitcoin address classification based on transaction history summarization. In international conference on blockchain and cryptocurrency (ICBC) 2019 (pp. 302-10). IEEE.</t>
  </si>
  <si>
    <t>Momeni P, Wang Y, Samavi R. Machine learning model for smart contracts security analysis. In 2019 17th international conference on privacy, security and trust (PST) 2019 (pp. 1-6). IEEE.</t>
  </si>
  <si>
    <t>I MJZ, Suárez-varela J, Barlet-ros P. Detecting cryptocurrency miners with NetFlow/IPFIX network measurements. In international symposium on measurements &amp; networking (M&amp;N) 2019 (pp. 1-6). IEEE.</t>
  </si>
  <si>
    <t>Song J, He H, Lv Z, Su C, Xu G, Wang W. An efficient vulnerability detection model for ethereum smart contracts. In international conference on network and system security 2019 (pp. 433-42). Springer, Cham.</t>
  </si>
  <si>
    <t>Victor F, Hagemann T. Cryptocurrency pump and dump schemes: quantification and detection. In international conference on data mining workshops (ICDMW) 2019 (pp. 244-51). IEEE.</t>
  </si>
  <si>
    <t>Baek H, Oh J, Kim CY, Lee K. A model for detecting cryptocurrency transactions with discernible purpose. In eleventh international conference on ubiquitous and future networks (ICUFN) 2019 (pp. 713-7). IEEE.</t>
  </si>
  <si>
    <t>Chen W, Guo X, Chen Z, Zheng Z, Lu Y, Li Y. Honeypot contract risk warning on ethereum smart contracts. In international conference on joint cloud computing 2020 (pp. 1-8). IEEE</t>
  </si>
  <si>
    <t>La MM, Mei A, Sassi F, Stefa J. Pump and dumps in the bitcoin era: real time detection of cryptocurrency market manipulations. In 2020 29th international conference on computer communications and networks (ICCCN) 2020 (pp. 1-9). IEEE.</t>
  </si>
  <si>
    <t>Camino R, Torres CF, Baden M, State R. A data science approach for detecting honeypots in ethereum. In 2020 IEEE international conference on blockchain and cryptocurrency (ICBC) 2020 (pp. 1-9). IEEE.</t>
  </si>
  <si>
    <t>Liao Q, Gu Y, Liao J, Li W. Abnormal transaction detection of bitcoin network based on feature fusion. In 2020 IEEE 9th joint international information technology and artificial intelligence conference 
(ITAIC) 2020 (pp. 542-9). IEEE.</t>
  </si>
  <si>
    <t>Ngo QD, Nguyen HT, Tran HA, Nguyen DH. IoT botnet detection based on the integration of static and dynamic vector features. In 2020 IEEE eighth international conference on communications and electronics (ICCE) 2021(pp. 540-5). IEEE</t>
  </si>
  <si>
    <t>Cheema MA, Qureshi HK, Chrysostomou C, Lestas M. Utilizing blockchain for distributed machine learning based intrusion detection in internet of things. In 16th international conference on distributed computing in sensor systems (DCOSS) 2020 (pp. 429- 35). IEEE</t>
  </si>
  <si>
    <t>Fan S, Fu S, Xu H, Zhu C. Expose your mask: smart ponzi schemes detection on blockchain. In 2020 international joint conference on neural networks (IJCNN) 2020 (pp. 1-7). IEEE.</t>
  </si>
  <si>
    <t>Dashevskyi S, Zhauniarovich Y, Gadyatskaya O, Pilgun A, Ouhssain H. Dissecting android cryptocurrency miners. In proceedings of the tenth ACM conference on data and application security and Privacy 2020 (pp. 191-202).</t>
  </si>
  <si>
    <t>Huang D, Chen B, Li L, Ding Y. Anomaly detection for consortium blockchains based on machine learning classification algorithm. In international conference on computational data and social networks 2020 (pp. 307- 18). Springer, Cham.</t>
  </si>
  <si>
    <t>Kumar N, Singh A, Handa A, Shukla SK. Detecting malicious accounts on the Ethereum blockchain with supervised learning. In international symposium on cyber security cryptography and machine learning 2020 (pp. 94-109). Springer, Cham.</t>
  </si>
  <si>
    <t>Lašas K, Kasputytė G, Užupytė R, Krilavičius T. Fraudulent behaviour identification in ethereum blockchain. In CEUR workshop proceedings [Electronic Resource]: IVUS 2020, information society and university studies, kaunas, lithuania: proceedings. Aachen: CEUR-WS 2020.</t>
  </si>
  <si>
    <t>Alarab I, Prakoonwit S, Nacer MI. Competence of graph convolutional networks for anti-money laundering in bitcoin blockchain. In proceedings of the 2020 5th international conference on machine learning technologies 2020 (pp. 23-7).</t>
  </si>
  <si>
    <t xml:space="preserve"> Lorenz J, Silva MI, Aparício D, Ascensão JT, Bizarro 
P. Machine learning methods to detect money 
laundering in the bitcoin blockchain in the presence of 
label scarcity. In proceedings of the first ACM 
international conference on AI in Finance 2020 (pp. 1-
8).</t>
  </si>
  <si>
    <t>Poursafaei F, Hamad GB, Zilic Z. Detecting malicious Ethereum entities via application of machine learning classification. In 2020 2nd conference on blockchain research &amp; applications for innovative networks and services (BRAINS) 2020 (pp. 120-7). IEEE.</t>
  </si>
  <si>
    <t>Farrugia S, Ellul J, Azzopardi G. Detection of illicit accounts over the Ethereum blockchain. Expert Systems with Applications. 2020.</t>
  </si>
  <si>
    <t>Nerurkar P, Busnel Y, Ludinard R, Shah K, Bhirud S, Patel D. Detecting illicit entities in bitcoin using supervised learning of ensemble decision trees. In proceedings of the 2020 10th international conference 
on information communication and management 2020 
(pp. 25-30).</t>
  </si>
  <si>
    <t>Badawi E, Jourdan GV, Bochmann G, Onut IV. An automatic detection and analysis of the bitcoin generator scam. In 2020 IEEE european symposium on security and privacy workshops (EuroS&amp;PW) 2020 (pp. 407-16). IEEE.</t>
  </si>
  <si>
    <t>Wang W, Song J, Xu G, Li Y, Wang H, Su C. Contractward: automated vulnerability detection models for smart contracts. IEEE Transactions on Network Science and Engineering. 2020; 8(2):1133- 44.</t>
  </si>
  <si>
    <t>Khan AA, Khan MM, Khan KM, Arshad J, Ahmad F. A blockchain-based decentralized machine learning framework for collaborative intrusion detection within UAVs. Computer Networks. 2021.</t>
  </si>
  <si>
    <t>Bhowmik M, Chandana TS, Rudra B. Comparative study of machine learning algorithms for fraud detection in blockchain. In 2021 5th international conference on computing methodologies and communication (ICCMC) 2021 (pp. 539-41). IEEE.</t>
  </si>
  <si>
    <t>Wen H, Fang J, Wu J, Zheng Z. Transaction-based hidden strategies against general phishing detection framework on ethereum. In 2021 IEEE international symposium on circuits and systems (ISCAS) 2021 (pp. 1-5). IEEE</t>
  </si>
  <si>
    <t>Gouda DK, Jolly S, Kapoor K. Design and validation of blockeval, a blockchain simulator. In 2021 international conference on communication systems &amp; networks (COMSNETS) 2021 (pp. 281-9). IEEE</t>
  </si>
  <si>
    <t>Balagolla EM, Fernando WP, Rathnayake RM, Wijesekera MJ, Senarathne AN, Abeywardhana KY. Credit card fraud prevention using blockchain. In 2021 6th international conference for convergence in technology (I2CT) 2021 (pp. 1-8). IEEE.</t>
  </si>
  <si>
    <t>Sousa JE, Oliveira VC, Valadares JA, Vieira AB, Bernardino HS, Villela SM, et al. Fighting under-price DoS attack in ethereum with machine learning techniques. SIGMETRICS Perform. Eval. Rev. 2021; 48(4):24-7</t>
  </si>
  <si>
    <t>Al-e’mari S, Anbar M, Sanjalawe Y, Manickam S. A labeled transactions-based dataset on the ethereum network. In international conference on advances in cyber security 2020 (pp. 61-79). Springer, Singapore</t>
  </si>
  <si>
    <t>Mittal R, Bhatia MP. Detection of suspicious or un_x0002_trusted users in crypto-currency financial trading applications. International Journal of Digital Crime and Forensics (IJDCF). 2021; 13(1):79-93.</t>
  </si>
  <si>
    <t>Agarwal R, Barve S, Shukla SK. Detecting malicious accounts in permissionless blockchains using temporal graph properties. Applied Network Science. 2021; 6(1):1-30.</t>
  </si>
  <si>
    <t>Yang X, Chen Y, Qian X, Li T, Lv X. BCEAD: a blockchain-empowered ensemble anomaly detection for wireless sensor network via isolation forest. Security and Communication Networks. 2021.</t>
  </si>
  <si>
    <t>Chen B, Wei F, Gu C. Bitcoin theft detection based on supervised machine learning algorithms. Security and Communication Networks. 2021</t>
  </si>
  <si>
    <t>Lacruz F, Saniie J. Applications of machine learning in fintech credit card fraud detection. In international conference on electro information technology (EIT) 2021 (pp. 1-6). IEEE.</t>
  </si>
  <si>
    <t>Ibrahim RF, Elian AM, Ababneh M. Illicit account detection in the ethereum blockchain using machine learning. In 2021 international conference on information technology (ICIT) 2021 (pp. 488-93). IEEE</t>
  </si>
  <si>
    <t>Liu X, Jiang F, Zhang R. A new social user anomaly behavior detection system based on blockchain and smart contract. In 2020 IEEE international conference on networking, sensing and control (ICNSC) 2020 (pp. 1-5). IEEE</t>
  </si>
  <si>
    <t>Shahin R, Sabri KE. A secure IoT framework based on blockchain and machine learning. International Journal of Computing and Digital System. 2021.</t>
  </si>
  <si>
    <t>Jatoth C, Jain R, Fiore U, Chatharasupalli S. Improved classification of blockchain transactions using feature engineering and ensemble learning. Future Internet. 2021; 14(1):1-12.</t>
  </si>
  <si>
    <t>10.1109/CVCBT.2018.00014</t>
  </si>
  <si>
    <t>2018 Crypto Valley Conference on Blockchain Technology (CVCBT)</t>
  </si>
  <si>
    <t>Breaking bad: de-anonymising entity types on the bitcoin blockchain using supervised machine learning</t>
  </si>
  <si>
    <t>https://doi.org/10.1145/3178876.3186046</t>
  </si>
  <si>
    <t>Detecting ponzi schemes on ethereum: towards healthier blockchain technology</t>
  </si>
  <si>
    <t>https://doi.org/10.1016/j.ipm.2021.102587</t>
  </si>
  <si>
    <t>https://doi.org/10.1016/j.future.2019.08.014</t>
  </si>
  <si>
    <t>10 April 2018Publication History</t>
  </si>
  <si>
    <t>scholarspace.manoa.hawaii.edu</t>
  </si>
  <si>
    <t>preserving support vector machine training over blockchain-based encrypted IoT data in smart cities</t>
  </si>
  <si>
    <t>10.1109/JIOT.2019.2901840</t>
  </si>
  <si>
    <t xml:space="preserve">IEEE Internet of Things Journal ( Volume: 6, Issue: 5, October 2019) </t>
  </si>
  <si>
    <t xml:space="preserve"> Identification of darknet markets’ bitcoin addresses by voting per_x0002_address classification results.</t>
  </si>
  <si>
    <t>https://doi.org/10.3390/computers8040079</t>
  </si>
  <si>
    <t>Computers 2019, 8(4), 79; https://doi.org/10.3390/computers8040079</t>
  </si>
  <si>
    <t>Prevention of crypto-ransomware using a pre_x0002_encryption detection algorithm. Computers.</t>
  </si>
  <si>
    <t>10.1109/Blockchain.2019.00042</t>
  </si>
  <si>
    <t xml:space="preserve"> Data mining-based ethereum fraud detection. </t>
  </si>
  <si>
    <t>019 IEEE International Conference on Blockchain (Blockchain)</t>
  </si>
  <si>
    <t>https://doi.org/10.1007/978-3-030-34223-4_2</t>
  </si>
  <si>
    <t>Detecting fraudulent accounts on blockchain: a supervised approach</t>
  </si>
  <si>
    <t>Springer, Cham</t>
  </si>
  <si>
    <t>10.1109/ACCESS.2019.2921087</t>
  </si>
  <si>
    <t xml:space="preserve"> A novel methodology for hyip operators’ bitcoin addresses identification</t>
  </si>
  <si>
    <t xml:space="preserve">IEEE Access ( Volume: 7) </t>
  </si>
  <si>
    <t>https://doi.org/10.3390/app9235003</t>
  </si>
  <si>
    <t>Bitcoin and cybersecurity: temporal dissection of blockchain data to unveil changes in entity behavioral patterns.</t>
  </si>
  <si>
    <t>Applied Sciences</t>
  </si>
  <si>
    <t>10.1109/BLOC.2019.8751391</t>
  </si>
  <si>
    <t>2019 IEEE International Conference on Blockchain and Cryptocurrency (ICBC)</t>
  </si>
  <si>
    <t>10.1109/BLOC.2019.8751410</t>
  </si>
  <si>
    <t>. In 2019 IEEE international conference on blockchain and cryptocurrency (ICBC) 2019 (pp. 154-8). IEEE</t>
  </si>
  <si>
    <t>An evaluation of bitcoin address classification based on transaction history summarization.</t>
  </si>
  <si>
    <t>https://doi.org/10.1007/978-3-030-36938-5_26</t>
  </si>
  <si>
    <t>Springer, Cham.</t>
  </si>
  <si>
    <t>10.1109/PST47121.2019.8949045</t>
  </si>
  <si>
    <t>2019 17th International Conference on Privacy, Security and Trust (PST)</t>
  </si>
  <si>
    <t>10.1109/IWMN.2019.8804995</t>
  </si>
  <si>
    <t>IEEE</t>
  </si>
  <si>
    <t>2019 International Conference on Data Mining Workshops (ICDMW)</t>
  </si>
  <si>
    <t>10.1109/ICDMW.2019.00045</t>
  </si>
  <si>
    <t>10.1109/ICUFN.2019.8806126</t>
  </si>
  <si>
    <t>2019 Eleventh International Conference on Ubiquitous and Future Networks (ICUFN)</t>
  </si>
  <si>
    <t>10.19101/IJATEE.2021.876322</t>
  </si>
  <si>
    <t>International Journal of Advanced Technology and Engineering Exploration</t>
  </si>
  <si>
    <t>https://doi.org/10.1016/j.patrec.2020.07.020</t>
  </si>
  <si>
    <t>Received 18 February 2020, Revised 7 June 2020, Accepted 14 July 2020, Available online 24 August 2020, Version of Record 28 August 2020.</t>
  </si>
  <si>
    <t>10.1109/JCC49151.2020.00009</t>
  </si>
  <si>
    <t>2020 IEEE International Conference on Joint Cloud Computing</t>
  </si>
  <si>
    <t>10.1109/ICCCN49398.2020.9209660</t>
  </si>
  <si>
    <t>2020 29th International Conference on Computer Communications and Networks (ICCCN)</t>
  </si>
  <si>
    <t>10.1109/ICBC48266.2020.9169396</t>
  </si>
  <si>
    <t>2020 IEEE International Conference on Blockchain and Cryptocurrency (ICBC)</t>
  </si>
  <si>
    <t>10.1109/ITAIC49862.2020.9338974</t>
  </si>
  <si>
    <t>2020 IEEE 9th Joint International Information Technology and Artificial Intelligence Conference (ITAIC)</t>
  </si>
  <si>
    <t>https://doi.org/10.1007/s10207-019-00475-6</t>
  </si>
  <si>
    <t>International Journal of Information Security</t>
  </si>
  <si>
    <t>10.1109/DCOSS49796.2020.00074</t>
  </si>
  <si>
    <t>2020 16th International Conference on Distributed Computing in Sensor Systems (DCOSS)</t>
  </si>
  <si>
    <t>10.1109/IJCNN48605.2020.9207143</t>
  </si>
  <si>
    <t>2020 International Joint Conference on Neural Networks (IJCNN)</t>
  </si>
  <si>
    <t>https://doi.org/10.1145/3374664.3375724</t>
  </si>
  <si>
    <t>CODASPY '20: Proceedings of the Tenth ACM Conference on Data and Application Security and PrivacyMarch 2020</t>
  </si>
  <si>
    <t>https://doi.org/10.1007/978-3-030-66046-8_25</t>
  </si>
  <si>
    <t>https://doi.org/10.1007/978-3-030-49785-9_7</t>
  </si>
  <si>
    <t>https://doi.org/10.1145/3409073.3409080</t>
  </si>
  <si>
    <t>Proceedings of the 2020 5th International Conference on Machine Learning TechnologiesJune 2020Pages 23–27</t>
  </si>
  <si>
    <t>IVUS 2020: Information Society and University Studies, 23 April 2020, KTU Santaka Valley, Kaunas, Lithuania</t>
  </si>
  <si>
    <t>http://ceur-ws.org/Vol-2698/p12.pdf</t>
  </si>
  <si>
    <t>10.1109/BRAINS49436.2020.9223304</t>
  </si>
  <si>
    <t>2020 2nd Conference on Blockchain Research &amp; Applications for Innovative Networks and Services (BRAINS)</t>
  </si>
  <si>
    <t>https://doi.org/10.1145/3383455.3422549</t>
  </si>
  <si>
    <t>Proceedings of the First ACM International Conference on AI in FinanceOctober 2020Article No.: 23Pages 1–8</t>
  </si>
  <si>
    <t>https://doi.org/10.1016/j.eswa.2020.113318</t>
  </si>
  <si>
    <t>Received 1 October 2019, Revised 24 January 2020, Accepted 16 February 2020, Available online 17 February 2020, Version of Record 2 March 2020.</t>
  </si>
  <si>
    <t>https://doi.org/10.1145/3418981.3418984</t>
  </si>
  <si>
    <t>ICICM '20: Proceedings of the 10th International Conference on Information Communication and Management</t>
  </si>
  <si>
    <t>10.1109/EuroSPW51379.2020.00061</t>
  </si>
  <si>
    <t>2020 IEEE European Symposium on Security and Privacy Workshops (EuroS&amp;PW)</t>
  </si>
  <si>
    <t>10.1109/TNSE.2020.2968505</t>
  </si>
  <si>
    <t xml:space="preserve">IEEE Transactions on Network Science and Engineering ( Volume: 8, Issue: 2, 01 April-June 2021) </t>
  </si>
  <si>
    <t>https://doi.org/10.1016/j.comnet.2021.108217</t>
  </si>
  <si>
    <t>Received 14 December 2020, Revised 6 May 2021, Accepted 31 May 2021, Available online 11 June 2021, Version of Record 18 June 2021.</t>
  </si>
  <si>
    <t>DOI:10.19101/IJATEE.2021.876322</t>
  </si>
  <si>
    <t>10.1109/ISCAS51556.2021.9401091</t>
  </si>
  <si>
    <t>2021 IEEE International Symposium on Circuits and Systems (ISCAS)</t>
  </si>
  <si>
    <t>https://doi.org/10.1145/3466826.3466835</t>
  </si>
  <si>
    <t>ACM SIGMETRICS Performance Evaluation Review</t>
  </si>
  <si>
    <t>https://doi.org/10.1007/978-981-33-6835-4_5</t>
  </si>
  <si>
    <t>Springer, Singapore</t>
  </si>
  <si>
    <t>DOI: 10.4018/IJDCF.2021010105</t>
  </si>
  <si>
    <t xml:space="preserve">International Journal of Digital Crime and Forensics (IJDCF) 13(1) </t>
  </si>
  <si>
    <t>https://doi.org/10.1007/s41109-020-00338-3</t>
  </si>
  <si>
    <r>
      <t>Appl Netw Sci</t>
    </r>
    <r>
      <rPr>
        <sz val="11"/>
        <color theme="1"/>
        <rFont val="Calibri"/>
        <family val="2"/>
        <scheme val="minor"/>
      </rPr>
      <t xml:space="preserve"> </t>
    </r>
  </si>
  <si>
    <t>https://doi.org/10.1155/2021/9430132</t>
  </si>
  <si>
    <t>Security and Communication Networks</t>
  </si>
  <si>
    <t>https://doi.org/10.1155/2021/6643763</t>
  </si>
  <si>
    <t>2021 IEEE International Conference on Electro Information Technology (EIT)</t>
  </si>
  <si>
    <t>10.1109/EIT51626.2021.9491903</t>
  </si>
  <si>
    <t>2021 International Conference on Information Technology (ICIT)</t>
  </si>
  <si>
    <t>10.1109/ICIT52682.2021.9491653</t>
  </si>
  <si>
    <t>10.1109/ICNSC48988.2020.9238118</t>
  </si>
  <si>
    <t>2020 IEEE International Conference on Networking, Sensing and Control (ICNSC)</t>
  </si>
  <si>
    <t xml:space="preserve">https://dx.doi.org/10.12785/ijcds/110154 </t>
  </si>
  <si>
    <t>University of Bahrain Scientific Journals</t>
  </si>
  <si>
    <t>https://doi.org/10.3390/fi14010016</t>
  </si>
  <si>
    <r>
      <t>Future Internet</t>
    </r>
    <r>
      <rPr>
        <sz val="11"/>
        <color theme="1"/>
        <rFont val="Calibri"/>
        <family val="2"/>
        <scheme val="minor"/>
      </rPr>
      <t xml:space="preserve"> </t>
    </r>
    <r>
      <rPr>
        <b/>
        <sz val="11"/>
        <color theme="1"/>
        <rFont val="Calibri"/>
        <family val="2"/>
        <scheme val="minor"/>
      </rPr>
      <t>2022</t>
    </r>
    <r>
      <rPr>
        <sz val="11"/>
        <color theme="1"/>
        <rFont val="Calibri"/>
        <family val="2"/>
        <scheme val="minor"/>
      </rPr>
      <t xml:space="preserve">, </t>
    </r>
    <r>
      <rPr>
        <i/>
        <sz val="11"/>
        <color theme="1"/>
        <rFont val="Calibri"/>
        <family val="2"/>
        <scheme val="minor"/>
      </rPr>
      <t>14</t>
    </r>
    <r>
      <rPr>
        <sz val="11"/>
        <color theme="1"/>
        <rFont val="Calibri"/>
        <family val="2"/>
        <scheme val="minor"/>
      </rPr>
      <t>(1)</t>
    </r>
  </si>
  <si>
    <t>Unsupervised</t>
  </si>
  <si>
    <t>LSTM+RNN</t>
  </si>
  <si>
    <t>DBSCAN</t>
  </si>
  <si>
    <t>Dgaussian Mixture Model</t>
  </si>
  <si>
    <t>K-means</t>
  </si>
  <si>
    <t>OCVSM</t>
  </si>
  <si>
    <t>LSTM</t>
  </si>
  <si>
    <t>OCVM+kMeans</t>
  </si>
  <si>
    <t>Deep Autoencoder NN</t>
  </si>
  <si>
    <t>OCSVM</t>
  </si>
  <si>
    <t>Hyperledger fabric</t>
  </si>
  <si>
    <t>crypto jacking</t>
  </si>
  <si>
    <t>Water Network</t>
  </si>
  <si>
    <t>Anomaly Detection</t>
  </si>
  <si>
    <t>behavioural traits in transactions</t>
  </si>
  <si>
    <t>Performance Testing</t>
  </si>
  <si>
    <t>Privacy Protection</t>
  </si>
  <si>
    <t>Cryptocurrency Deception</t>
  </si>
  <si>
    <t>Liu J, Zhao Z, Cui X, Wang Z, Liu Q. A novel approach for detecting browser-based silent miner. In IEEE third international conference on data science in cyberspace (DSC) 2018 (pp. 490-7). IEEE.</t>
  </si>
  <si>
    <t>Brinckman E, Kuehlkamp A, Nabrzyski J, Taylor IJ. Techniques and applications for crawling, ingesting and analyzing blockchain data. In international conference on information and communication technology convergence (ICTC) 2019 (pp. 717-22). IEEE.</t>
  </si>
  <si>
    <t>Sayadi S, Rejeb SB, Choukair Z. Anomaly detection model over blockchain electronic transactions. In 2019 15th international wireless communications &amp; mobile computing conference (IWCMC) 2019 (pp. 895-900). IEEE</t>
  </si>
  <si>
    <t>Yang L, Dong X, Xing S, Zheng J, Gu X, Song X. An abnormal transaction detection mechanim on bitcoin. In international conference on networking and network applications (NaNA) 2019 (pp. 452-7). IEEE.</t>
  </si>
  <si>
    <t>Keshk M, Turnbull B, Moustafa N, Vatsalan D, Choo KK. A privacy-preserving-framework-based blockchain and deep learning for protecting smart power networks. IEEE Transactions on Industrial Informatics. 2019; 16(8):5110-8.</t>
  </si>
  <si>
    <t>Sureshbhai PN, Bhattacharya P, Tanwar S. KaRuNa: a blockchain-based sentiment analysis framework for fraud cryptocurrency schemes. In international conference on communications workshops (ICC Workshops) 2020 (pp. 1-6). IEEE.</t>
  </si>
  <si>
    <t>Bhargavi MS, Katti SM, Shilpa M, Kulkarni VP, Prasad S. Transactional data analytics for inferring behavioural traits in ethereum blockchain network. In 2020 IEEE 16th international conference on intelligent computer communication and processing (ICCP) 2020 (pp. 485-90). IEEE</t>
  </si>
  <si>
    <t>Fan S, Fu S, Xu H, Cheng X. Al-SPSD: anti-leakage smart ponzi schemes detection in blockchain. Information Processing &amp; Management. 2021; 58(4).</t>
  </si>
  <si>
    <t>Yilmaz I, Kapoor K, Siraj A, Abouyoussef M. Privacy protection of grid users data with blockchain and adversarial machine learning. In proceedings of the 2021 ACM workshop on secure and trustworthy cyber-physical systems 2021 (pp. 33-8).</t>
  </si>
  <si>
    <t>Hu T, Liu X, Chen T, Zhang X, Huang X, Niu W, et al. Transaction-based classification and detection approach for Ethereum smart contract. Information Processing &amp; Management. 2021; 58(2).</t>
  </si>
  <si>
    <t>Zarpelão BB, Miani RS, Rajarajan M. Detection of bitcoin-based botnets using a one-class classifier. In IFIP international conference on information security theory and practice 2018 (pp. 174-89). Springer, Cham</t>
  </si>
  <si>
    <t>Dhieb N, Ghazzai H, Besbes H, Massoud Y. A secure ai-driven architecture for automated insurance systems: fraud detection and risk measurement. IEEE Access. 2020; 8:58546-58.</t>
  </si>
  <si>
    <t>10.1109/DSC.2018.00079</t>
  </si>
  <si>
    <t>2018 IEEE Third International Conference on Data Science in Cyberspace (DSC)</t>
  </si>
  <si>
    <t>10.1109/ICTC46691.2019.8939746</t>
  </si>
  <si>
    <t>2019 International Conference on Information and Communication Technology Convergence (ICTC)</t>
  </si>
  <si>
    <t>10.1109/IWCMC.2019.8766765</t>
  </si>
  <si>
    <t>2019 15th International Wireless Communications &amp; Mobile Computing Conference (IWCMC)</t>
  </si>
  <si>
    <t>10.1109/NaNA.2019.00083</t>
  </si>
  <si>
    <t>2019 International Conference on Networking and Network Applications (NaNA)</t>
  </si>
  <si>
    <t>10.1109/TII.2019.2957140</t>
  </si>
  <si>
    <t xml:space="preserve">IEEE Transactions on Industrial Informatics ( Volume: 16, Issue: 8, August 2020) </t>
  </si>
  <si>
    <t>10.1109/ICCWorkshops49005.2020.9145151</t>
  </si>
  <si>
    <t>2020 IEEE International Conference on Communications Workshops (ICC Workshops)</t>
  </si>
  <si>
    <t>10.1109/ICCP51029.2020.9266176</t>
  </si>
  <si>
    <t>2020 IEEE 16th International Conference on Intelligent Computer Communication and Processing (ICCP)</t>
  </si>
  <si>
    <t>Received 23 June 2020, Revised 24 January 2021, Accepted 7 March 2021, Available online 20 March 2021, Version of Record 20 March 2021.</t>
  </si>
  <si>
    <t>https://doi.org/10.1145/3445969.3450431</t>
  </si>
  <si>
    <t>SAT-CPS '21: Proceedings of the 2021 ACM Workshop on Secure and Trustworthy Cyber-Physical Systems</t>
  </si>
  <si>
    <t>https://doi.org/10.1016/j.ipm.2020.102462</t>
  </si>
  <si>
    <t>Received 13 May 2020, Revised 2 December 2020, Accepted 3 December 2020, Available online 17 December 2020, Version of Record 17 December 2020.</t>
  </si>
  <si>
    <t>Information Security Theory and Practice</t>
  </si>
  <si>
    <t>https://doi.org/10.1007/978-3-030-20074-9_13</t>
  </si>
  <si>
    <t>10.1109/ACCESS.2020.2983300</t>
  </si>
  <si>
    <t xml:space="preserve">Published in: IEEE Access ( Volume: 8) </t>
  </si>
  <si>
    <t xml:space="preserve"> An efficient vulnerability detection model for ethereum smart contracts</t>
  </si>
  <si>
    <t>Machine learning model for smart contracts security analysis</t>
  </si>
  <si>
    <t>Detecting cryptocurrency miners with NetFlow/IPFIX network measurements</t>
  </si>
  <si>
    <t>Cryptocurrency pump and dump schemes: quantification and detection</t>
  </si>
  <si>
    <t xml:space="preserve"> A model for detecting cryptocurrency transactions with discernible purpose</t>
  </si>
  <si>
    <t>Alarab I, Prakoonwit S, Nacer MI. Comparative analysis using supervised learning methods for antimoney laundering in bitcoin. In proceedings of the 2020 5th international conference on machine learning technologies 2020 (pp. 11-7).</t>
  </si>
  <si>
    <t xml:space="preserve"> Comparative analysis using supervised learning methods for antimoney laundering in bitcoin</t>
  </si>
  <si>
    <t>Li M, Zhang K, Liu J, Gong H, Zhang Z. Blockchainbased anomaly detection of electricity consumption in smart grids. Pattern Recognition Letters. 2020; 138:476-82.</t>
  </si>
  <si>
    <t>Blockchainbased anomaly detection of electricity consumption in smart grids</t>
  </si>
  <si>
    <t xml:space="preserve"> Honeypot contract risk warning on ethereum smart contracts</t>
  </si>
  <si>
    <t>A model for detecting cryptocurrency transactions with discernible purpose</t>
  </si>
  <si>
    <t xml:space="preserve"> Pump and dumps in the bitcoin era: real time detection of cryptocurrency market manipulations</t>
  </si>
  <si>
    <t xml:space="preserve"> data science approach for detecting honeypots in ethereum</t>
  </si>
  <si>
    <t>Abnormal transaction detection of bitcoin network based on feature fusion</t>
  </si>
  <si>
    <t>IoT botnet detection based on the integration of static and dynamic vector features</t>
  </si>
  <si>
    <t>Utilizing blockchain for distributed machine learning based intrusion detection in internet of things</t>
  </si>
  <si>
    <t xml:space="preserve"> smart ponzi schemes detection on blockchain</t>
  </si>
  <si>
    <t>Ouhssain H. Dissecting android cryptocurrency miners</t>
  </si>
  <si>
    <t>Anomaly detection for consortium blockchains based on machine learning classification algorithm</t>
  </si>
  <si>
    <t>Detecting malicious accounts on the Ethereum blockchain with supervised learning</t>
  </si>
  <si>
    <t>Competence of graph convolutional networks for anti-money laundering in bitcoin blockchain</t>
  </si>
  <si>
    <t xml:space="preserve"> T. Fraudulent behaviour identification in ethereum blockchain</t>
  </si>
  <si>
    <t>Machine learning methods to detect money 
laundering in the bitcoin blockchain in the presence of 
label scarcity</t>
  </si>
  <si>
    <t xml:space="preserve"> Detecting malicious Ethereum entities via application of machine learning classification</t>
  </si>
  <si>
    <t>Detection of illicit accounts over the Ethereum blockchain</t>
  </si>
  <si>
    <t>Detecting illicit entities in bitcoin using supervised learning of ensemble decision trees</t>
  </si>
  <si>
    <t>An automatic detection and analysis of the bitcoin generator scam</t>
  </si>
  <si>
    <t xml:space="preserve"> Contractward: automated vulnerability detection models for smart contracts</t>
  </si>
  <si>
    <t xml:space="preserve"> A blockchain-based decentralized machine learning framework for collaborative intrusion detection within UAVs</t>
  </si>
  <si>
    <t>Comparative study of machine learning algorithms for fraud detection in blockchain</t>
  </si>
  <si>
    <t>Transaction-based hidden strategies against general phishing detection framework on ethereum.</t>
  </si>
  <si>
    <t xml:space="preserve"> Design and validation of blockeval, a blockchain simulator.</t>
  </si>
  <si>
    <t>Credit card fraud prevention using blockchain</t>
  </si>
  <si>
    <t>Fighting under-price DoS attack in ethereum with machine learning techniques</t>
  </si>
  <si>
    <t xml:space="preserve"> A labeled transactions-based dataset on the ethereum network</t>
  </si>
  <si>
    <t xml:space="preserve"> Detection of suspicious or un_x0002_trusted users in crypto-currency financial trading applications</t>
  </si>
  <si>
    <t>Detecting malicious accounts in permissionless blockchains using temporal graph properties</t>
  </si>
  <si>
    <t>BCEAD: a blockchain-empowered ensemble anomaly detection for wireless sensor network via isolation forest</t>
  </si>
  <si>
    <t>. Bitcoin theft detection based on supervised machine learning algorithms</t>
  </si>
  <si>
    <t>Applications of machine learning in fintech credit card fraud detection.</t>
  </si>
  <si>
    <t xml:space="preserve"> Illicit account detection in the ethereum blockchain using machine learning</t>
  </si>
  <si>
    <t>A new social user anomaly behavior detection system based on blockchain and smart contract</t>
  </si>
  <si>
    <t>A secure IoT framework based on blockchain and machine learning</t>
  </si>
  <si>
    <t>Improved classification of blockchain transactions using feature engineering and ensemble learning.</t>
  </si>
  <si>
    <t>A novel approach for detecting browser-based silent miner</t>
  </si>
  <si>
    <t xml:space="preserve"> Techniques and applications for crawling, ingesting and analyzing blockchain data.</t>
  </si>
  <si>
    <t xml:space="preserve"> Anomaly detection model over blockchain electronic transactions.</t>
  </si>
  <si>
    <t xml:space="preserve"> An abnormal transaction detection mechanim on bitcoin.</t>
  </si>
  <si>
    <t>. A privacy-preserving-framework-based blockchain and deep learning for protecting smart power networks</t>
  </si>
  <si>
    <t xml:space="preserve"> KaRuNa: a blockchain-based sentiment analysis framework for fraud cryptocurrency schemes.</t>
  </si>
  <si>
    <t xml:space="preserve">Transactional data analytics for inferring behavioural traits in ethereum blockchain network. </t>
  </si>
  <si>
    <t>Al-SPSD: anti-leakage smart ponzi schemes detection in blockchain.</t>
  </si>
  <si>
    <t xml:space="preserve"> Privacy protection of grid users data with blockchain and adversarial machine learning.</t>
  </si>
  <si>
    <t xml:space="preserve"> Transaction-based classification and detection approach for Ethereum smart contract.</t>
  </si>
  <si>
    <t xml:space="preserve"> Detection of bitcoin-based botnets using a one-class classifier</t>
  </si>
  <si>
    <t xml:space="preserve">A secure ai-driven architecture for automated insurance systems: fraud detection and risk measurement. </t>
  </si>
  <si>
    <t>S.Hisham,M.Makhtar,A.Abdul.Aziz,"An interpretable ensemble model framework for real-time anomaly detection 
and prediction of Ethereum blockchain transactions":International Journal of Advanced Technology and Engineering Exploration,Vol.10(103),2023.</t>
  </si>
  <si>
    <t>DOI:10.19101/IJATEE.2022.10100578</t>
  </si>
  <si>
    <t>1*12*25</t>
  </si>
  <si>
    <t>An interpretable ensemble model framework for real-time anomaly detection _x000D_
and prediction of Ethereum blockchain transactions</t>
  </si>
  <si>
    <t>XGB</t>
  </si>
  <si>
    <t>detect illict account on ethereum</t>
  </si>
  <si>
    <t>with out comparative of techniques - used feature dimension value(k) - select 10 best features</t>
  </si>
  <si>
    <t>1*12</t>
  </si>
  <si>
    <t>Farrugia S, Ellul J, Azzopardi G. Detection of illicit accounts over the Ethereum blockchain. Expert Systems with Applications. 2020; 150:113318.</t>
  </si>
  <si>
    <t>enhance the level of anomaly detection in the blockchain network</t>
  </si>
  <si>
    <t>MI+ANOVA+RFE</t>
  </si>
  <si>
    <t>RF+XGB+DL+LR+KNN+Ensemble model final</t>
  </si>
  <si>
    <t>2*12*27</t>
  </si>
  <si>
    <t>Ibrahim RF, Elian AM, Ababneh M. Illicit account detection in the Ethereum blockchain using machine learning. In international conference on information technology 2021 (pp. 488-93). IEEE.</t>
  </si>
  <si>
    <t>https://doi.org/10.3390/electronics11182937</t>
  </si>
  <si>
    <t>Illicit account detection in the Ethereum blockchain using machine learning</t>
  </si>
  <si>
    <t xml:space="preserve"> method to determine the finest features for dimension size reduction: correlation coefficient -  improve performance: using both selected  and complete model features</t>
  </si>
  <si>
    <t>2*12*24</t>
  </si>
  <si>
    <t>Aljofey A, Rasool A, Jiang Q, Qu Q. A feature-based robust method for abnormal contracts detection in ethereum blockchain. Electronics. 2022; 11(18):1-24.</t>
  </si>
  <si>
    <t>n. Electronics. 2022; 11(18):1-24</t>
  </si>
  <si>
    <t>analyzed illicit Ethereum accounts using dataset(fraud-none fraud) -smaller number of features 6 features- in compare of 42 of kaggle dataset - method to determine the finest features for dimension size reduction: correlation coefficient -  improve performance: using both selected  and complete model features</t>
  </si>
  <si>
    <t>correlation coefficient</t>
  </si>
  <si>
    <t xml:space="preserve"> A feature-based robust method for abnormal contracts detection in ethereum blockchain.</t>
  </si>
  <si>
    <t>4*12*34</t>
  </si>
  <si>
    <t>Hu T, Liu X, Chen T, Zhang X, Huang X, Niu W, et al. Transaction-based classification and detection approach for Ethereum smart contract. Information Processing &amp; Management. 2021; 58(2):102462</t>
  </si>
  <si>
    <t>Transaction-based classification and detection approach for Ethereum smart contract</t>
  </si>
  <si>
    <t>Information Processing &amp; Management. 2021; 58(2):102462.</t>
  </si>
  <si>
    <t>5*12*35</t>
  </si>
  <si>
    <t>6*12*36</t>
  </si>
  <si>
    <t>8*12*37</t>
  </si>
  <si>
    <t>9*12*39</t>
  </si>
  <si>
    <t>10*12*40</t>
  </si>
  <si>
    <t>11*12*41</t>
  </si>
  <si>
    <t>12*12*42</t>
  </si>
  <si>
    <t>13*12*45</t>
  </si>
  <si>
    <t>17*12*49</t>
  </si>
  <si>
    <t>18*12*26</t>
  </si>
  <si>
    <t>19*12*1</t>
  </si>
  <si>
    <t>Sosu RN, Chen J, Brown-acquaye W, Owusu E, Boahen E. A vulnerability detection approach for automated smart contract using enhanced machine learning techniques. Europe PMC. 2022; 1-10.</t>
  </si>
  <si>
    <t>Han D, Li Q, Zhang L, Xu T. A smart contract vulnerability detection model based on syntactic and semantic fusion learning. Wireless Communications and Mobile Computing. 2023; 2023:1-12</t>
  </si>
  <si>
    <t>Ashizawa N, Yanai N, Cruz JP, Okamura S. Eth2Vec: learning contract-wide code representations for vulnerability detection on Ethereum smart contracts. In proceedings of the 3rd international symposium on blockchain and secure critical infrastructure 2021 (pp. 47-59). ACM.</t>
  </si>
  <si>
    <t>Huang Y, Kong Q, Jia N, Chen X, Zheng Z. Recommending differentiated code to support smart contract update. In 27th international conference on program comprehension 2019 (pp. 260-70). IEEE</t>
  </si>
  <si>
    <t>Wu J, Yuan Q, Lin D, You W, Chen W, Chen C, et al. Who are the phishers? phishing scam detection on ethereum via network embedding. IEEE Transactions on Systems, Man, and Cybernetics: Systems. 2020; 52(2):1156-66</t>
  </si>
  <si>
    <t>Jin C, Jin J, Zhou J, Wu J, Xuan Q. Heterogeneous feature augmentation for ponzi detection in ethereum. IEEE Transactions on Circuits and Systems II: Express Briefs. 2022; 69(9):3919-23</t>
  </si>
  <si>
    <t>Nerurkar P, Busnel Y, Ludinard R, Shah K, Bhirud S, Patel D. Detecting illicit entities in bitcoin using supervised learning of ensemble decision trees. In proceedings of the 10th international conference on information communication and management 2020 (pp. 25-30). ACM</t>
  </si>
  <si>
    <t>Bhowmik M, Chandana TS, Rudra B. Comparative study of machine learning algorithms for fraud detection in blockchain. In 5th international conference on computing methodologies and communication 2021 (pp. 539-41). IEEE</t>
  </si>
  <si>
    <t>Chen J, Xia X, Lo D, Grundy J, Luo X, Chen T. Defectchecker: automated smart contract defect detection by analyzing EVM bytecode. IEEE Transactions on Software Engineering. 2021; 48(7):2189-207.</t>
  </si>
  <si>
    <t>Sallam A, Rassem T, Abdu H, Abdulkareem H, Saif N, Abdullah S. Fraudulent account detection in the Ethereum’s network using various machine learning techniques. International Journal of Software Engineering and Computer Systems. 2022; 8(2):43-50. [27] Ibrahim RF, Elian AM, Ababneh M. Illicit account</t>
  </si>
  <si>
    <t>Nerurkar P, Bhirud S, Patel D, Ludinard R, Busnel Y, Kumari S. Supervised learning model for identifying illegal activities in bitcoin. Applied Intelligence. 2021; 51:3824-43</t>
  </si>
  <si>
    <t>20*12*44</t>
  </si>
  <si>
    <t>A vulnerability detection approach for automated smart contract using enhanced machine learning techniques</t>
  </si>
  <si>
    <t>A smart contract vulnerability detection model based on syntactic and semantic fusion learning.</t>
  </si>
  <si>
    <t>learning contract-wide code representations for vulnerability detection on Ethereum smart contracts.</t>
  </si>
  <si>
    <t>Recommending differentiated code to support smart contract update.</t>
  </si>
  <si>
    <t>Who are the phishers? phishing scam detection on ethereum via network embedding</t>
  </si>
  <si>
    <t>Q. Heterogeneous feature augmentation for ponzi detection in ethereum</t>
  </si>
  <si>
    <t>Comparative study of machine learning algorithms for fraud detection in blockchain.</t>
  </si>
  <si>
    <t>automated smart contract defect detection by analyzing EVM bytecode</t>
  </si>
  <si>
    <t>Fraudulent account detection in the Ethereum’s network using various machine learning techniques</t>
  </si>
  <si>
    <t>Improved classification of blockchain transactions using feature engineering and ensemble learning</t>
  </si>
  <si>
    <t>Supervised learning model for identifying illegal activities in bitcoin</t>
  </si>
  <si>
    <t>https://doi.org/10.21203/rs.3.rs-1961251/v1</t>
  </si>
  <si>
    <t>https://doi.org/10.1155/2023/9212269</t>
  </si>
  <si>
    <t>Wireless Communications and Mobile Computing</t>
  </si>
  <si>
    <t>https://doi.org/10.1145/3457337.3457841</t>
  </si>
  <si>
    <t>BSCI '21: Proceedings of the 3rd ACM International Symposium on Blockchain and Secure Critical InfrastructureMay 2021</t>
  </si>
  <si>
    <t>10.1109/ICPC.2019.00045</t>
  </si>
  <si>
    <t>2019 IEEE/ACM 27th International Conference on Program Comprehension (ICPC)</t>
  </si>
  <si>
    <t>10.1109/TSMC.2020.3016821</t>
  </si>
  <si>
    <t xml:space="preserve">IEEE Transactions on Systems, Man, and Cybernetics: Systems ( Volume: 52, Issue: 2, February 2022) </t>
  </si>
  <si>
    <t>10.1109/TCSII.2022.3177898</t>
  </si>
  <si>
    <t xml:space="preserve">IEEE Transactions on Circuits and Systems II: Express Briefs ( Volume: 69, Issue: 9, September 2022) </t>
  </si>
  <si>
    <t>107-1-12-43</t>
  </si>
  <si>
    <t>95-15-12-46</t>
  </si>
  <si>
    <t>88-16-12-47</t>
  </si>
  <si>
    <t>10.1109/TSE.2021.3054928</t>
  </si>
  <si>
    <t xml:space="preserve">IEEE Transactions on Software Engineering ( Volume: 48, Issue: 7, 01 July 2022) </t>
  </si>
  <si>
    <t xml:space="preserve">10.15282/ijsecs.8.2.2022.5.0102 </t>
  </si>
  <si>
    <t xml:space="preserve">Vol. 8 No. 2 (2022): International Journal of Software Engineering and Computer Systems </t>
  </si>
  <si>
    <t>Future Internet</t>
  </si>
  <si>
    <t>https://doi.org/10.1007/s10489-020-02048-w</t>
  </si>
  <si>
    <t xml:space="preserve"> Applied Intelligence</t>
  </si>
  <si>
    <t>Europe PMC</t>
  </si>
  <si>
    <t>smart contract anomalies</t>
  </si>
  <si>
    <t>good results in detecting anomalies in sart contrcats</t>
  </si>
  <si>
    <t>smart contracts</t>
  </si>
  <si>
    <t>TVSM</t>
  </si>
  <si>
    <t>PSA - GSA</t>
  </si>
  <si>
    <t>FeatureSelectionModel</t>
  </si>
  <si>
    <t>Preprocessing</t>
  </si>
  <si>
    <t>NLP(word2vec+Ngram-fastext)</t>
  </si>
  <si>
    <t>smart pool (detect anomaly smart contracts)</t>
  </si>
  <si>
    <t>accuracy more han 96%</t>
  </si>
  <si>
    <t>CFG - vectorization -TextCNN</t>
  </si>
  <si>
    <t>five types of vulnerabilities 
(implicit visibility, implicit visibility, integer 
underflow, time dependency, and reentrancy) smartcontract</t>
  </si>
  <si>
    <t xml:space="preserve"> precision (96%) and recall 
(90%) values</t>
  </si>
  <si>
    <t>None</t>
  </si>
  <si>
    <t>-</t>
  </si>
  <si>
    <t>CNN</t>
  </si>
  <si>
    <t>Feature vectors</t>
  </si>
  <si>
    <t>multitasking model demonstrates superior 
performance, time savings, and a lower cost than 
single-task models</t>
  </si>
  <si>
    <t>smart contracts threat</t>
  </si>
  <si>
    <t xml:space="preserve"> phishing addresses</t>
  </si>
  <si>
    <t>trans2vec</t>
  </si>
  <si>
    <t>DeepWalk and node2vec methods</t>
  </si>
  <si>
    <t>The results of the study show improved 
detection on the dataset and help existing Ponzi 
detection techniques produce better results</t>
  </si>
  <si>
    <t xml:space="preserve"> .Comparison of  individual classifier 
models (RF and DT),The recommendation model accurately detects 66% of 
illegally active users</t>
  </si>
  <si>
    <t>DETECT illegally active users</t>
  </si>
  <si>
    <t>RF + DT</t>
  </si>
  <si>
    <t>graph random walks + GNN</t>
  </si>
  <si>
    <t xml:space="preserve"> Experimental data demonstrate that XGB achieves 
greater average accuracy (96.80%) than competing 
models</t>
  </si>
  <si>
    <t>RF, KNN, and XGB</t>
  </si>
  <si>
    <t>node2vec</t>
  </si>
  <si>
    <t xml:space="preserve"> The SVM model 
exhibited the best performance based on the F-score 
value of 0.846.</t>
  </si>
  <si>
    <t xml:space="preserve"> namely ensemble stacking and ensemble + SVM+KNN+LR+DT+MLP </t>
  </si>
  <si>
    <t>The results of the study show that 
the ensemble model produces a better level of anomaly 
detection effectiveness compared to individual 
classifiers</t>
  </si>
  <si>
    <t>The 
results of the study indicate that the ensemble model is 
more accurate than the individual classifier model for 
predicting when criminal actions would be detected in 
Bitcoin.</t>
  </si>
  <si>
    <t>RF+XGB+SVM</t>
  </si>
  <si>
    <t>20-1*24*10</t>
  </si>
  <si>
    <t>2*24*11</t>
  </si>
  <si>
    <t>. Future Gener. Comput. Syst. 2020, 102, 259–277</t>
  </si>
  <si>
    <t>Bartoletti, M.; Carta, S.; Cimoli, T.; Saia, R. Dissecting ponzi schemes on ethereum: Identification, analysis, and impact. Future Gener. Comput. Syst. 2020, 102, 259–277. [CrossRef]</t>
  </si>
  <si>
    <t>R. Dissecting ponzi schemes on ethereum: Identification, analysis, and impact</t>
  </si>
  <si>
    <t>4*24*13</t>
  </si>
  <si>
    <t>Vasek, M.; Moore, T. Analyzing the bitcoin ponzi scheme ecosystem. In International Conference on Financial Cryptography and Data Security; Springer: Berlin/Heidelberg, Germany, 2018; pp. 101–112. [CrossRef]</t>
  </si>
  <si>
    <t>T. Analyzing the bitcoin ponzi scheme ecosystem</t>
  </si>
  <si>
    <t>https://doi.org/10.1007/978-3-662-58820-8_8</t>
  </si>
  <si>
    <t>. In International Conference on Financial Cryptography and Data Security; Springer: Berlin/Heidelberg, Germany, 2018; pp. 101–112.</t>
  </si>
  <si>
    <t>handle</t>
  </si>
  <si>
    <t>Aljofey, A.; Rasool, A.; Jiang, Q.; Qu, Q. A Feature-Based Robust Method for Abnormal Contracts Detection in Ethereum Blockchain. Electronics 2022, 11, 2937. [CrossRef]</t>
  </si>
  <si>
    <t>Feature-Based Robust Method for Abnormal Contracts Detection in Ethereum Blockchain</t>
  </si>
  <si>
    <t>5*24*14</t>
  </si>
  <si>
    <t>Ajay, K.; Abhishek, K.; Nerurkar, P.; Ghalib, M.R.; Shankar, A.; Cheng, X. Secure smart contracts for cloud based manufacturing using Ethereum blockchain. Trans. Emerg. Telecommun. 2020, 13, 4121–4129. [CrossRef]</t>
  </si>
  <si>
    <t>. Secure smart contracts for cloud based manufacturing using Ethereum blockchain</t>
  </si>
  <si>
    <t>https://doi.org/10.1002/ett.4129</t>
  </si>
  <si>
    <t>. Trans. Emerg. Telecommun. 2020, 13, 4121–4129</t>
  </si>
  <si>
    <t>5*24*15</t>
  </si>
  <si>
    <t>n. Electronics 2022, 11, 2937</t>
  </si>
  <si>
    <t>then utilized to categorize anomalous contracts. In contrast to other algorithms,
such as DT, XGB, LGBM, and GBM, the results revealed accuracy of 89.67%, demonstrating
the effectiveness of the proposed model-- Combining characteristics significantly improves
detection</t>
  </si>
  <si>
    <t>Smartcontract pyevmasm disassembler</t>
  </si>
  <si>
    <t>DT+XGB+LGBM+ensemble+gradient boosting</t>
  </si>
  <si>
    <t>5*24*16</t>
  </si>
  <si>
    <t>Tan, R.; Tan, Q.; Zhang, P.; Li, Z. Graph neural network for ethereum fraud detection. In Proceedings of the 2021 IEEE International Conference on Big Knowledge (ICBK), Auckland, New Zealand, 7–8 December 2021; pp. 78–85. [CrossRef]</t>
  </si>
  <si>
    <t>. Graph neural network for ethereum fraud detection</t>
  </si>
  <si>
    <t>10.1109/ICKG52313.2021.00020</t>
  </si>
  <si>
    <t>n. In Proceedings of the 2021 IEEE International Conference on Big Knowledge (ICBK), Auckland, New Zealand, 7–8 December 2021; pp. 78–85. [CrossRef]</t>
  </si>
  <si>
    <t>accuracy of 95%</t>
  </si>
  <si>
    <t>GNN</t>
  </si>
  <si>
    <t>10.1109/ISCAS45731.2020.9180815</t>
  </si>
  <si>
    <t>https://doi.org/10.3390/s22020530</t>
  </si>
  <si>
    <t>Ibrahim, R.F.; Elian, A.M.; Ababneh, M. Illicit account detection in the ethereum blockchain using machine learning. In Proceedings of the 2021 International Conference on Information Technology (ICIT), Amman, Jordan, 14–15 July 2021; pp. 488–493. [CrossRef]</t>
  </si>
  <si>
    <t>. Illicit account detection in the ethereum blockchain using machine learning</t>
  </si>
  <si>
    <t>Tsaur, W.J.; Chang, J.C.; Chen, C.L. A highly secure IoT firmware update mechanism using blockchain. Sensors 2022, 22, 530. [CrossRef]</t>
  </si>
  <si>
    <t>A highly secure IoT firmware update mechanism using blockchain</t>
  </si>
  <si>
    <t>5*24*18</t>
  </si>
  <si>
    <t>5*24*19</t>
  </si>
  <si>
    <t>a considerable improvement
in time measurements when utilizing the three algorithms, as well as an improvement in
the F measure when using the random forest approach --  An effective solution for fraud
detection is desperately needed to ensure a secure investment environment :three-step methodology for mining Ethereum transaction data to detect phishing frauds</t>
  </si>
  <si>
    <t>In Proceedings of the 2021 International Conference on Information Technology (ICIT), Amman, Jordan, 14–15 July 2021; pp. 488–493.</t>
  </si>
  <si>
    <t>DT + RF + KNN</t>
  </si>
  <si>
    <t>correlation coeddicient</t>
  </si>
  <si>
    <t>detect phishing frauds</t>
  </si>
  <si>
    <t>https://doi.org/10.1016/j.bcra.2023.100148</t>
  </si>
  <si>
    <t>https://doi.org/10.3390/app13020697</t>
  </si>
  <si>
    <t>10.1016/j.procs.2023.01.178</t>
  </si>
  <si>
    <t>https://doi.org/10.33640/2405-609X.3229</t>
  </si>
  <si>
    <t>ADEFGuard: Anomaly Detection Framework Based on Ethereum Smart Contracts Behaviours</t>
  </si>
  <si>
    <t>Modified Genetic Algorithm with Deep Learning for Fraud Transactions of Ethereum Smart Contract</t>
  </si>
  <si>
    <t>Classifying Transactional Addresses using Supervised Learning Approaches over Ethereum Blockchai</t>
  </si>
  <si>
    <t>A Machine Learning Based Approach to Detect the Ethereum Fraud Transactions with Limited Attributes</t>
  </si>
  <si>
    <t>M Ndiaye, TA Diallo, K Konate - Blockchain: Research and Applications, 2023</t>
  </si>
  <si>
    <t>M.Ndiaye,TA.Diallo,K.Konate,"ADEFGuard: Anomaly Detection Framework Based on Ethereum Smart Contracts Behaviours",Blockchain: Research and Applications,100148, 2023.</t>
  </si>
  <si>
    <t xml:space="preserve"> Applied Sciences
Volume 13
Issue 2
10.3390/app13020697 </t>
  </si>
  <si>
    <t>Volume 218, 2023, Pages 2018-2025</t>
  </si>
  <si>
    <t>https://doi.org/10.3390/electronics12143180</t>
  </si>
  <si>
    <t>Graph Embedding-Based Money Laundering Detection for Ethereum</t>
  </si>
  <si>
    <t xml:space="preserve"> Electronics
Volume 12
Issue 14
10.3390/electronics12143180 </t>
  </si>
  <si>
    <t>Journal of Modern Science</t>
  </si>
  <si>
    <t>RM Aziz, MF Baluch, S Patel, P Kumar</t>
  </si>
  <si>
    <t xml:space="preserve"> advantageous over basic algorithms in three
aspects:1-a unified solution to
different genres of scams, relieving the need for code analysis
skills 2- , ADEFGuard’s inference is orders of magnitude
faster than code analysis 3- experimental results show that
ADEFGuard achieves high accuracy (85%), precision (75%)
and recall (90%) for malicious contracts and is potentially
useful in detecting new malicious behaviors of smart contracts</t>
  </si>
  <si>
    <t>DEFGuard, a new anomaly detection framework based on the behavior of smart contracts</t>
  </si>
  <si>
    <t>The suggested technique and SVC models outperform the rest of the models, with the highest accuracy, while deep learning with the proposed optimization strategy outperforms the RF model, with slightly higher performance of 99.71% versus 98.33%.</t>
  </si>
  <si>
    <t>Smart contrcat</t>
  </si>
  <si>
    <t>GA-CS + KNN + LR + LP +MLP + XGBOOST + LGBM +SVC</t>
  </si>
  <si>
    <t>blockchain addresses of malicious users</t>
  </si>
  <si>
    <t>is the classification of ethereum malicious activities - supevied classification Models : for analysis of transactional data of distinct users and to understand the nature of harmful and non-malicious individuals</t>
  </si>
  <si>
    <t>ADaBoosting+RF+Bagging and extreme Gradient Boosting+Discriminant Analysis+LR+KNN+RT+Gaussion Naïve Bayes</t>
  </si>
  <si>
    <t xml:space="preserve"> In-depth comparison and analysis of several classifiers suggested using various performance metrics</t>
  </si>
  <si>
    <t>SMOTE +   Logistic regression - Random forest -MLP classifier KNN- XGB-SVC-AdaBoost- LGBM</t>
  </si>
  <si>
    <t xml:space="preserve"> to predict fraudulent transactions with faster efficiency and low memory usage</t>
  </si>
  <si>
    <t>GTN2Vec</t>
  </si>
  <si>
    <r>
      <t>Appl Netw Sci</t>
    </r>
    <r>
      <rPr>
        <sz val="14"/>
        <color theme="1"/>
        <rFont val="Calibri"/>
        <family val="2"/>
        <scheme val="minor"/>
      </rPr>
      <t xml:space="preserve"> </t>
    </r>
  </si>
  <si>
    <r>
      <t>Future Internet</t>
    </r>
    <r>
      <rPr>
        <sz val="14"/>
        <color theme="1"/>
        <rFont val="Calibri"/>
        <family val="2"/>
        <scheme val="minor"/>
      </rPr>
      <t xml:space="preserve"> </t>
    </r>
    <r>
      <rPr>
        <b/>
        <sz val="14"/>
        <color theme="1"/>
        <rFont val="Calibri"/>
        <family val="2"/>
        <scheme val="minor"/>
      </rPr>
      <t>2022</t>
    </r>
    <r>
      <rPr>
        <sz val="14"/>
        <color theme="1"/>
        <rFont val="Calibri"/>
        <family val="2"/>
        <scheme val="minor"/>
      </rPr>
      <t xml:space="preserve">, </t>
    </r>
    <r>
      <rPr>
        <i/>
        <sz val="14"/>
        <color theme="1"/>
        <rFont val="Calibri"/>
        <family val="2"/>
        <scheme val="minor"/>
      </rPr>
      <t>14</t>
    </r>
    <r>
      <rPr>
        <sz val="14"/>
        <color theme="1"/>
        <rFont val="Calibri"/>
        <family val="2"/>
        <scheme val="minor"/>
      </rPr>
      <t>(1)</t>
    </r>
  </si>
  <si>
    <t>count</t>
  </si>
  <si>
    <t>Dataset</t>
  </si>
  <si>
    <t>RNN</t>
  </si>
  <si>
    <t>cascading ML (CML)</t>
  </si>
  <si>
    <t xml:space="preserve"> DT</t>
  </si>
  <si>
    <t>MLP classifier</t>
  </si>
  <si>
    <t>Gaussion Naïve Bayes</t>
  </si>
  <si>
    <t>Bagging and extreme Gradient Boosting</t>
  </si>
  <si>
    <t>Discriminant Analysis</t>
  </si>
  <si>
    <t>LR</t>
  </si>
  <si>
    <t>RT</t>
  </si>
  <si>
    <t>GA-CS</t>
  </si>
  <si>
    <t>LP</t>
  </si>
  <si>
    <t>ocsvm</t>
  </si>
  <si>
    <t>isolation forest</t>
  </si>
  <si>
    <t>ordered boosting</t>
  </si>
  <si>
    <t>GCN</t>
  </si>
  <si>
    <t>OCSVM2</t>
  </si>
  <si>
    <t>stacking classifier</t>
  </si>
  <si>
    <t>Ada Boost</t>
  </si>
  <si>
    <t>LGBM</t>
  </si>
  <si>
    <t>XGBM</t>
  </si>
  <si>
    <t>svc</t>
  </si>
  <si>
    <t>SMOTE</t>
  </si>
  <si>
    <t>DT</t>
  </si>
  <si>
    <t>gradient boosting</t>
  </si>
  <si>
    <t>graph random walks</t>
  </si>
  <si>
    <t>DL</t>
  </si>
  <si>
    <t>Supervised Ensemble</t>
  </si>
  <si>
    <t>NN &amp;&amp; Deep Learning</t>
  </si>
  <si>
    <t xml:space="preserve">Supervised </t>
  </si>
  <si>
    <t>Logistic Regression(LR)</t>
  </si>
  <si>
    <t>linear regression</t>
  </si>
  <si>
    <t>DgaussianMixtureModel</t>
  </si>
  <si>
    <t>IsolationForest</t>
  </si>
  <si>
    <t>Naïve Bayes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</si>
</sst>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3000401]0"/>
  </numFmts>
  <fonts count="21"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rgb="FF7030A0"/>
      <name val="Calibri"/>
      <family val="2"/>
      <scheme val="minor"/>
    </font>
    <font>
      <sz val="11"/>
      <color theme="1" tint="4.9989318521683403E-2"/>
      <name val="Calibri"/>
      <family val="2"/>
      <scheme val="minor"/>
    </font>
    <font>
      <u/>
      <sz val="11"/>
      <color theme="1" tint="4.9989318521683403E-2"/>
      <name val="Calibri"/>
      <family val="2"/>
      <scheme val="minor"/>
    </font>
    <font>
      <sz val="14"/>
      <color theme="1"/>
      <name val="Calibri"/>
      <family val="2"/>
      <scheme val="minor"/>
    </font>
    <font>
      <sz val="10"/>
      <color theme="1"/>
      <name val="Calibri"/>
      <family val="2"/>
      <scheme val="minor"/>
    </font>
    <font>
      <u/>
      <sz val="14"/>
      <color theme="10"/>
      <name val="Calibri"/>
      <family val="2"/>
      <scheme val="minor"/>
    </font>
    <font>
      <sz val="14"/>
      <color rgb="FFFF0000"/>
      <name val="Calibri"/>
      <family val="2"/>
      <scheme val="minor"/>
    </font>
    <font>
      <sz val="14"/>
      <color theme="5"/>
      <name val="Calibri"/>
      <family val="2"/>
      <scheme val="minor"/>
    </font>
    <font>
      <b/>
      <sz val="14"/>
      <color theme="1"/>
      <name val="Calibri"/>
      <family val="2"/>
      <scheme val="minor"/>
    </font>
    <font>
      <sz val="14"/>
      <color rgb="FFC00000"/>
      <name val="Calibri"/>
      <family val="2"/>
      <scheme val="minor"/>
    </font>
    <font>
      <u/>
      <sz val="14"/>
      <color rgb="FFC00000"/>
      <name val="Calibri"/>
      <family val="2"/>
      <scheme val="minor"/>
    </font>
    <font>
      <i/>
      <sz val="14"/>
      <color theme="1"/>
      <name val="Calibri"/>
      <family val="2"/>
      <scheme val="minor"/>
    </font>
    <font>
      <sz val="14"/>
      <color rgb="FF7030A0"/>
      <name val="Calibri"/>
      <family val="2"/>
      <scheme val="minor"/>
    </font>
    <font>
      <u/>
      <sz val="14"/>
      <color rgb="FF7030A0"/>
      <name val="Calibri"/>
      <family val="2"/>
      <scheme val="minor"/>
    </font>
    <font>
      <sz val="14"/>
      <color theme="1" tint="4.9989318521683403E-2"/>
      <name val="Calibri"/>
      <family val="2"/>
      <scheme val="minor"/>
    </font>
    <font>
      <u/>
      <sz val="14"/>
      <color theme="1" tint="4.9989318521683403E-2"/>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theme="9" tint="0.79998168889431442"/>
      </patternFill>
    </fill>
    <fill>
      <patternFill patternType="solid">
        <fgColor theme="4" tint="0.7999816888943144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9" tint="0.39997558519241921"/>
        <bgColor indexed="64"/>
      </patternFill>
    </fill>
    <fill>
      <patternFill patternType="solid">
        <fgColor theme="6"/>
        <bgColor indexed="64"/>
      </patternFill>
    </fill>
    <fill>
      <patternFill patternType="solid">
        <fgColor theme="9" tint="0.79998168889431442"/>
        <bgColor indexed="64"/>
      </patternFill>
    </fill>
    <fill>
      <patternFill patternType="solid">
        <fgColor rgb="FF7030A0"/>
        <bgColor indexed="64"/>
      </patternFill>
    </fill>
    <fill>
      <patternFill patternType="solid">
        <fgColor theme="5" tint="0.79998168889431442"/>
        <bgColor indexed="64"/>
      </patternFill>
    </fill>
  </fills>
  <borders count="3">
    <border>
      <left/>
      <right/>
      <top/>
      <bottom/>
      <diagonal/>
    </border>
    <border>
      <left style="thin">
        <color theme="9"/>
      </left>
      <right style="thin">
        <color theme="9"/>
      </right>
      <top style="thin">
        <color theme="9"/>
      </top>
      <bottom style="thin">
        <color theme="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114">
    <xf numFmtId="0" fontId="0" fillId="0" borderId="0" xfId="0"/>
    <xf numFmtId="0" fontId="0" fillId="0" borderId="0" xfId="0" applyAlignment="1">
      <alignment horizontal="center" vertical="center"/>
    </xf>
    <xf numFmtId="0" fontId="0" fillId="2" borderId="0" xfId="0" applyFill="1" applyAlignment="1">
      <alignment horizontal="center" vertical="center"/>
    </xf>
    <xf numFmtId="164" fontId="0" fillId="0" borderId="0" xfId="0" applyNumberFormat="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top" wrapText="1"/>
    </xf>
    <xf numFmtId="0" fontId="0" fillId="2" borderId="0" xfId="0" applyFill="1" applyAlignment="1">
      <alignment horizontal="left" vertical="top" wrapText="1"/>
    </xf>
    <xf numFmtId="0" fontId="3" fillId="0" borderId="0" xfId="1"/>
    <xf numFmtId="0" fontId="3" fillId="0" borderId="0" xfId="1" applyAlignment="1">
      <alignment wrapText="1"/>
    </xf>
    <xf numFmtId="0" fontId="0" fillId="0" borderId="0" xfId="0" applyAlignment="1">
      <alignment wrapText="1" shrinkToFit="1"/>
    </xf>
    <xf numFmtId="0" fontId="2" fillId="0" borderId="0" xfId="0" applyFont="1" applyAlignment="1">
      <alignment horizontal="left" vertical="top" wrapText="1"/>
    </xf>
    <xf numFmtId="0" fontId="4" fillId="0" borderId="0" xfId="0" applyFont="1"/>
    <xf numFmtId="0" fontId="0" fillId="4" borderId="0" xfId="0" applyFill="1" applyAlignment="1">
      <alignment horizontal="center" vertical="center"/>
    </xf>
    <xf numFmtId="0" fontId="3" fillId="0" borderId="0" xfId="1" applyFill="1"/>
    <xf numFmtId="0" fontId="0" fillId="5" borderId="0" xfId="0" applyFill="1" applyAlignment="1">
      <alignment horizontal="center" vertical="center"/>
    </xf>
    <xf numFmtId="0" fontId="0" fillId="5" borderId="0" xfId="0" applyFill="1" applyAlignment="1">
      <alignment wrapText="1"/>
    </xf>
    <xf numFmtId="0" fontId="0" fillId="5" borderId="0" xfId="0" applyFill="1" applyAlignment="1">
      <alignment horizontal="left" vertical="top" wrapText="1"/>
    </xf>
    <xf numFmtId="164" fontId="0" fillId="5" borderId="0" xfId="0" applyNumberFormat="1" applyFill="1" applyAlignment="1">
      <alignment horizontal="center" vertical="center"/>
    </xf>
    <xf numFmtId="0" fontId="0" fillId="5" borderId="0" xfId="0" applyFill="1"/>
    <xf numFmtId="0" fontId="0" fillId="6" borderId="0" xfId="0" applyFill="1" applyAlignment="1">
      <alignment horizontal="center" vertical="center"/>
    </xf>
    <xf numFmtId="0" fontId="0" fillId="6" borderId="0" xfId="0" applyFill="1" applyAlignment="1">
      <alignment horizontal="left" vertical="top" wrapText="1"/>
    </xf>
    <xf numFmtId="164" fontId="0" fillId="6" borderId="0" xfId="0" applyNumberFormat="1" applyFill="1" applyAlignment="1">
      <alignment horizontal="center" vertical="center"/>
    </xf>
    <xf numFmtId="0" fontId="0" fillId="6" borderId="0" xfId="0" applyFill="1" applyAlignment="1">
      <alignment horizontal="center" vertical="center" wrapText="1"/>
    </xf>
    <xf numFmtId="0" fontId="0" fillId="6" borderId="0" xfId="0" applyFill="1"/>
    <xf numFmtId="14" fontId="0" fillId="0" borderId="0" xfId="0" applyNumberFormat="1" applyAlignment="1">
      <alignment horizontal="center" vertical="center"/>
    </xf>
    <xf numFmtId="0" fontId="0" fillId="0" borderId="0" xfId="0" applyAlignment="1">
      <alignment horizontal="left" vertical="center" wrapText="1"/>
    </xf>
    <xf numFmtId="164" fontId="0" fillId="0" borderId="0" xfId="0" applyNumberFormat="1"/>
    <xf numFmtId="0" fontId="5" fillId="0" borderId="0" xfId="0" applyFont="1"/>
    <xf numFmtId="0" fontId="2" fillId="0" borderId="0" xfId="0" applyFont="1" applyAlignment="1">
      <alignment horizontal="center" vertical="center"/>
    </xf>
    <xf numFmtId="0" fontId="6" fillId="0" borderId="0" xfId="0" applyFont="1" applyAlignment="1">
      <alignment horizontal="center" vertical="center"/>
    </xf>
    <xf numFmtId="0" fontId="7" fillId="0" borderId="0" xfId="1" applyFont="1"/>
    <xf numFmtId="0" fontId="6" fillId="0" borderId="0" xfId="0" applyFont="1"/>
    <xf numFmtId="0" fontId="6" fillId="0" borderId="0" xfId="0" applyFont="1" applyAlignment="1">
      <alignment wrapText="1"/>
    </xf>
    <xf numFmtId="0" fontId="6" fillId="0" borderId="0" xfId="0" applyFont="1" applyAlignment="1">
      <alignment horizontal="center" vertical="center" wrapText="1"/>
    </xf>
    <xf numFmtId="0" fontId="0" fillId="0" borderId="0" xfId="0" applyAlignment="1">
      <alignment horizontal="left" vertical="center"/>
    </xf>
    <xf numFmtId="0" fontId="3" fillId="0" borderId="0" xfId="1" applyAlignment="1">
      <alignment horizontal="center" vertical="center"/>
    </xf>
    <xf numFmtId="0" fontId="3" fillId="0" borderId="0" xfId="1" applyFill="1" applyAlignment="1">
      <alignment horizontal="center" vertical="center"/>
    </xf>
    <xf numFmtId="0" fontId="8" fillId="0" borderId="0" xfId="0" applyFont="1" applyAlignment="1">
      <alignment horizontal="left" vertical="center" wrapText="1"/>
    </xf>
    <xf numFmtId="0" fontId="9" fillId="0" borderId="0" xfId="0" applyFont="1" applyAlignment="1">
      <alignment vertical="center"/>
    </xf>
    <xf numFmtId="0" fontId="8" fillId="0" borderId="1" xfId="0" applyFont="1" applyBorder="1" applyAlignment="1">
      <alignment horizontal="left" vertical="center" wrapText="1"/>
    </xf>
    <xf numFmtId="0" fontId="8" fillId="3" borderId="1" xfId="0" applyFont="1" applyFill="1" applyBorder="1" applyAlignment="1">
      <alignment horizontal="center" vertical="center" wrapText="1"/>
    </xf>
    <xf numFmtId="0" fontId="10" fillId="3" borderId="1" xfId="1" applyFont="1" applyFill="1" applyBorder="1" applyAlignment="1">
      <alignment wrapText="1"/>
    </xf>
    <xf numFmtId="0" fontId="8" fillId="3" borderId="1" xfId="0" applyFont="1" applyFill="1" applyBorder="1" applyAlignment="1">
      <alignment horizontal="left" vertical="top" wrapText="1"/>
    </xf>
    <xf numFmtId="164" fontId="8" fillId="3" borderId="1" xfId="0" applyNumberFormat="1" applyFont="1" applyFill="1" applyBorder="1" applyAlignment="1">
      <alignment horizontal="center" vertical="center" wrapText="1"/>
    </xf>
    <xf numFmtId="0" fontId="8" fillId="3" borderId="1" xfId="0" applyFont="1" applyFill="1" applyBorder="1" applyAlignment="1">
      <alignment wrapText="1"/>
    </xf>
    <xf numFmtId="0" fontId="8" fillId="0" borderId="1" xfId="0" applyFont="1" applyBorder="1" applyAlignment="1">
      <alignment horizontal="center" vertical="center" wrapText="1"/>
    </xf>
    <xf numFmtId="0" fontId="10" fillId="0" borderId="1" xfId="1" applyFont="1" applyBorder="1" applyAlignment="1">
      <alignment wrapText="1"/>
    </xf>
    <xf numFmtId="0" fontId="8" fillId="0" borderId="1" xfId="0" applyFont="1" applyBorder="1" applyAlignment="1">
      <alignment horizontal="left" vertical="top" wrapText="1"/>
    </xf>
    <xf numFmtId="164" fontId="8" fillId="0" borderId="1" xfId="0" applyNumberFormat="1" applyFont="1" applyBorder="1" applyAlignment="1">
      <alignment horizontal="center" vertical="center" wrapText="1"/>
    </xf>
    <xf numFmtId="0" fontId="8" fillId="0" borderId="1" xfId="0" applyFont="1" applyBorder="1" applyAlignment="1">
      <alignment wrapText="1"/>
    </xf>
    <xf numFmtId="0" fontId="11" fillId="0" borderId="1" xfId="0" applyFont="1" applyBorder="1" applyAlignment="1">
      <alignment horizontal="center" vertical="center" wrapText="1"/>
    </xf>
    <xf numFmtId="0" fontId="11" fillId="0" borderId="1" xfId="0" applyFont="1" applyBorder="1" applyAlignment="1">
      <alignment wrapText="1"/>
    </xf>
    <xf numFmtId="0" fontId="11" fillId="0" borderId="1" xfId="0" applyFont="1" applyBorder="1" applyAlignment="1">
      <alignment horizontal="left" vertical="top" wrapText="1"/>
    </xf>
    <xf numFmtId="164" fontId="11" fillId="0" borderId="1" xfId="0" applyNumberFormat="1" applyFont="1" applyBorder="1" applyAlignment="1">
      <alignment horizontal="center" vertical="center" wrapText="1"/>
    </xf>
    <xf numFmtId="0" fontId="8" fillId="0" borderId="1" xfId="0" applyFont="1" applyBorder="1" applyAlignment="1">
      <alignment wrapText="1" shrinkToFit="1"/>
    </xf>
    <xf numFmtId="0" fontId="12" fillId="3" borderId="1" xfId="0" applyFont="1" applyFill="1" applyBorder="1" applyAlignment="1">
      <alignment horizontal="center" vertical="center" wrapText="1"/>
    </xf>
    <xf numFmtId="0" fontId="12" fillId="3" borderId="1" xfId="0" applyFont="1" applyFill="1" applyBorder="1" applyAlignment="1">
      <alignment wrapText="1"/>
    </xf>
    <xf numFmtId="0" fontId="12" fillId="3" borderId="1" xfId="0" applyFont="1" applyFill="1" applyBorder="1" applyAlignment="1">
      <alignment horizontal="left" vertical="top" wrapText="1"/>
    </xf>
    <xf numFmtId="164" fontId="12" fillId="3"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13" fillId="3" borderId="1" xfId="0" applyFont="1" applyFill="1" applyBorder="1" applyAlignment="1">
      <alignment horizontal="left" vertical="top" wrapText="1"/>
    </xf>
    <xf numFmtId="0" fontId="13" fillId="0" borderId="1" xfId="0" applyFont="1" applyBorder="1" applyAlignment="1">
      <alignment horizontal="left" vertical="top" wrapText="1"/>
    </xf>
    <xf numFmtId="0" fontId="14" fillId="2" borderId="1" xfId="0" applyFont="1" applyFill="1" applyBorder="1" applyAlignment="1">
      <alignment horizontal="center" vertical="center" wrapText="1"/>
    </xf>
    <xf numFmtId="0" fontId="14" fillId="3" borderId="1" xfId="0" applyFont="1" applyFill="1" applyBorder="1" applyAlignment="1">
      <alignment wrapText="1"/>
    </xf>
    <xf numFmtId="0" fontId="14" fillId="3" borderId="1" xfId="0" applyFont="1" applyFill="1" applyBorder="1" applyAlignment="1">
      <alignment horizontal="center" vertical="center" wrapText="1"/>
    </xf>
    <xf numFmtId="0" fontId="14" fillId="3" borderId="1" xfId="0" applyFont="1" applyFill="1" applyBorder="1" applyAlignment="1">
      <alignment horizontal="left" vertical="top" wrapText="1"/>
    </xf>
    <xf numFmtId="164" fontId="14" fillId="3" borderId="1" xfId="0" applyNumberFormat="1" applyFont="1" applyFill="1" applyBorder="1" applyAlignment="1">
      <alignment horizontal="center" vertical="center" wrapText="1"/>
    </xf>
    <xf numFmtId="0" fontId="15" fillId="3" borderId="1" xfId="1"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wrapText="1"/>
    </xf>
    <xf numFmtId="0" fontId="8" fillId="5" borderId="1" xfId="0" applyFont="1" applyFill="1" applyBorder="1" applyAlignment="1">
      <alignment horizontal="left" vertical="top" wrapText="1"/>
    </xf>
    <xf numFmtId="164" fontId="8" fillId="5"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wrapText="1"/>
    </xf>
    <xf numFmtId="0" fontId="14" fillId="0" borderId="1" xfId="0" applyFont="1" applyBorder="1" applyAlignment="1">
      <alignment horizontal="left" vertical="top" wrapText="1"/>
    </xf>
    <xf numFmtId="164" fontId="14" fillId="0" borderId="1" xfId="0" applyNumberFormat="1" applyFont="1" applyBorder="1" applyAlignment="1">
      <alignment horizontal="center" vertical="center" wrapText="1"/>
    </xf>
    <xf numFmtId="0" fontId="16" fillId="0" borderId="1" xfId="0" applyFont="1" applyBorder="1" applyAlignment="1">
      <alignment wrapText="1"/>
    </xf>
    <xf numFmtId="0" fontId="8" fillId="2" borderId="1" xfId="0" applyFont="1" applyFill="1" applyBorder="1" applyAlignment="1">
      <alignment horizontal="left" vertical="top" wrapText="1"/>
    </xf>
    <xf numFmtId="0" fontId="16" fillId="3" borderId="1" xfId="0" applyFont="1" applyFill="1" applyBorder="1" applyAlignment="1">
      <alignment wrapText="1"/>
    </xf>
    <xf numFmtId="0" fontId="8" fillId="6" borderId="1" xfId="0" applyFont="1" applyFill="1" applyBorder="1" applyAlignment="1">
      <alignment horizontal="center" vertical="center" wrapText="1"/>
    </xf>
    <xf numFmtId="0" fontId="8" fillId="6" borderId="1" xfId="0" applyFont="1" applyFill="1" applyBorder="1" applyAlignment="1">
      <alignment horizontal="left" vertical="top" wrapText="1"/>
    </xf>
    <xf numFmtId="164" fontId="8" fillId="6" borderId="1" xfId="0" applyNumberFormat="1" applyFont="1" applyFill="1" applyBorder="1" applyAlignment="1">
      <alignment horizontal="center" vertical="center" wrapText="1"/>
    </xf>
    <xf numFmtId="14" fontId="8" fillId="0" borderId="1" xfId="0" applyNumberFormat="1" applyFont="1" applyBorder="1" applyAlignment="1">
      <alignment horizontal="center" vertical="center" wrapText="1"/>
    </xf>
    <xf numFmtId="14" fontId="8" fillId="3" borderId="1" xfId="0" applyNumberFormat="1" applyFont="1" applyFill="1" applyBorder="1" applyAlignment="1">
      <alignment horizontal="center" vertical="center" wrapText="1"/>
    </xf>
    <xf numFmtId="0" fontId="8" fillId="4" borderId="1" xfId="0" applyFont="1" applyFill="1" applyBorder="1" applyAlignment="1">
      <alignment horizontal="center" vertical="center" wrapText="1"/>
    </xf>
    <xf numFmtId="164" fontId="8" fillId="0" borderId="1" xfId="0" applyNumberFormat="1" applyFont="1" applyBorder="1" applyAlignment="1">
      <alignment wrapText="1"/>
    </xf>
    <xf numFmtId="0" fontId="17" fillId="3" borderId="1" xfId="0" applyFont="1" applyFill="1" applyBorder="1" applyAlignment="1">
      <alignment horizontal="center" vertical="center" wrapText="1"/>
    </xf>
    <xf numFmtId="0" fontId="18" fillId="3" borderId="1" xfId="1" applyFont="1" applyFill="1" applyBorder="1" applyAlignment="1">
      <alignment wrapText="1"/>
    </xf>
    <xf numFmtId="0" fontId="17" fillId="3" borderId="1" xfId="0" applyFont="1" applyFill="1" applyBorder="1" applyAlignment="1">
      <alignment wrapText="1"/>
    </xf>
    <xf numFmtId="0" fontId="13"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20" fillId="3" borderId="1" xfId="1" applyFont="1" applyFill="1" applyBorder="1" applyAlignment="1">
      <alignment wrapText="1"/>
    </xf>
    <xf numFmtId="0" fontId="19" fillId="3" borderId="1" xfId="0" applyFont="1" applyFill="1" applyBorder="1" applyAlignment="1">
      <alignment wrapText="1"/>
    </xf>
    <xf numFmtId="0" fontId="8" fillId="3" borderId="1" xfId="0" applyFont="1" applyFill="1" applyBorder="1" applyAlignment="1">
      <alignment horizontal="left" vertical="center" wrapText="1"/>
    </xf>
    <xf numFmtId="0" fontId="10" fillId="3" borderId="1" xfId="1" applyFont="1" applyFill="1" applyBorder="1" applyAlignment="1">
      <alignment horizontal="center" vertical="center" wrapText="1"/>
    </xf>
    <xf numFmtId="0" fontId="10" fillId="0" borderId="1" xfId="1" applyFont="1" applyBorder="1" applyAlignment="1">
      <alignment horizontal="center" vertical="center" wrapText="1"/>
    </xf>
    <xf numFmtId="0" fontId="19" fillId="0" borderId="1" xfId="0" applyFont="1" applyBorder="1" applyAlignment="1">
      <alignment horizontal="center" vertical="center" wrapText="1"/>
    </xf>
    <xf numFmtId="0" fontId="8" fillId="0" borderId="1" xfId="0" applyFont="1" applyBorder="1" applyAlignment="1">
      <alignment vertical="center" wrapText="1"/>
    </xf>
    <xf numFmtId="164" fontId="6" fillId="0" borderId="0" xfId="0" applyNumberFormat="1" applyFont="1" applyAlignment="1">
      <alignment horizontal="center" vertical="center"/>
    </xf>
    <xf numFmtId="0" fontId="2" fillId="0" borderId="0" xfId="0" applyFont="1"/>
    <xf numFmtId="0" fontId="0" fillId="7" borderId="2" xfId="0" applyFill="1" applyBorder="1"/>
    <xf numFmtId="0" fontId="0" fillId="0" borderId="2" xfId="0" applyBorder="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3" fillId="2" borderId="0" xfId="1" applyFill="1"/>
    <xf numFmtId="0" fontId="0" fillId="2" borderId="0" xfId="0" applyFill="1" applyAlignment="1">
      <alignment wrapText="1"/>
    </xf>
    <xf numFmtId="164" fontId="0" fillId="2" borderId="0" xfId="0" applyNumberFormat="1" applyFill="1" applyAlignment="1">
      <alignment horizontal="center" vertical="center"/>
    </xf>
    <xf numFmtId="0" fontId="0" fillId="2" borderId="0" xfId="0" applyFill="1" applyAlignment="1">
      <alignment horizontal="center" vertical="center" wrapText="1"/>
    </xf>
    <xf numFmtId="0" fontId="0" fillId="2" borderId="0" xfId="0" applyFill="1"/>
  </cellXfs>
  <cellStyles count="2">
    <cellStyle name="Hyperlink" xfId="1" builtinId="8"/>
    <cellStyle name="Normal" xfId="0" builtinId="0"/>
  </cellStyles>
  <dxfs count="109">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Supervised learning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ModelP!$A$1:$A$21</c:f>
              <c:strCache>
                <c:ptCount val="21"/>
                <c:pt idx="0">
                  <c:v>XGBoost</c:v>
                </c:pt>
                <c:pt idx="1">
                  <c:v>Ensemble</c:v>
                </c:pt>
                <c:pt idx="2">
                  <c:v>LightGBM</c:v>
                </c:pt>
                <c:pt idx="3">
                  <c:v>Bagging and extreme Gradient Boosting</c:v>
                </c:pt>
                <c:pt idx="4">
                  <c:v>stacking classifier</c:v>
                </c:pt>
                <c:pt idx="5">
                  <c:v>Ada Boost</c:v>
                </c:pt>
                <c:pt idx="6">
                  <c:v>LGBM</c:v>
                </c:pt>
                <c:pt idx="7">
                  <c:v>XGBM</c:v>
                </c:pt>
                <c:pt idx="8">
                  <c:v>gradient boosting</c:v>
                </c:pt>
                <c:pt idx="9">
                  <c:v>RF</c:v>
                </c:pt>
                <c:pt idx="10">
                  <c:v>SecureSVM</c:v>
                </c:pt>
                <c:pt idx="11">
                  <c:v>J48</c:v>
                </c:pt>
                <c:pt idx="12">
                  <c:v>SVM</c:v>
                </c:pt>
                <c:pt idx="13">
                  <c:v> DT</c:v>
                </c:pt>
                <c:pt idx="14">
                  <c:v>KNN</c:v>
                </c:pt>
                <c:pt idx="15">
                  <c:v>Logistic Regression(LR)</c:v>
                </c:pt>
                <c:pt idx="16">
                  <c:v>MLP classifier</c:v>
                </c:pt>
                <c:pt idx="17">
                  <c:v>Gaussion Naïve Bayes</c:v>
                </c:pt>
                <c:pt idx="18">
                  <c:v>Discriminant Analysis</c:v>
                </c:pt>
                <c:pt idx="19">
                  <c:v>linear regression</c:v>
                </c:pt>
                <c:pt idx="20">
                  <c:v>svc</c:v>
                </c:pt>
              </c:strCache>
            </c:strRef>
          </c:cat>
          <c:val>
            <c:numRef>
              <c:f>ModelP!$B$1:$B$21</c:f>
              <c:numCache>
                <c:formatCode>General</c:formatCode>
                <c:ptCount val="21"/>
                <c:pt idx="0">
                  <c:v>10</c:v>
                </c:pt>
                <c:pt idx="1">
                  <c:v>10</c:v>
                </c:pt>
                <c:pt idx="2">
                  <c:v>2</c:v>
                </c:pt>
                <c:pt idx="3">
                  <c:v>1</c:v>
                </c:pt>
                <c:pt idx="4">
                  <c:v>1</c:v>
                </c:pt>
                <c:pt idx="5">
                  <c:v>6</c:v>
                </c:pt>
                <c:pt idx="6">
                  <c:v>2</c:v>
                </c:pt>
                <c:pt idx="7">
                  <c:v>4</c:v>
                </c:pt>
                <c:pt idx="8">
                  <c:v>1</c:v>
                </c:pt>
                <c:pt idx="9">
                  <c:v>28</c:v>
                </c:pt>
                <c:pt idx="10">
                  <c:v>1</c:v>
                </c:pt>
                <c:pt idx="11">
                  <c:v>1</c:v>
                </c:pt>
                <c:pt idx="12">
                  <c:v>8</c:v>
                </c:pt>
                <c:pt idx="13">
                  <c:v>9</c:v>
                </c:pt>
                <c:pt idx="14">
                  <c:v>10</c:v>
                </c:pt>
                <c:pt idx="15">
                  <c:v>2</c:v>
                </c:pt>
                <c:pt idx="16">
                  <c:v>4</c:v>
                </c:pt>
                <c:pt idx="17">
                  <c:v>1</c:v>
                </c:pt>
                <c:pt idx="18">
                  <c:v>1</c:v>
                </c:pt>
                <c:pt idx="19">
                  <c:v>1</c:v>
                </c:pt>
                <c:pt idx="20">
                  <c:v>2</c:v>
                </c:pt>
              </c:numCache>
            </c:numRef>
          </c:val>
          <c:extLst>
            <c:ext xmlns:c16="http://schemas.microsoft.com/office/drawing/2014/chart" uri="{C3380CC4-5D6E-409C-BE32-E72D297353CC}">
              <c16:uniqueId val="{00000000-0B59-4DB3-BADD-90C09C387721}"/>
            </c:ext>
          </c:extLst>
        </c:ser>
        <c:dLbls>
          <c:showLegendKey val="0"/>
          <c:showVal val="0"/>
          <c:showCatName val="0"/>
          <c:showSerName val="0"/>
          <c:showPercent val="0"/>
          <c:showBubbleSize val="0"/>
        </c:dLbls>
        <c:gapWidth val="182"/>
        <c:axId val="1156019791"/>
        <c:axId val="816609055"/>
      </c:barChart>
      <c:catAx>
        <c:axId val="1156019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609055"/>
        <c:crosses val="autoZero"/>
        <c:auto val="1"/>
        <c:lblAlgn val="ctr"/>
        <c:lblOffset val="100"/>
        <c:noMultiLvlLbl val="0"/>
      </c:catAx>
      <c:valAx>
        <c:axId val="8166090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601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Unsupervised &amp;&amp; Deep learning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ModelP!$A$22:$A$36</c:f>
              <c:strCache>
                <c:ptCount val="15"/>
                <c:pt idx="0">
                  <c:v>LSTM</c:v>
                </c:pt>
                <c:pt idx="1">
                  <c:v>RNN</c:v>
                </c:pt>
                <c:pt idx="2">
                  <c:v>Deep Autoencoder NN</c:v>
                </c:pt>
                <c:pt idx="3">
                  <c:v>GA-CS</c:v>
                </c:pt>
                <c:pt idx="4">
                  <c:v>CNN</c:v>
                </c:pt>
                <c:pt idx="5">
                  <c:v>Naïve Bayes</c:v>
                </c:pt>
                <c:pt idx="6">
                  <c:v>DBSCAN</c:v>
                </c:pt>
                <c:pt idx="7">
                  <c:v>GCN</c:v>
                </c:pt>
                <c:pt idx="8">
                  <c:v>graph random walks</c:v>
                </c:pt>
                <c:pt idx="9">
                  <c:v>GNN</c:v>
                </c:pt>
                <c:pt idx="10">
                  <c:v>DL</c:v>
                </c:pt>
                <c:pt idx="11">
                  <c:v>K-means</c:v>
                </c:pt>
                <c:pt idx="12">
                  <c:v>ocsvm</c:v>
                </c:pt>
                <c:pt idx="13">
                  <c:v>DgaussianMixtureModel</c:v>
                </c:pt>
                <c:pt idx="14">
                  <c:v>IsolationForest</c:v>
                </c:pt>
              </c:strCache>
            </c:strRef>
          </c:cat>
          <c:val>
            <c:numRef>
              <c:f>ModelP!$B$22:$B$36</c:f>
              <c:numCache>
                <c:formatCode>General</c:formatCode>
                <c:ptCount val="15"/>
                <c:pt idx="0">
                  <c:v>6</c:v>
                </c:pt>
                <c:pt idx="1">
                  <c:v>3</c:v>
                </c:pt>
                <c:pt idx="2">
                  <c:v>1</c:v>
                </c:pt>
                <c:pt idx="3">
                  <c:v>1</c:v>
                </c:pt>
                <c:pt idx="4">
                  <c:v>1</c:v>
                </c:pt>
                <c:pt idx="5">
                  <c:v>4</c:v>
                </c:pt>
                <c:pt idx="6">
                  <c:v>1</c:v>
                </c:pt>
                <c:pt idx="7">
                  <c:v>1</c:v>
                </c:pt>
                <c:pt idx="8">
                  <c:v>1</c:v>
                </c:pt>
                <c:pt idx="9">
                  <c:v>2</c:v>
                </c:pt>
                <c:pt idx="10">
                  <c:v>1</c:v>
                </c:pt>
                <c:pt idx="11">
                  <c:v>5</c:v>
                </c:pt>
                <c:pt idx="12">
                  <c:v>3</c:v>
                </c:pt>
                <c:pt idx="13">
                  <c:v>1</c:v>
                </c:pt>
                <c:pt idx="14">
                  <c:v>3</c:v>
                </c:pt>
              </c:numCache>
            </c:numRef>
          </c:val>
          <c:extLst>
            <c:ext xmlns:c16="http://schemas.microsoft.com/office/drawing/2014/chart" uri="{C3380CC4-5D6E-409C-BE32-E72D297353CC}">
              <c16:uniqueId val="{00000000-3AA9-48C1-B079-8D36C36758C2}"/>
            </c:ext>
          </c:extLst>
        </c:ser>
        <c:dLbls>
          <c:showLegendKey val="0"/>
          <c:showVal val="0"/>
          <c:showCatName val="0"/>
          <c:showSerName val="0"/>
          <c:showPercent val="0"/>
          <c:showBubbleSize val="0"/>
        </c:dLbls>
        <c:gapWidth val="182"/>
        <c:axId val="1119751087"/>
        <c:axId val="1180752783"/>
      </c:barChart>
      <c:catAx>
        <c:axId val="111975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752783"/>
        <c:crosses val="autoZero"/>
        <c:auto val="1"/>
        <c:lblAlgn val="ctr"/>
        <c:lblOffset val="100"/>
        <c:noMultiLvlLbl val="0"/>
      </c:catAx>
      <c:valAx>
        <c:axId val="1180752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751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crossmark.crossref.org/dialog?doi=10.1145%2F3178876.3186046&amp;domain=dl.acm.org&amp;uri_scheme=https%3A&amp;cm_version=v2.0"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crossmark.crossref.org/dialog?doi=10.1145%2F3178876.3186046&amp;domain=dl.acm.org&amp;uri_scheme=https%3A&amp;cm_version=v2.0"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6</xdr:row>
      <xdr:rowOff>0</xdr:rowOff>
    </xdr:from>
    <xdr:to>
      <xdr:col>17</xdr:col>
      <xdr:colOff>304800</xdr:colOff>
      <xdr:row>6</xdr:row>
      <xdr:rowOff>304800</xdr:rowOff>
    </xdr:to>
    <xdr:sp macro="" textlink="">
      <xdr:nvSpPr>
        <xdr:cNvPr id="1025" name="AutoShape 1" descr="Check for updates on crossmark">
          <a:hlinkClick xmlns:r="http://schemas.openxmlformats.org/officeDocument/2006/relationships" r:id="rId1"/>
          <a:extLst>
            <a:ext uri="{FF2B5EF4-FFF2-40B4-BE49-F238E27FC236}">
              <a16:creationId xmlns:a16="http://schemas.microsoft.com/office/drawing/2014/main" id="{853362DC-7B04-EDBE-F67C-F43839D95F0D}"/>
            </a:ext>
          </a:extLst>
        </xdr:cNvPr>
        <xdr:cNvSpPr>
          <a:spLocks noChangeAspect="1" noChangeArrowheads="1"/>
        </xdr:cNvSpPr>
      </xdr:nvSpPr>
      <xdr:spPr bwMode="auto">
        <a:xfrm>
          <a:off x="29241750" y="5905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0</xdr:colOff>
      <xdr:row>8</xdr:row>
      <xdr:rowOff>0</xdr:rowOff>
    </xdr:from>
    <xdr:to>
      <xdr:col>17</xdr:col>
      <xdr:colOff>304800</xdr:colOff>
      <xdr:row>9</xdr:row>
      <xdr:rowOff>1742210</xdr:rowOff>
    </xdr:to>
    <xdr:sp macro="" textlink="">
      <xdr:nvSpPr>
        <xdr:cNvPr id="2" name="AutoShape 1" descr="Check for updates on crossmark">
          <a:hlinkClick xmlns:r="http://schemas.openxmlformats.org/officeDocument/2006/relationships" r:id="rId1"/>
          <a:extLst>
            <a:ext uri="{FF2B5EF4-FFF2-40B4-BE49-F238E27FC236}">
              <a16:creationId xmlns:a16="http://schemas.microsoft.com/office/drawing/2014/main" id="{C354EC37-570A-4797-A02F-C865566D918E}"/>
            </a:ext>
          </a:extLst>
        </xdr:cNvPr>
        <xdr:cNvSpPr>
          <a:spLocks noChangeAspect="1" noChangeArrowheads="1"/>
        </xdr:cNvSpPr>
      </xdr:nvSpPr>
      <xdr:spPr bwMode="auto">
        <a:xfrm>
          <a:off x="42376725" y="609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xdr:colOff>
      <xdr:row>0</xdr:row>
      <xdr:rowOff>157162</xdr:rowOff>
    </xdr:from>
    <xdr:to>
      <xdr:col>6</xdr:col>
      <xdr:colOff>100012</xdr:colOff>
      <xdr:row>15</xdr:row>
      <xdr:rowOff>42862</xdr:rowOff>
    </xdr:to>
    <xdr:graphicFrame macro="">
      <xdr:nvGraphicFramePr>
        <xdr:cNvPr id="4" name="Chart 3">
          <a:extLst>
            <a:ext uri="{FF2B5EF4-FFF2-40B4-BE49-F238E27FC236}">
              <a16:creationId xmlns:a16="http://schemas.microsoft.com/office/drawing/2014/main" id="{DCA4C322-888A-8809-B3AA-7EA4BB2560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585787</xdr:colOff>
      <xdr:row>17</xdr:row>
      <xdr:rowOff>166687</xdr:rowOff>
    </xdr:from>
    <xdr:to>
      <xdr:col>7</xdr:col>
      <xdr:colOff>52387</xdr:colOff>
      <xdr:row>32</xdr:row>
      <xdr:rowOff>52387</xdr:rowOff>
    </xdr:to>
    <xdr:graphicFrame macro="">
      <xdr:nvGraphicFramePr>
        <xdr:cNvPr id="5" name="Chart 4">
          <a:extLst>
            <a:ext uri="{FF2B5EF4-FFF2-40B4-BE49-F238E27FC236}">
              <a16:creationId xmlns:a16="http://schemas.microsoft.com/office/drawing/2014/main" id="{CA1873E6-D172-5B15-9B8C-24699E767D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563B35-C0F6-47DB-ABDD-A555EC535931}" name="Table1" displayName="Table1" ref="A1:S93" totalsRowShown="0" dataDxfId="108">
  <autoFilter ref="A1:S93" xr:uid="{44563B35-C0F6-47DB-ABDD-A555EC535931}"/>
  <tableColumns count="19">
    <tableColumn id="1" xr3:uid="{4C4A30FC-D82A-44A2-9395-88C5ECE95B14}" name="Row" dataDxfId="107"/>
    <tableColumn id="7" xr3:uid="{88ADBADB-A6E5-4448-A3EC-AA3EAB8B743D}" name="DOI" dataDxfId="106"/>
    <tableColumn id="2" xr3:uid="{2031ED5C-6EF0-4B06-B770-8C01E222FE64}" name="Ref" dataDxfId="105"/>
    <tableColumn id="3" xr3:uid="{3E607D12-7EE1-4070-AD4A-89A6E8FCDB36}" name="Info" dataDxfId="104"/>
    <tableColumn id="4" xr3:uid="{5D6E1A1E-FE56-4995-8959-E1B7F0A19671}" name="Name" dataDxfId="103"/>
    <tableColumn id="5" xr3:uid="{35F8A48E-5A44-4427-AA52-3BDE7A99F70E}" name="year" dataDxfId="102"/>
    <tableColumn id="6" xr3:uid="{52A0E0CC-9D98-4AF6-AD0C-74A36A2BCE1C}" name="type" dataDxfId="101"/>
    <tableColumn id="8" xr3:uid="{C09C7A02-7DDD-47B0-98A4-7D2295B5F61C}" name="Model" dataDxfId="100"/>
    <tableColumn id="19" xr3:uid="{25704161-BF89-4714-81BA-4178211E0AF6}" name="FeatureSelectionModel" dataDxfId="99"/>
    <tableColumn id="20" xr3:uid="{326DEA7C-01F2-4F43-87E2-BA7614F8C9B8}" name="Preprocessing" dataDxfId="98"/>
    <tableColumn id="9" xr3:uid="{D1A2DA64-8E08-4B2B-B1A3-F0F2F9DA51CA}" name="Blockchain" dataDxfId="97"/>
    <tableColumn id="10" xr3:uid="{844F334B-D914-4D71-B17C-ADCD05540A20}" name="Application" dataDxfId="96"/>
    <tableColumn id="11" xr3:uid="{03086BDA-8B61-4319-84D5-1DEE96319AC6}" name="Conclusion/findings" dataDxfId="95"/>
    <tableColumn id="12" xr3:uid="{9ED6DD2A-0C8A-47CD-A11D-3BD1AE37073B}" name="super/unsuper/DL&amp;&amp;NN/RF" dataDxfId="94"/>
    <tableColumn id="13" xr3:uid="{27D35B0C-903A-46C1-AB16-13CE2C640DA9}" name="pre-trained" dataDxfId="93"/>
    <tableColumn id="14" xr3:uid="{3327642A-8332-43BA-A844-F584DF5934A4}" name="transfer-learning" dataDxfId="92"/>
    <tableColumn id="15" xr3:uid="{4F452A57-8E6B-4AB1-AB87-BABB44058D43}" name="Num in su" dataDxfId="91"/>
    <tableColumn id="16" xr3:uid="{AA66DE58-B599-452A-A8FA-12B42AE7A880}" name="journalName" dataDxfId="90"/>
    <tableColumn id="17" xr3:uid="{78748BFF-068B-4DF8-AB44-5DDB58B045D1}" name="citation" dataDxfId="8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3A3D2E-9E3B-44C6-9F0F-F4FB61219431}" name="Table6" displayName="Table6" ref="A1:AR94" totalsRowCount="1" dataDxfId="88">
  <autoFilter ref="A1:AR93" xr:uid="{C63A3D2E-9E3B-44C6-9F0F-F4FB61219431}"/>
  <tableColumns count="44">
    <tableColumn id="1" xr3:uid="{A1E90625-B6A2-46AF-8446-A70776D0F31B}" name="Model" dataDxfId="87" totalsRowDxfId="86"/>
    <tableColumn id="2" xr3:uid="{BC495F13-F348-434B-8633-A3E8F50AFBD6}" name="RF" totalsRowFunction="custom" dataDxfId="85" totalsRowDxfId="84">
      <totalsRowFormula>SUM(Table6[RF])</totalsRowFormula>
    </tableColumn>
    <tableColumn id="3" xr3:uid="{FE371F2B-AC94-4E24-B851-CF98AFEBA232}" name="XGBoost" totalsRowFunction="custom" dataDxfId="83" totalsRowDxfId="82">
      <totalsRowFormula>SUM(Table6[XGBoost])</totalsRowFormula>
    </tableColumn>
    <tableColumn id="4" xr3:uid="{66912F38-7CD5-40BE-ACD9-65FF71DE44B9}" name="Ensemble" totalsRowFunction="custom" dataDxfId="81" totalsRowDxfId="80">
      <totalsRowFormula>SUM(Table6[Ensemble])</totalsRowFormula>
    </tableColumn>
    <tableColumn id="5" xr3:uid="{B5B60B64-0510-4E4E-9DB9-BF6EE620AE50}" name="LSTM" totalsRowFunction="custom" dataDxfId="79" totalsRowDxfId="78">
      <totalsRowFormula>SUM(Table6[LSTM])</totalsRowFormula>
    </tableColumn>
    <tableColumn id="6" xr3:uid="{51A6F89C-3E8A-488D-87E7-56621E90B583}" name="RNN" totalsRowFunction="custom" dataDxfId="77" totalsRowDxfId="76">
      <totalsRowFormula>SUM(Table6[RNN])</totalsRowFormula>
    </tableColumn>
    <tableColumn id="7" xr3:uid="{F0954006-A110-41C7-BCC6-A101E1E453DF}" name="SecureSVM" totalsRowFunction="custom" dataDxfId="75" totalsRowDxfId="74">
      <totalsRowFormula>SUM(Table6[SecureSVM])</totalsRowFormula>
    </tableColumn>
    <tableColumn id="8" xr3:uid="{66AC3A84-EB22-4D61-A7DF-7A3E1E283851}" name="J48" totalsRowFunction="custom" dataDxfId="73" totalsRowDxfId="72">
      <totalsRowFormula>SUM(Table6[J48])</totalsRowFormula>
    </tableColumn>
    <tableColumn id="9" xr3:uid="{BAE9F7E7-14E9-483B-BEA1-29A79596892A}" name="cascading ML (CML)" totalsRowFunction="custom" dataDxfId="71" totalsRowDxfId="70">
      <totalsRowFormula>SUM(Table6[cascading ML (CML)])</totalsRowFormula>
    </tableColumn>
    <tableColumn id="10" xr3:uid="{BE4221F0-E6EE-43B0-BAD5-F5A98CD53F2A}" name="LightGBM" totalsRowFunction="custom" dataDxfId="69" totalsRowDxfId="68">
      <totalsRowFormula>SUM(Table6[LightGBM])</totalsRowFormula>
    </tableColumn>
    <tableColumn id="11" xr3:uid="{B78B240C-4C22-4D60-9038-20B32B5DC31A}" name="SVM" totalsRowFunction="custom" dataDxfId="67" totalsRowDxfId="66">
      <totalsRowFormula>SUM(Table6[SVM])</totalsRowFormula>
    </tableColumn>
    <tableColumn id="12" xr3:uid="{6D2AF3AA-722B-433D-8349-F84721179EC3}" name=" DT" totalsRowFunction="custom" dataDxfId="65" totalsRowDxfId="64">
      <totalsRowFormula>SUM(Table6[[ DT]])</totalsRowFormula>
    </tableColumn>
    <tableColumn id="13" xr3:uid="{6F76EEF7-CADF-44D9-9CFC-490B4E8F42D5}" name="K-means" totalsRowFunction="custom" dataDxfId="63" totalsRowDxfId="62">
      <totalsRowFormula>SUM(Table6[K-means])</totalsRowFormula>
    </tableColumn>
    <tableColumn id="14" xr3:uid="{BE3D1549-0BA2-4926-AFF6-72433CEE5A43}" name="KNN" totalsRowFunction="custom" dataDxfId="61" totalsRowDxfId="60">
      <totalsRowFormula>SUM(Table6[KNN])</totalsRowFormula>
    </tableColumn>
    <tableColumn id="15" xr3:uid="{3E9EEE1B-8611-4FE7-AFE6-75DDD15E7968}" name="Logistic Regression" totalsRowFunction="custom" dataDxfId="59" totalsRowDxfId="58">
      <totalsRowFormula>SUM(Table6[Logistic Regression])</totalsRowFormula>
    </tableColumn>
    <tableColumn id="16" xr3:uid="{D6898275-E603-4618-8A06-144E001397A9}" name="Deep Autoencoder NN" totalsRowFunction="custom" dataDxfId="57" totalsRowDxfId="56">
      <totalsRowFormula>SUM(Table6[Deep Autoencoder NN])</totalsRowFormula>
    </tableColumn>
    <tableColumn id="17" xr3:uid="{E4D51A18-5644-4BDA-9F3E-FE7B35409079}" name="TVSM" totalsRowFunction="custom" dataDxfId="55" totalsRowDxfId="54">
      <totalsRowFormula>SUM(Table6[TVSM])</totalsRowFormula>
    </tableColumn>
    <tableColumn id="18" xr3:uid="{E0157D54-BA5A-42F1-B193-C9562845540B}" name="MLP classifier" totalsRowFunction="custom" dataDxfId="53" totalsRowDxfId="52">
      <totalsRowFormula>SUM(Table6[MLP classifier])</totalsRowFormula>
    </tableColumn>
    <tableColumn id="19" xr3:uid="{2D248191-480C-4FCC-9ADE-7B9894F57005}" name="Gaussion Naïve Bayes" totalsRowFunction="custom" dataDxfId="51" totalsRowDxfId="50">
      <totalsRowFormula>SUM(Table6[Gaussion Naïve Bayes])</totalsRowFormula>
    </tableColumn>
    <tableColumn id="20" xr3:uid="{DA339B1E-8F56-42D0-A756-4A68D51973F1}" name="Bagging and extreme Gradient Boosting" totalsRowFunction="custom" dataDxfId="49" totalsRowDxfId="48">
      <totalsRowFormula>SUM(Table6[Bagging and extreme Gradient Boosting])</totalsRowFormula>
    </tableColumn>
    <tableColumn id="21" xr3:uid="{D69EA0A0-515C-47AC-B7A8-F07EF51FB93D}" name="Discriminant Analysis" totalsRowFunction="custom" dataDxfId="47" totalsRowDxfId="46">
      <totalsRowFormula>SUM(Table6[Discriminant Analysis])</totalsRowFormula>
    </tableColumn>
    <tableColumn id="22" xr3:uid="{FB5B2636-1CD2-4860-A1D8-8DB38EF8086A}" name="LR" totalsRowFunction="custom" dataDxfId="45" totalsRowDxfId="44">
      <totalsRowFormula>SUM(Table6[LR])</totalsRowFormula>
    </tableColumn>
    <tableColumn id="23" xr3:uid="{4CEBB8A2-F43A-4EE0-843C-27128CDE4B8D}" name="RT" totalsRowFunction="custom" dataDxfId="43" totalsRowDxfId="42">
      <totalsRowFormula>SUM(Table6[RT])</totalsRowFormula>
    </tableColumn>
    <tableColumn id="24" xr3:uid="{67309AEB-2C13-4BAA-BC8D-B97B1A3AEAC3}" name="GA-CS" totalsRowFunction="custom" dataDxfId="41" totalsRowDxfId="40">
      <totalsRowFormula>SUM(Table6[GA-CS])</totalsRowFormula>
    </tableColumn>
    <tableColumn id="25" xr3:uid="{E7185B4E-094D-44AD-80C2-334DA3B51D46}" name="LP" totalsRowFunction="custom" dataDxfId="39" totalsRowDxfId="38">
      <totalsRowFormula>SUM(Table6[LP])</totalsRowFormula>
    </tableColumn>
    <tableColumn id="26" xr3:uid="{DDB6D53B-902B-4971-9CDA-F03364BAF858}" name="CNN" totalsRowFunction="custom" dataDxfId="37" totalsRowDxfId="36">
      <totalsRowFormula>SUM(Table6[CNN])</totalsRowFormula>
    </tableColumn>
    <tableColumn id="27" xr3:uid="{F558946E-8F1C-4713-8925-D6890E30AC75}" name="Nave Bayes" totalsRowFunction="custom" dataDxfId="35" totalsRowDxfId="34">
      <totalsRowFormula>SUM(Table6[Nave Bayes])</totalsRowFormula>
    </tableColumn>
    <tableColumn id="28" xr3:uid="{C52B6BEA-4E5D-4313-B6E3-DBD4AD3A794A}" name="DBSCAN" totalsRowFunction="custom" dataDxfId="33" totalsRowDxfId="32">
      <totalsRowFormula>SUM(Table6[DBSCAN])</totalsRowFormula>
    </tableColumn>
    <tableColumn id="29" xr3:uid="{5850DFFF-B7F8-448A-A54A-68369D1D6B08}" name="ocsvm" totalsRowFunction="custom" dataDxfId="31" totalsRowDxfId="30">
      <totalsRowFormula>SUM(Table6[ocsvm])</totalsRowFormula>
    </tableColumn>
    <tableColumn id="30" xr3:uid="{E309F1F6-32C6-404B-A428-0DB136AB2C03}" name="Dgaussian Mixture Model" totalsRowFunction="custom" dataDxfId="29" totalsRowDxfId="28">
      <totalsRowFormula>SUM(Table6[Dgaussian Mixture Model])</totalsRowFormula>
    </tableColumn>
    <tableColumn id="31" xr3:uid="{4831D69A-AFD5-4892-B87E-7025C3113C71}" name="isolation forest" totalsRowFunction="custom" dataDxfId="27" totalsRowDxfId="26">
      <totalsRowFormula>SUM(Table6[isolation forest])</totalsRowFormula>
    </tableColumn>
    <tableColumn id="32" xr3:uid="{2C86C507-1DF2-4D11-933F-D61E49798C7A}" name="ordered boosting" totalsRowFunction="custom" dataDxfId="25" totalsRowDxfId="24">
      <totalsRowFormula>SUM(Table6[ordered boosting])</totalsRowFormula>
    </tableColumn>
    <tableColumn id="33" xr3:uid="{6A2374FD-B91E-4928-821A-498F4A66890C}" name="GCN" totalsRowFunction="custom" dataDxfId="23" totalsRowDxfId="22">
      <totalsRowFormula>SUM(Table6[GCN])</totalsRowFormula>
    </tableColumn>
    <tableColumn id="34" xr3:uid="{6FD24CE4-2819-4D14-BA29-57B9366E55CA}" name="OCSVM2" totalsRowFunction="custom" dataDxfId="21" totalsRowDxfId="20">
      <totalsRowFormula>SUM(Table6[OCSVM2])</totalsRowFormula>
    </tableColumn>
    <tableColumn id="35" xr3:uid="{FD63B80A-BC98-46D0-9946-3646EDABEA59}" name="stacking classifier" totalsRowFunction="custom" dataDxfId="19" totalsRowDxfId="18">
      <totalsRowFormula>SUM(Table6[stacking classifier])</totalsRowFormula>
    </tableColumn>
    <tableColumn id="36" xr3:uid="{D2356906-907B-456E-BE17-61F7B8680D0C}" name="Ada Boost" totalsRowFunction="custom" dataDxfId="17" totalsRowDxfId="16">
      <totalsRowFormula>SUM(Table6[Ada Boost])</totalsRowFormula>
    </tableColumn>
    <tableColumn id="37" xr3:uid="{6AF48188-E3DB-43B4-8826-E03D4A03673F}" name="LGBM" totalsRowFunction="custom" dataDxfId="15" totalsRowDxfId="14">
      <totalsRowFormula>SUM(Table6[LGBM])</totalsRowFormula>
    </tableColumn>
    <tableColumn id="38" xr3:uid="{921963D2-7A5C-495C-8E7F-4E678A29E9CF}" name="XGBM" totalsRowFunction="custom" dataDxfId="13" totalsRowDxfId="12">
      <totalsRowFormula>SUM(Table6[XGBM])</totalsRowFormula>
    </tableColumn>
    <tableColumn id="39" xr3:uid="{F360903D-7DEF-47DA-AED0-EF8C666B2EC9}" name="svc" totalsRowFunction="custom" dataDxfId="11" totalsRowDxfId="10">
      <totalsRowFormula>SUM(Table6[svc])</totalsRowFormula>
    </tableColumn>
    <tableColumn id="40" xr3:uid="{A07EA8CE-C2A3-408B-90F6-16E149D25B8C}" name="SMOTE" totalsRowFunction="custom" dataDxfId="9" totalsRowDxfId="8">
      <totalsRowFormula>SUM(Table6[SMOTE])</totalsRowFormula>
    </tableColumn>
    <tableColumn id="41" xr3:uid="{E2E33DFB-8596-46A5-B6F6-CD0340F6C569}" name="DT" totalsRowFunction="custom" dataDxfId="7" totalsRowDxfId="6">
      <totalsRowFormula>SUM(Table6[DT])</totalsRowFormula>
    </tableColumn>
    <tableColumn id="42" xr3:uid="{80183403-E46C-44A1-A4DC-95FE56E6A9FE}" name="gradient boosting" totalsRowFunction="custom" dataDxfId="5" totalsRowDxfId="4">
      <totalsRowFormula>SUM(Table6[gradient boosting])</totalsRowFormula>
    </tableColumn>
    <tableColumn id="43" xr3:uid="{3D90BEF2-A72D-4205-A399-B6F05FD2945C}" name="graph random walks" totalsRowFunction="custom" dataDxfId="3" totalsRowDxfId="2">
      <totalsRowFormula>SUM(Table6[graph random walks])</totalsRowFormula>
    </tableColumn>
    <tableColumn id="44" xr3:uid="{C7B6462C-F7F8-45E7-886C-9B0A57FD9681}" name="GNN" totalsRowFunction="custom" dataDxfId="1" totalsRowDxfId="0">
      <totalsRowFormula>SUM(Table6[GNN])</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C6E0A9-58CF-473E-9B0B-3EC76715D105}" name="Table4" displayName="Table4" ref="AS1:AS1048576" totalsRowShown="0">
  <autoFilter ref="AS1:AS1048576" xr:uid="{38C6E0A9-58CF-473E-9B0B-3EC76715D105}"/>
  <tableColumns count="1">
    <tableColumn id="1" xr3:uid="{04F7E988-3E10-4B70-A862-4644B4BAD648}" name="D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508546-48EB-4D2B-90FF-2A33AFA15949}" name="Table5" displayName="Table5" ref="A1:A1048576" totalsRowShown="0">
  <autoFilter ref="A1:A1048576" xr:uid="{70508546-48EB-4D2B-90FF-2A33AFA15949}"/>
  <tableColumns count="1">
    <tableColumn id="1" xr3:uid="{3D420308-5E57-4376-9965-B82EAE057C30}" name="Blockchai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A4DD063-0784-4DC0-AEA9-72AF2078FFCE}" name="Table2" displayName="Table2" ref="A1:A3" totalsRowShown="0">
  <autoFilter ref="A1:A3" xr:uid="{9A4DD063-0784-4DC0-AEA9-72AF2078FFCE}"/>
  <tableColumns count="1">
    <tableColumn id="1" xr3:uid="{E5ABD9C6-06A1-4EC8-BEAC-AE93274BCA87}" name="Column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5863BC-CA97-4A20-AC87-CDA72C0D6A0F}" name="Table3" displayName="Table3" ref="H2:H10" totalsRowShown="0">
  <autoFilter ref="H2:H10" xr:uid="{C75863BC-CA97-4A20-AC87-CDA72C0D6A0F}"/>
  <tableColumns count="1">
    <tableColumn id="1" xr3:uid="{67E708AF-412C-4B4A-AC96-DC9079EB7572}"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mdpi.com/journal/futureinternet" TargetMode="External"/><Relationship Id="rId21" Type="http://schemas.openxmlformats.org/officeDocument/2006/relationships/hyperlink" Target="https://ieeexplore.ieee.org/xpl/conhome/8744142/proceeding" TargetMode="External"/><Relationship Id="rId42" Type="http://schemas.openxmlformats.org/officeDocument/2006/relationships/hyperlink" Target="https://ieeexplore.ieee.org/xpl/conhome/9338731/proceeding" TargetMode="External"/><Relationship Id="rId63" Type="http://schemas.openxmlformats.org/officeDocument/2006/relationships/hyperlink" Target="https://doi.org/10.1109/ISCAS51556.2021.9401091" TargetMode="External"/><Relationship Id="rId84" Type="http://schemas.openxmlformats.org/officeDocument/2006/relationships/hyperlink" Target="https://ieeexplore.ieee.org/xpl/conhome/8932631/proceeding" TargetMode="External"/><Relationship Id="rId16" Type="http://schemas.openxmlformats.org/officeDocument/2006/relationships/hyperlink" Target="https://ieeexplore.ieee.org/xpl/conhome/8938397/proceeding" TargetMode="External"/><Relationship Id="rId107" Type="http://schemas.openxmlformats.org/officeDocument/2006/relationships/hyperlink" Target="https://www.hindawi.com/journals/wcmc/" TargetMode="External"/><Relationship Id="rId11" Type="http://schemas.openxmlformats.org/officeDocument/2006/relationships/hyperlink" Target="https://doi.org/10.1145/3178876.3186046" TargetMode="External"/><Relationship Id="rId32" Type="http://schemas.openxmlformats.org/officeDocument/2006/relationships/hyperlink" Target="https://doi.org/10.1016/j.patrec.2020.07.020" TargetMode="External"/><Relationship Id="rId37" Type="http://schemas.openxmlformats.org/officeDocument/2006/relationships/hyperlink" Target="https://doi.org/10.1109/ICCCN49398.2020.9209660" TargetMode="External"/><Relationship Id="rId53" Type="http://schemas.openxmlformats.org/officeDocument/2006/relationships/hyperlink" Target="https://ieeexplore.ieee.org/xpl/conhome/9218222/proceeding" TargetMode="External"/><Relationship Id="rId58" Type="http://schemas.openxmlformats.org/officeDocument/2006/relationships/hyperlink" Target="https://dl.acm.org/doi/proceedings/10.1145/3418981" TargetMode="External"/><Relationship Id="rId74" Type="http://schemas.openxmlformats.org/officeDocument/2006/relationships/hyperlink" Target="https://ieeexplore.ieee.org/xpl/conhome/9491111/proceeding" TargetMode="External"/><Relationship Id="rId79" Type="http://schemas.openxmlformats.org/officeDocument/2006/relationships/hyperlink" Target="https://journal.uob.edu.bh/" TargetMode="External"/><Relationship Id="rId102" Type="http://schemas.openxmlformats.org/officeDocument/2006/relationships/hyperlink" Target="https://www.proquest.com/openview/5fb7e1acb11c5a2aeb99cb4e4510434b/1?pq-origsite=gscholar&amp;cbl=2037694" TargetMode="External"/><Relationship Id="rId123" Type="http://schemas.openxmlformats.org/officeDocument/2006/relationships/hyperlink" Target="https://doi.org/10.1109/ICKG52313.2021.00020" TargetMode="External"/><Relationship Id="rId128" Type="http://schemas.openxmlformats.org/officeDocument/2006/relationships/hyperlink" Target="https://doi.org/10.3390/app13020697" TargetMode="External"/><Relationship Id="rId5" Type="http://schemas.openxmlformats.org/officeDocument/2006/relationships/hyperlink" Target="https://doi.org/10.1109/ICMLA.2016.0039" TargetMode="External"/><Relationship Id="rId90" Type="http://schemas.openxmlformats.org/officeDocument/2006/relationships/hyperlink" Target="https://doi.org/10.1109/ICCWorkshops49005.2020.9145151" TargetMode="External"/><Relationship Id="rId95" Type="http://schemas.openxmlformats.org/officeDocument/2006/relationships/hyperlink" Target="https://doi.org/10.1145/3445969.3450431" TargetMode="External"/><Relationship Id="rId22" Type="http://schemas.openxmlformats.org/officeDocument/2006/relationships/hyperlink" Target="https://doi.org/10.1109/BLOC.2019.8751391" TargetMode="External"/><Relationship Id="rId27" Type="http://schemas.openxmlformats.org/officeDocument/2006/relationships/hyperlink" Target="https://doi.org/10.1109/IWMN.2019.8804995" TargetMode="External"/><Relationship Id="rId43" Type="http://schemas.openxmlformats.org/officeDocument/2006/relationships/hyperlink" Target="https://link.springer.com/journal/10207" TargetMode="External"/><Relationship Id="rId48" Type="http://schemas.openxmlformats.org/officeDocument/2006/relationships/hyperlink" Target="https://doi.org/10.1145/3374664.3375724" TargetMode="External"/><Relationship Id="rId64" Type="http://schemas.openxmlformats.org/officeDocument/2006/relationships/hyperlink" Target="https://ieeexplore.ieee.org/xpl/conhome/9401028/proceeding" TargetMode="External"/><Relationship Id="rId69" Type="http://schemas.openxmlformats.org/officeDocument/2006/relationships/hyperlink" Target="https://www.hindawi.com/journals/scn/" TargetMode="External"/><Relationship Id="rId113" Type="http://schemas.openxmlformats.org/officeDocument/2006/relationships/hyperlink" Target="https://doi.org/10.1145/3418981.3418984" TargetMode="External"/><Relationship Id="rId118" Type="http://schemas.openxmlformats.org/officeDocument/2006/relationships/hyperlink" Target="https://doi.org/10.3390/fi14010016" TargetMode="External"/><Relationship Id="rId80" Type="http://schemas.openxmlformats.org/officeDocument/2006/relationships/hyperlink" Target="https://doi.org/10.3390/fi14010016" TargetMode="External"/><Relationship Id="rId85" Type="http://schemas.openxmlformats.org/officeDocument/2006/relationships/hyperlink" Target="https://doi.org/10.1109/IWCMC.2019.8766765" TargetMode="External"/><Relationship Id="rId12" Type="http://schemas.openxmlformats.org/officeDocument/2006/relationships/hyperlink" Target="https://doi.org/10.1109/JIOT.2019.2901840" TargetMode="External"/><Relationship Id="rId17" Type="http://schemas.openxmlformats.org/officeDocument/2006/relationships/hyperlink" Target="https://doi.org/10.1109/ACCESS.2019.2921087" TargetMode="External"/><Relationship Id="rId33" Type="http://schemas.openxmlformats.org/officeDocument/2006/relationships/hyperlink" Target="https://doi.org/10.1109/JCC49151.2020.00009" TargetMode="External"/><Relationship Id="rId38" Type="http://schemas.openxmlformats.org/officeDocument/2006/relationships/hyperlink" Target="https://ieeexplore.ieee.org/xpl/conhome/9205796/proceeding" TargetMode="External"/><Relationship Id="rId59" Type="http://schemas.openxmlformats.org/officeDocument/2006/relationships/hyperlink" Target="https://doi.org/10.1109/EuroSPW51379.2020.00061" TargetMode="External"/><Relationship Id="rId103" Type="http://schemas.openxmlformats.org/officeDocument/2006/relationships/hyperlink" Target="https://doi.org/10.3390/electronics11182937" TargetMode="External"/><Relationship Id="rId108" Type="http://schemas.openxmlformats.org/officeDocument/2006/relationships/hyperlink" Target="https://doi.org/10.1109/ICPC.2019.00045" TargetMode="External"/><Relationship Id="rId124" Type="http://schemas.openxmlformats.org/officeDocument/2006/relationships/hyperlink" Target="https://doi.org/10.1109/ISCAS45731.2020.9180815" TargetMode="External"/><Relationship Id="rId129" Type="http://schemas.openxmlformats.org/officeDocument/2006/relationships/hyperlink" Target="https://scholar.google.com/citations?user=NWzPM58AAAAJ&amp;hl=en&amp;oi=sra" TargetMode="External"/><Relationship Id="rId54" Type="http://schemas.openxmlformats.org/officeDocument/2006/relationships/hyperlink" Target="https://doi.org/10.1145/3383455.3422549" TargetMode="External"/><Relationship Id="rId70" Type="http://schemas.openxmlformats.org/officeDocument/2006/relationships/hyperlink" Target="https://doi.org/10.1155/2021/6643763" TargetMode="External"/><Relationship Id="rId75" Type="http://schemas.openxmlformats.org/officeDocument/2006/relationships/hyperlink" Target="https://doi.org/10.1109/ICIT52682.2021.9491653" TargetMode="External"/><Relationship Id="rId91" Type="http://schemas.openxmlformats.org/officeDocument/2006/relationships/hyperlink" Target="https://ieeexplore.ieee.org/xpl/conhome/9138348/proceeding" TargetMode="External"/><Relationship Id="rId96" Type="http://schemas.openxmlformats.org/officeDocument/2006/relationships/hyperlink" Target="https://dl.acm.org/doi/proceedings/10.1145/3445969" TargetMode="External"/><Relationship Id="rId1" Type="http://schemas.openxmlformats.org/officeDocument/2006/relationships/hyperlink" Target="https://doi.org/10.1109/GLOCOM.2017.8254420" TargetMode="External"/><Relationship Id="rId6" Type="http://schemas.openxmlformats.org/officeDocument/2006/relationships/hyperlink" Target="https://ieeexplore.ieee.org/xpl/conhome/7835817/proceeding" TargetMode="External"/><Relationship Id="rId23" Type="http://schemas.openxmlformats.org/officeDocument/2006/relationships/hyperlink" Target="https://doi.org/10.1109/BLOC.2019.8751410" TargetMode="External"/><Relationship Id="rId28" Type="http://schemas.openxmlformats.org/officeDocument/2006/relationships/hyperlink" Target="https://ieeexplore.ieee.org/xpl/conhome/8949436/proceeding" TargetMode="External"/><Relationship Id="rId49" Type="http://schemas.openxmlformats.org/officeDocument/2006/relationships/hyperlink" Target="https://dl.acm.org/doi/proceedings/10.1145/3374664" TargetMode="External"/><Relationship Id="rId114" Type="http://schemas.openxmlformats.org/officeDocument/2006/relationships/hyperlink" Target="https://doi.org/10.1109/TSE.2021.3054928" TargetMode="External"/><Relationship Id="rId119" Type="http://schemas.openxmlformats.org/officeDocument/2006/relationships/hyperlink" Target="https://doi.org/10.1016/j.future.2019.08.014" TargetMode="External"/><Relationship Id="rId44" Type="http://schemas.openxmlformats.org/officeDocument/2006/relationships/hyperlink" Target="https://doi.org/10.1109/DCOSS49796.2020.00074" TargetMode="External"/><Relationship Id="rId60" Type="http://schemas.openxmlformats.org/officeDocument/2006/relationships/hyperlink" Target="https://ieeexplore.ieee.org/xpl/conhome/9229477/proceeding" TargetMode="External"/><Relationship Id="rId65" Type="http://schemas.openxmlformats.org/officeDocument/2006/relationships/hyperlink" Target="https://doi.org/10.1145/3466826.3466835" TargetMode="External"/><Relationship Id="rId81" Type="http://schemas.openxmlformats.org/officeDocument/2006/relationships/hyperlink" Target="https://doi.org/10.1109/DSC.2018.00079" TargetMode="External"/><Relationship Id="rId86" Type="http://schemas.openxmlformats.org/officeDocument/2006/relationships/hyperlink" Target="https://ieeexplore.ieee.org/xpl/conhome/8761262/proceeding" TargetMode="External"/><Relationship Id="rId130" Type="http://schemas.openxmlformats.org/officeDocument/2006/relationships/hyperlink" Target="https://www.sciencedirect.com/journal/procedia-computer-science/vol/218/suppl/C" TargetMode="External"/><Relationship Id="rId13" Type="http://schemas.openxmlformats.org/officeDocument/2006/relationships/hyperlink" Target="https://doi.org/10.3390/computers8040079" TargetMode="External"/><Relationship Id="rId18" Type="http://schemas.openxmlformats.org/officeDocument/2006/relationships/hyperlink" Target="https://ieeexplore.ieee.org/xpl/RecentIssue.jsp?punumber=6287639" TargetMode="External"/><Relationship Id="rId39" Type="http://schemas.openxmlformats.org/officeDocument/2006/relationships/hyperlink" Target="https://doi.org/10.1109/ICBC48266.2020.9169396" TargetMode="External"/><Relationship Id="rId109" Type="http://schemas.openxmlformats.org/officeDocument/2006/relationships/hyperlink" Target="https://ieeexplore.ieee.org/xpl/conhome/8797605/proceeding" TargetMode="External"/><Relationship Id="rId34" Type="http://schemas.openxmlformats.org/officeDocument/2006/relationships/hyperlink" Target="https://ieeexplore.ieee.org/xpl/conhome/9173542/proceeding" TargetMode="External"/><Relationship Id="rId50" Type="http://schemas.openxmlformats.org/officeDocument/2006/relationships/hyperlink" Target="https://doi.org/10.1145/3409073.3409080" TargetMode="External"/><Relationship Id="rId55" Type="http://schemas.openxmlformats.org/officeDocument/2006/relationships/hyperlink" Target="https://dl.acm.org/doi/proceedings/10.1145/3383455" TargetMode="External"/><Relationship Id="rId76" Type="http://schemas.openxmlformats.org/officeDocument/2006/relationships/hyperlink" Target="https://doi.org/10.1109/ICNSC48988.2020.9238118" TargetMode="External"/><Relationship Id="rId97" Type="http://schemas.openxmlformats.org/officeDocument/2006/relationships/hyperlink" Target="https://doi.org/10.1016/j.ipm.2020.102462" TargetMode="External"/><Relationship Id="rId104" Type="http://schemas.openxmlformats.org/officeDocument/2006/relationships/hyperlink" Target="https://doi.org/10.1109/ICIT52682.2021.9491653" TargetMode="External"/><Relationship Id="rId120" Type="http://schemas.openxmlformats.org/officeDocument/2006/relationships/hyperlink" Target="https://doi.org/10.1007/978-3-662-58820-8_8" TargetMode="External"/><Relationship Id="rId125" Type="http://schemas.openxmlformats.org/officeDocument/2006/relationships/hyperlink" Target="https://doi.org/10.3390/s22020530" TargetMode="External"/><Relationship Id="rId7" Type="http://schemas.openxmlformats.org/officeDocument/2006/relationships/hyperlink" Target="https://doi.org/10.1109/CVCBT.2018.00014" TargetMode="External"/><Relationship Id="rId71" Type="http://schemas.openxmlformats.org/officeDocument/2006/relationships/hyperlink" Target="https://www.hindawi.com/journals/scn/" TargetMode="External"/><Relationship Id="rId92" Type="http://schemas.openxmlformats.org/officeDocument/2006/relationships/hyperlink" Target="https://doi.org/10.1109/ICCP51029.2020.9266176" TargetMode="External"/><Relationship Id="rId2" Type="http://schemas.openxmlformats.org/officeDocument/2006/relationships/hyperlink" Target="https://ieeexplore.ieee.org/xpl/conhome/8253768/proceeding" TargetMode="External"/><Relationship Id="rId29" Type="http://schemas.openxmlformats.org/officeDocument/2006/relationships/hyperlink" Target="https://doi.org/10.1109/ICDMW.2019.00045" TargetMode="External"/><Relationship Id="rId24" Type="http://schemas.openxmlformats.org/officeDocument/2006/relationships/hyperlink" Target="https://ieeexplore.ieee.org/xpl/conhome/8744142/proceeding" TargetMode="External"/><Relationship Id="rId40" Type="http://schemas.openxmlformats.org/officeDocument/2006/relationships/hyperlink" Target="https://ieeexplore.ieee.org/xpl/conhome/9165689/proceeding" TargetMode="External"/><Relationship Id="rId45" Type="http://schemas.openxmlformats.org/officeDocument/2006/relationships/hyperlink" Target="https://ieeexplore.ieee.org/xpl/conhome/9178819/proceeding" TargetMode="External"/><Relationship Id="rId66" Type="http://schemas.openxmlformats.org/officeDocument/2006/relationships/hyperlink" Target="https://dl.acm.org/newsletter/sigmetrics" TargetMode="External"/><Relationship Id="rId87" Type="http://schemas.openxmlformats.org/officeDocument/2006/relationships/hyperlink" Target="https://doi.org/10.1109/NaNA.2019.00083" TargetMode="External"/><Relationship Id="rId110" Type="http://schemas.openxmlformats.org/officeDocument/2006/relationships/hyperlink" Target="https://doi.org/10.1109/TSMC.2020.3016821" TargetMode="External"/><Relationship Id="rId115" Type="http://schemas.openxmlformats.org/officeDocument/2006/relationships/hyperlink" Target="https://doi.org/10.15282/ijsecs.8.2.2022.5.0102" TargetMode="External"/><Relationship Id="rId131" Type="http://schemas.openxmlformats.org/officeDocument/2006/relationships/hyperlink" Target="https://doi.org/10.3390/electronics12143180" TargetMode="External"/><Relationship Id="rId61" Type="http://schemas.openxmlformats.org/officeDocument/2006/relationships/hyperlink" Target="https://doi.org/10.1109/TNSE.2020.2968505" TargetMode="External"/><Relationship Id="rId82" Type="http://schemas.openxmlformats.org/officeDocument/2006/relationships/hyperlink" Target="https://ieeexplore.ieee.org/xpl/conhome/8411555/proceeding" TargetMode="External"/><Relationship Id="rId19" Type="http://schemas.openxmlformats.org/officeDocument/2006/relationships/hyperlink" Target="https://doi.org/10.3390/app9235003" TargetMode="External"/><Relationship Id="rId14" Type="http://schemas.openxmlformats.org/officeDocument/2006/relationships/hyperlink" Target="https://doi.org/10.3390/computers8040079" TargetMode="External"/><Relationship Id="rId30" Type="http://schemas.openxmlformats.org/officeDocument/2006/relationships/hyperlink" Target="https://doi.org/10.1109/ICUFN.2019.8806126" TargetMode="External"/><Relationship Id="rId35" Type="http://schemas.openxmlformats.org/officeDocument/2006/relationships/hyperlink" Target="https://doi.org/10.1109/ICUFN.2019.8806126" TargetMode="External"/><Relationship Id="rId56" Type="http://schemas.openxmlformats.org/officeDocument/2006/relationships/hyperlink" Target="https://doi.org/10.1016/j.eswa.2020.113318" TargetMode="External"/><Relationship Id="rId77" Type="http://schemas.openxmlformats.org/officeDocument/2006/relationships/hyperlink" Target="https://ieeexplore.ieee.org/xpl/conhome/9238048/proceeding" TargetMode="External"/><Relationship Id="rId100" Type="http://schemas.openxmlformats.org/officeDocument/2006/relationships/hyperlink" Target="https://ieeexplore.ieee.org/xpl/RecentIssue.jsp?punumber=6287639" TargetMode="External"/><Relationship Id="rId105" Type="http://schemas.openxmlformats.org/officeDocument/2006/relationships/hyperlink" Target="https://ieeexplore.ieee.org/xpl/conhome/9491111/proceeding" TargetMode="External"/><Relationship Id="rId126" Type="http://schemas.openxmlformats.org/officeDocument/2006/relationships/hyperlink" Target="https://doi.org/10.33640/2405-609X.3229" TargetMode="External"/><Relationship Id="rId8" Type="http://schemas.openxmlformats.org/officeDocument/2006/relationships/hyperlink" Target="https://doi.org/10.1109/CVCBT.2018.00014" TargetMode="External"/><Relationship Id="rId51" Type="http://schemas.openxmlformats.org/officeDocument/2006/relationships/hyperlink" Target="https://dl.acm.org/doi/proceedings/10.1145/3409073" TargetMode="External"/><Relationship Id="rId72" Type="http://schemas.openxmlformats.org/officeDocument/2006/relationships/hyperlink" Target="https://ieeexplore.ieee.org/xpl/conhome/9491850/proceeding" TargetMode="External"/><Relationship Id="rId93" Type="http://schemas.openxmlformats.org/officeDocument/2006/relationships/hyperlink" Target="https://ieeexplore.ieee.org/xpl/conhome/9266025/proceeding" TargetMode="External"/><Relationship Id="rId98" Type="http://schemas.openxmlformats.org/officeDocument/2006/relationships/hyperlink" Target="https://link.springer.com/book/10.1007/978-3-030-20074-9" TargetMode="External"/><Relationship Id="rId121" Type="http://schemas.openxmlformats.org/officeDocument/2006/relationships/hyperlink" Target="https://doi.org/10.1002/ett.4129" TargetMode="External"/><Relationship Id="rId3" Type="http://schemas.openxmlformats.org/officeDocument/2006/relationships/hyperlink" Target="https://ieeexplore.ieee.org/xpl/conhome/8211022/proceeding" TargetMode="External"/><Relationship Id="rId25" Type="http://schemas.openxmlformats.org/officeDocument/2006/relationships/hyperlink" Target="https://doi.org/10.1109/PST47121.2019.8949045" TargetMode="External"/><Relationship Id="rId46" Type="http://schemas.openxmlformats.org/officeDocument/2006/relationships/hyperlink" Target="https://doi.org/10.1109/IJCNN48605.2020.9207143" TargetMode="External"/><Relationship Id="rId67" Type="http://schemas.openxmlformats.org/officeDocument/2006/relationships/hyperlink" Target="https://www.igi-global.com/journal/international-journal-digital-crime-forensics/1112" TargetMode="External"/><Relationship Id="rId116" Type="http://schemas.openxmlformats.org/officeDocument/2006/relationships/hyperlink" Target="https://journal.ump.edu.my/ijsecs/issue/view/166" TargetMode="External"/><Relationship Id="rId20" Type="http://schemas.openxmlformats.org/officeDocument/2006/relationships/hyperlink" Target="https://doi.org/10.1109/BLOC.2019.8751391" TargetMode="External"/><Relationship Id="rId41" Type="http://schemas.openxmlformats.org/officeDocument/2006/relationships/hyperlink" Target="https://doi.org/10.1109/ITAIC49862.2020.9338974" TargetMode="External"/><Relationship Id="rId62" Type="http://schemas.openxmlformats.org/officeDocument/2006/relationships/hyperlink" Target="https://doi.org/10.1016/j.comnet.2021.108217" TargetMode="External"/><Relationship Id="rId83" Type="http://schemas.openxmlformats.org/officeDocument/2006/relationships/hyperlink" Target="https://doi.org/10.1109/ICTC46691.2019.8939746" TargetMode="External"/><Relationship Id="rId88" Type="http://schemas.openxmlformats.org/officeDocument/2006/relationships/hyperlink" Target="https://ieeexplore.ieee.org/xpl/conhome/9015954/proceeding" TargetMode="External"/><Relationship Id="rId111" Type="http://schemas.openxmlformats.org/officeDocument/2006/relationships/hyperlink" Target="https://doi.org/10.1109/TCSII.2022.3177898" TargetMode="External"/><Relationship Id="rId132" Type="http://schemas.openxmlformats.org/officeDocument/2006/relationships/drawing" Target="../drawings/drawing1.xml"/><Relationship Id="rId15" Type="http://schemas.openxmlformats.org/officeDocument/2006/relationships/hyperlink" Target="https://doi.org/10.1109/Blockchain.2019.00042" TargetMode="External"/><Relationship Id="rId36" Type="http://schemas.openxmlformats.org/officeDocument/2006/relationships/hyperlink" Target="https://ieeexplore.ieee.org/xpl/conhome/8790385/proceeding" TargetMode="External"/><Relationship Id="rId57" Type="http://schemas.openxmlformats.org/officeDocument/2006/relationships/hyperlink" Target="https://doi.org/10.1145/3418981.3418984" TargetMode="External"/><Relationship Id="rId106" Type="http://schemas.openxmlformats.org/officeDocument/2006/relationships/hyperlink" Target="https://doi.org/10.1155/2023/9212269" TargetMode="External"/><Relationship Id="rId127" Type="http://schemas.openxmlformats.org/officeDocument/2006/relationships/hyperlink" Target="https://doi.org/10.1016/j.bcra.2023.100148" TargetMode="External"/><Relationship Id="rId10" Type="http://schemas.openxmlformats.org/officeDocument/2006/relationships/hyperlink" Target="https://ieeexplore.ieee.org/xpl/conhome/8525353/proceeding" TargetMode="External"/><Relationship Id="rId31" Type="http://schemas.openxmlformats.org/officeDocument/2006/relationships/hyperlink" Target="https://ieeexplore.ieee.org/xpl/conhome/8790385/proceeding" TargetMode="External"/><Relationship Id="rId52" Type="http://schemas.openxmlformats.org/officeDocument/2006/relationships/hyperlink" Target="https://doi.org/10.1109/BRAINS49436.2020.9223304" TargetMode="External"/><Relationship Id="rId73" Type="http://schemas.openxmlformats.org/officeDocument/2006/relationships/hyperlink" Target="https://doi.org/10.1109/EIT51626.2021.9491903" TargetMode="External"/><Relationship Id="rId78" Type="http://schemas.openxmlformats.org/officeDocument/2006/relationships/hyperlink" Target="https://dx.doi.org/10.12785/ijcds/110154" TargetMode="External"/><Relationship Id="rId94" Type="http://schemas.openxmlformats.org/officeDocument/2006/relationships/hyperlink" Target="https://doi.org/10.1016/j.ipm.2021.102587" TargetMode="External"/><Relationship Id="rId99" Type="http://schemas.openxmlformats.org/officeDocument/2006/relationships/hyperlink" Target="https://doi.org/10.1109/ACCESS.2020.2983300" TargetMode="External"/><Relationship Id="rId101" Type="http://schemas.openxmlformats.org/officeDocument/2006/relationships/hyperlink" Target="https://www.proquest.com/openview/5fb7e1acb11c5a2aeb99cb4e4510434b/1?pq-origsite=gscholar&amp;cbl=2037694" TargetMode="External"/><Relationship Id="rId122" Type="http://schemas.openxmlformats.org/officeDocument/2006/relationships/hyperlink" Target="https://doi.org/10.3390/electronics11182937" TargetMode="External"/><Relationship Id="rId4" Type="http://schemas.openxmlformats.org/officeDocument/2006/relationships/hyperlink" Target="https://doi.org/10.1109/ICDMW.2017.109" TargetMode="External"/><Relationship Id="rId9" Type="http://schemas.openxmlformats.org/officeDocument/2006/relationships/hyperlink" Target="https://ieeexplore.ieee.org/xpl/conhome/8525353/proceeding" TargetMode="External"/><Relationship Id="rId26" Type="http://schemas.openxmlformats.org/officeDocument/2006/relationships/hyperlink" Target="https://ieeexplore.ieee.org/xpl/conhome/8937293/proceeding" TargetMode="External"/><Relationship Id="rId47" Type="http://schemas.openxmlformats.org/officeDocument/2006/relationships/hyperlink" Target="https://ieeexplore.ieee.org/xpl/conhome/9200848/proceeding" TargetMode="External"/><Relationship Id="rId68" Type="http://schemas.openxmlformats.org/officeDocument/2006/relationships/hyperlink" Target="https://doi.org/10.1155/2021/9430132" TargetMode="External"/><Relationship Id="rId89" Type="http://schemas.openxmlformats.org/officeDocument/2006/relationships/hyperlink" Target="https://doi.org/10.1109/TII.2019.2957140" TargetMode="External"/><Relationship Id="rId112" Type="http://schemas.openxmlformats.org/officeDocument/2006/relationships/hyperlink" Target="https://dl.acm.org/doi/proceedings/10.1145/3418981" TargetMode="External"/><Relationship Id="rId133"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17" Type="http://schemas.openxmlformats.org/officeDocument/2006/relationships/hyperlink" Target="https://doi.org/10.1145/3418981.3418984" TargetMode="External"/><Relationship Id="rId21" Type="http://schemas.openxmlformats.org/officeDocument/2006/relationships/hyperlink" Target="https://doi.org/10.1109/BLOC.2019.8751391" TargetMode="External"/><Relationship Id="rId42" Type="http://schemas.openxmlformats.org/officeDocument/2006/relationships/hyperlink" Target="https://ieeexplore.ieee.org/xpl/conhome/9165689/proceeding" TargetMode="External"/><Relationship Id="rId63" Type="http://schemas.openxmlformats.org/officeDocument/2006/relationships/hyperlink" Target="https://doi.org/10.1109/TNSE.2020.2968505" TargetMode="External"/><Relationship Id="rId84" Type="http://schemas.openxmlformats.org/officeDocument/2006/relationships/hyperlink" Target="https://ieeexplore.ieee.org/xpl/conhome/8411555/proceeding" TargetMode="External"/><Relationship Id="rId16" Type="http://schemas.openxmlformats.org/officeDocument/2006/relationships/hyperlink" Target="https://doi.org/10.1109/Blockchain.2019.00042" TargetMode="External"/><Relationship Id="rId107" Type="http://schemas.openxmlformats.org/officeDocument/2006/relationships/hyperlink" Target="https://ieeexplore.ieee.org/xpl/conhome/9491111/proceeding" TargetMode="External"/><Relationship Id="rId11" Type="http://schemas.openxmlformats.org/officeDocument/2006/relationships/hyperlink" Target="https://ieeexplore.ieee.org/xpl/conhome/8525353/proceeding" TargetMode="External"/><Relationship Id="rId32" Type="http://schemas.openxmlformats.org/officeDocument/2006/relationships/hyperlink" Target="https://ieeexplore.ieee.org/xpl/conhome/8790385/proceeding" TargetMode="External"/><Relationship Id="rId37" Type="http://schemas.openxmlformats.org/officeDocument/2006/relationships/hyperlink" Target="https://doi.org/10.1109/ICUFN.2019.8806126" TargetMode="External"/><Relationship Id="rId53" Type="http://schemas.openxmlformats.org/officeDocument/2006/relationships/hyperlink" Target="https://dl.acm.org/doi/proceedings/10.1145/3409073" TargetMode="External"/><Relationship Id="rId58" Type="http://schemas.openxmlformats.org/officeDocument/2006/relationships/hyperlink" Target="https://doi.org/10.1016/j.eswa.2020.113318" TargetMode="External"/><Relationship Id="rId74" Type="http://schemas.openxmlformats.org/officeDocument/2006/relationships/hyperlink" Target="https://ieeexplore.ieee.org/xpl/conhome/9491850/proceeding" TargetMode="External"/><Relationship Id="rId79" Type="http://schemas.openxmlformats.org/officeDocument/2006/relationships/hyperlink" Target="https://ieeexplore.ieee.org/xpl/conhome/9238048/proceeding" TargetMode="External"/><Relationship Id="rId102" Type="http://schemas.openxmlformats.org/officeDocument/2006/relationships/hyperlink" Target="https://ieeexplore.ieee.org/xpl/RecentIssue.jsp?punumber=6287639" TargetMode="External"/><Relationship Id="rId123" Type="http://schemas.openxmlformats.org/officeDocument/2006/relationships/hyperlink" Target="https://doi.org/10.1016/j.future.2019.08.014" TargetMode="External"/><Relationship Id="rId128" Type="http://schemas.openxmlformats.org/officeDocument/2006/relationships/hyperlink" Target="https://doi.org/10.1109/ISCAS45731.2020.9180815" TargetMode="External"/><Relationship Id="rId5" Type="http://schemas.openxmlformats.org/officeDocument/2006/relationships/hyperlink" Target="https://doi.org/10.1109/ICMLA.2016.0039" TargetMode="External"/><Relationship Id="rId90" Type="http://schemas.openxmlformats.org/officeDocument/2006/relationships/hyperlink" Target="https://ieeexplore.ieee.org/xpl/conhome/9015954/proceeding" TargetMode="External"/><Relationship Id="rId95" Type="http://schemas.openxmlformats.org/officeDocument/2006/relationships/hyperlink" Target="https://ieeexplore.ieee.org/xpl/conhome/9266025/proceeding" TargetMode="External"/><Relationship Id="rId22" Type="http://schemas.openxmlformats.org/officeDocument/2006/relationships/hyperlink" Target="https://ieeexplore.ieee.org/xpl/conhome/8744142/proceeding" TargetMode="External"/><Relationship Id="rId27" Type="http://schemas.openxmlformats.org/officeDocument/2006/relationships/hyperlink" Target="https://ieeexplore.ieee.org/xpl/conhome/8937293/proceeding" TargetMode="External"/><Relationship Id="rId43" Type="http://schemas.openxmlformats.org/officeDocument/2006/relationships/hyperlink" Target="https://doi.org/10.1109/ITAIC49862.2020.9338974" TargetMode="External"/><Relationship Id="rId48" Type="http://schemas.openxmlformats.org/officeDocument/2006/relationships/hyperlink" Target="https://doi.org/10.1109/IJCNN48605.2020.9207143" TargetMode="External"/><Relationship Id="rId64" Type="http://schemas.openxmlformats.org/officeDocument/2006/relationships/hyperlink" Target="https://doi.org/10.1016/j.comnet.2021.108217" TargetMode="External"/><Relationship Id="rId69" Type="http://schemas.openxmlformats.org/officeDocument/2006/relationships/hyperlink" Target="https://www.igi-global.com/journal/international-journal-digital-crime-forensics/1112" TargetMode="External"/><Relationship Id="rId113" Type="http://schemas.openxmlformats.org/officeDocument/2006/relationships/hyperlink" Target="https://ieeexplore.ieee.org/xpl/conhome/8797605/proceeding" TargetMode="External"/><Relationship Id="rId118" Type="http://schemas.openxmlformats.org/officeDocument/2006/relationships/hyperlink" Target="https://doi.org/10.1109/TSE.2021.3054928" TargetMode="External"/><Relationship Id="rId134" Type="http://schemas.openxmlformats.org/officeDocument/2006/relationships/hyperlink" Target="https://www.sciencedirect.com/journal/procedia-computer-science/vol/218/suppl/C" TargetMode="External"/><Relationship Id="rId80" Type="http://schemas.openxmlformats.org/officeDocument/2006/relationships/hyperlink" Target="https://dx.doi.org/10.12785/ijcds/110154" TargetMode="External"/><Relationship Id="rId85" Type="http://schemas.openxmlformats.org/officeDocument/2006/relationships/hyperlink" Target="https://doi.org/10.1109/ICTC46691.2019.8939746" TargetMode="External"/><Relationship Id="rId12" Type="http://schemas.openxmlformats.org/officeDocument/2006/relationships/hyperlink" Target="https://doi.org/10.1145/3178876.3186046" TargetMode="External"/><Relationship Id="rId17" Type="http://schemas.openxmlformats.org/officeDocument/2006/relationships/hyperlink" Target="https://ieeexplore.ieee.org/xpl/conhome/8938397/proceeding" TargetMode="External"/><Relationship Id="rId33" Type="http://schemas.openxmlformats.org/officeDocument/2006/relationships/hyperlink" Target="https://www.proquest.com/openview/4e734a6a449b49158c2decc5c9b09c42/1?pq-origsite=gscholar&amp;cbl=2037694" TargetMode="External"/><Relationship Id="rId38" Type="http://schemas.openxmlformats.org/officeDocument/2006/relationships/hyperlink" Target="https://ieeexplore.ieee.org/xpl/conhome/8790385/proceeding" TargetMode="External"/><Relationship Id="rId59" Type="http://schemas.openxmlformats.org/officeDocument/2006/relationships/hyperlink" Target="https://doi.org/10.1145/3418981.3418984" TargetMode="External"/><Relationship Id="rId103" Type="http://schemas.openxmlformats.org/officeDocument/2006/relationships/hyperlink" Target="https://www.proquest.com/openview/5fb7e1acb11c5a2aeb99cb4e4510434b/1?pq-origsite=gscholar&amp;cbl=2037694" TargetMode="External"/><Relationship Id="rId108" Type="http://schemas.openxmlformats.org/officeDocument/2006/relationships/hyperlink" Target="https://doi.org/10.1155/2023/9212269" TargetMode="External"/><Relationship Id="rId124" Type="http://schemas.openxmlformats.org/officeDocument/2006/relationships/hyperlink" Target="https://doi.org/10.1007/978-3-662-58820-8_8" TargetMode="External"/><Relationship Id="rId129" Type="http://schemas.openxmlformats.org/officeDocument/2006/relationships/hyperlink" Target="https://doi.org/10.3390/s22020530" TargetMode="External"/><Relationship Id="rId54" Type="http://schemas.openxmlformats.org/officeDocument/2006/relationships/hyperlink" Target="https://doi.org/10.1109/BRAINS49436.2020.9223304" TargetMode="External"/><Relationship Id="rId70" Type="http://schemas.openxmlformats.org/officeDocument/2006/relationships/hyperlink" Target="https://doi.org/10.1155/2021/9430132" TargetMode="External"/><Relationship Id="rId75" Type="http://schemas.openxmlformats.org/officeDocument/2006/relationships/hyperlink" Target="https://doi.org/10.1109/EIT51626.2021.9491903" TargetMode="External"/><Relationship Id="rId91" Type="http://schemas.openxmlformats.org/officeDocument/2006/relationships/hyperlink" Target="https://doi.org/10.1109/TII.2019.2957140" TargetMode="External"/><Relationship Id="rId96" Type="http://schemas.openxmlformats.org/officeDocument/2006/relationships/hyperlink" Target="https://doi.org/10.1016/j.ipm.2021.102587" TargetMode="External"/><Relationship Id="rId1" Type="http://schemas.openxmlformats.org/officeDocument/2006/relationships/hyperlink" Target="https://doi.org/10.1109/GLOCOM.2017.8254420" TargetMode="External"/><Relationship Id="rId6" Type="http://schemas.openxmlformats.org/officeDocument/2006/relationships/hyperlink" Target="https://ieeexplore.ieee.org/xpl/conhome/7835817/proceeding" TargetMode="External"/><Relationship Id="rId23" Type="http://schemas.openxmlformats.org/officeDocument/2006/relationships/hyperlink" Target="https://doi.org/10.1109/BLOC.2019.8751391" TargetMode="External"/><Relationship Id="rId28" Type="http://schemas.openxmlformats.org/officeDocument/2006/relationships/hyperlink" Target="https://doi.org/10.1109/IWMN.2019.8804995" TargetMode="External"/><Relationship Id="rId49" Type="http://schemas.openxmlformats.org/officeDocument/2006/relationships/hyperlink" Target="https://ieeexplore.ieee.org/xpl/conhome/9200848/proceeding" TargetMode="External"/><Relationship Id="rId114" Type="http://schemas.openxmlformats.org/officeDocument/2006/relationships/hyperlink" Target="https://doi.org/10.1109/TSMC.2020.3016821" TargetMode="External"/><Relationship Id="rId119" Type="http://schemas.openxmlformats.org/officeDocument/2006/relationships/hyperlink" Target="https://doi.org/10.15282/ijsecs.8.2.2022.5.0102" TargetMode="External"/><Relationship Id="rId44" Type="http://schemas.openxmlformats.org/officeDocument/2006/relationships/hyperlink" Target="https://ieeexplore.ieee.org/xpl/conhome/9338731/proceeding" TargetMode="External"/><Relationship Id="rId60" Type="http://schemas.openxmlformats.org/officeDocument/2006/relationships/hyperlink" Target="https://dl.acm.org/doi/proceedings/10.1145/3418981" TargetMode="External"/><Relationship Id="rId65" Type="http://schemas.openxmlformats.org/officeDocument/2006/relationships/hyperlink" Target="https://doi.org/10.1109/ISCAS51556.2021.9401091" TargetMode="External"/><Relationship Id="rId81" Type="http://schemas.openxmlformats.org/officeDocument/2006/relationships/hyperlink" Target="https://journal.uob.edu.bh/" TargetMode="External"/><Relationship Id="rId86" Type="http://schemas.openxmlformats.org/officeDocument/2006/relationships/hyperlink" Target="https://ieeexplore.ieee.org/xpl/conhome/8932631/proceeding" TargetMode="External"/><Relationship Id="rId130" Type="http://schemas.openxmlformats.org/officeDocument/2006/relationships/hyperlink" Target="https://doi.org/10.33640/2405-609X.3229" TargetMode="External"/><Relationship Id="rId135" Type="http://schemas.openxmlformats.org/officeDocument/2006/relationships/hyperlink" Target="https://doi.org/10.3390/electronics12143180" TargetMode="External"/><Relationship Id="rId13" Type="http://schemas.openxmlformats.org/officeDocument/2006/relationships/hyperlink" Target="https://doi.org/10.1109/JIOT.2019.2901840" TargetMode="External"/><Relationship Id="rId18" Type="http://schemas.openxmlformats.org/officeDocument/2006/relationships/hyperlink" Target="https://doi.org/10.1109/ACCESS.2019.2921087" TargetMode="External"/><Relationship Id="rId39" Type="http://schemas.openxmlformats.org/officeDocument/2006/relationships/hyperlink" Target="https://doi.org/10.1109/ICCCN49398.2020.9209660" TargetMode="External"/><Relationship Id="rId109" Type="http://schemas.openxmlformats.org/officeDocument/2006/relationships/hyperlink" Target="https://www.hindawi.com/journals/wcmc/" TargetMode="External"/><Relationship Id="rId34" Type="http://schemas.openxmlformats.org/officeDocument/2006/relationships/hyperlink" Target="https://doi.org/10.1016/j.patrec.2020.07.020" TargetMode="External"/><Relationship Id="rId50" Type="http://schemas.openxmlformats.org/officeDocument/2006/relationships/hyperlink" Target="https://doi.org/10.1145/3374664.3375724" TargetMode="External"/><Relationship Id="rId55" Type="http://schemas.openxmlformats.org/officeDocument/2006/relationships/hyperlink" Target="https://ieeexplore.ieee.org/xpl/conhome/9218222/proceeding" TargetMode="External"/><Relationship Id="rId76" Type="http://schemas.openxmlformats.org/officeDocument/2006/relationships/hyperlink" Target="https://ieeexplore.ieee.org/xpl/conhome/9491111/proceeding" TargetMode="External"/><Relationship Id="rId97" Type="http://schemas.openxmlformats.org/officeDocument/2006/relationships/hyperlink" Target="https://doi.org/10.1145/3445969.3450431" TargetMode="External"/><Relationship Id="rId104" Type="http://schemas.openxmlformats.org/officeDocument/2006/relationships/hyperlink" Target="https://www.proquest.com/openview/5fb7e1acb11c5a2aeb99cb4e4510434b/1?pq-origsite=gscholar&amp;cbl=2037694" TargetMode="External"/><Relationship Id="rId120" Type="http://schemas.openxmlformats.org/officeDocument/2006/relationships/hyperlink" Target="https://journal.ump.edu.my/ijsecs/issue/view/166" TargetMode="External"/><Relationship Id="rId125" Type="http://schemas.openxmlformats.org/officeDocument/2006/relationships/hyperlink" Target="https://doi.org/10.1002/ett.4129" TargetMode="External"/><Relationship Id="rId7" Type="http://schemas.openxmlformats.org/officeDocument/2006/relationships/hyperlink" Target="https://doi.org/10.1109/TCSS.2021.3059286" TargetMode="External"/><Relationship Id="rId71" Type="http://schemas.openxmlformats.org/officeDocument/2006/relationships/hyperlink" Target="https://www.hindawi.com/journals/scn/" TargetMode="External"/><Relationship Id="rId92" Type="http://schemas.openxmlformats.org/officeDocument/2006/relationships/hyperlink" Target="https://doi.org/10.1109/ICCWorkshops49005.2020.9145151" TargetMode="External"/><Relationship Id="rId2" Type="http://schemas.openxmlformats.org/officeDocument/2006/relationships/hyperlink" Target="https://ieeexplore.ieee.org/xpl/conhome/8253768/proceeding" TargetMode="External"/><Relationship Id="rId29" Type="http://schemas.openxmlformats.org/officeDocument/2006/relationships/hyperlink" Target="https://ieeexplore.ieee.org/xpl/conhome/8949436/proceeding" TargetMode="External"/><Relationship Id="rId24" Type="http://schemas.openxmlformats.org/officeDocument/2006/relationships/hyperlink" Target="https://doi.org/10.1109/BLOC.2019.8751410" TargetMode="External"/><Relationship Id="rId40" Type="http://schemas.openxmlformats.org/officeDocument/2006/relationships/hyperlink" Target="https://ieeexplore.ieee.org/xpl/conhome/9205796/proceeding" TargetMode="External"/><Relationship Id="rId45" Type="http://schemas.openxmlformats.org/officeDocument/2006/relationships/hyperlink" Target="https://link.springer.com/journal/10207" TargetMode="External"/><Relationship Id="rId66" Type="http://schemas.openxmlformats.org/officeDocument/2006/relationships/hyperlink" Target="https://ieeexplore.ieee.org/xpl/conhome/9401028/proceeding" TargetMode="External"/><Relationship Id="rId87" Type="http://schemas.openxmlformats.org/officeDocument/2006/relationships/hyperlink" Target="https://doi.org/10.1109/IWCMC.2019.8766765" TargetMode="External"/><Relationship Id="rId110" Type="http://schemas.openxmlformats.org/officeDocument/2006/relationships/hyperlink" Target="https://doi.org/10.1145/3457337.3457841" TargetMode="External"/><Relationship Id="rId115" Type="http://schemas.openxmlformats.org/officeDocument/2006/relationships/hyperlink" Target="https://doi.org/10.1109/TCSII.2022.3177898" TargetMode="External"/><Relationship Id="rId131" Type="http://schemas.openxmlformats.org/officeDocument/2006/relationships/hyperlink" Target="https://doi.org/10.1016/j.bcra.2023.100148" TargetMode="External"/><Relationship Id="rId136" Type="http://schemas.openxmlformats.org/officeDocument/2006/relationships/drawing" Target="../drawings/drawing2.xml"/><Relationship Id="rId61" Type="http://schemas.openxmlformats.org/officeDocument/2006/relationships/hyperlink" Target="https://doi.org/10.1109/EuroSPW51379.2020.00061" TargetMode="External"/><Relationship Id="rId82" Type="http://schemas.openxmlformats.org/officeDocument/2006/relationships/hyperlink" Target="https://doi.org/10.3390/fi14010016" TargetMode="External"/><Relationship Id="rId19" Type="http://schemas.openxmlformats.org/officeDocument/2006/relationships/hyperlink" Target="https://ieeexplore.ieee.org/xpl/RecentIssue.jsp?punumber=6287639" TargetMode="External"/><Relationship Id="rId14" Type="http://schemas.openxmlformats.org/officeDocument/2006/relationships/hyperlink" Target="https://doi.org/10.3390/computers8040079" TargetMode="External"/><Relationship Id="rId30" Type="http://schemas.openxmlformats.org/officeDocument/2006/relationships/hyperlink" Target="https://doi.org/10.1109/ICDMW.2019.00045" TargetMode="External"/><Relationship Id="rId35" Type="http://schemas.openxmlformats.org/officeDocument/2006/relationships/hyperlink" Target="https://doi.org/10.1109/JCC49151.2020.00009" TargetMode="External"/><Relationship Id="rId56" Type="http://schemas.openxmlformats.org/officeDocument/2006/relationships/hyperlink" Target="https://doi.org/10.1145/3383455.3422549" TargetMode="External"/><Relationship Id="rId77" Type="http://schemas.openxmlformats.org/officeDocument/2006/relationships/hyperlink" Target="https://doi.org/10.1109/ICIT52682.2021.9491653" TargetMode="External"/><Relationship Id="rId100" Type="http://schemas.openxmlformats.org/officeDocument/2006/relationships/hyperlink" Target="https://link.springer.com/book/10.1007/978-3-030-20074-9" TargetMode="External"/><Relationship Id="rId105" Type="http://schemas.openxmlformats.org/officeDocument/2006/relationships/hyperlink" Target="https://doi.org/10.3390/electronics11182937" TargetMode="External"/><Relationship Id="rId126" Type="http://schemas.openxmlformats.org/officeDocument/2006/relationships/hyperlink" Target="https://doi.org/10.3390/electronics11182937" TargetMode="External"/><Relationship Id="rId8" Type="http://schemas.openxmlformats.org/officeDocument/2006/relationships/hyperlink" Target="https://doi.org/10.1109/CVCBT.2018.00014" TargetMode="External"/><Relationship Id="rId51" Type="http://schemas.openxmlformats.org/officeDocument/2006/relationships/hyperlink" Target="https://dl.acm.org/doi/proceedings/10.1145/3374664" TargetMode="External"/><Relationship Id="rId72" Type="http://schemas.openxmlformats.org/officeDocument/2006/relationships/hyperlink" Target="https://doi.org/10.1155/2021/6643763" TargetMode="External"/><Relationship Id="rId93" Type="http://schemas.openxmlformats.org/officeDocument/2006/relationships/hyperlink" Target="https://ieeexplore.ieee.org/xpl/conhome/9138348/proceeding" TargetMode="External"/><Relationship Id="rId98" Type="http://schemas.openxmlformats.org/officeDocument/2006/relationships/hyperlink" Target="https://dl.acm.org/doi/proceedings/10.1145/3445969" TargetMode="External"/><Relationship Id="rId121" Type="http://schemas.openxmlformats.org/officeDocument/2006/relationships/hyperlink" Target="https://www.mdpi.com/journal/futureinternet" TargetMode="External"/><Relationship Id="rId3" Type="http://schemas.openxmlformats.org/officeDocument/2006/relationships/hyperlink" Target="https://ieeexplore.ieee.org/xpl/conhome/8211022/proceeding" TargetMode="External"/><Relationship Id="rId25" Type="http://schemas.openxmlformats.org/officeDocument/2006/relationships/hyperlink" Target="https://ieeexplore.ieee.org/xpl/conhome/8744142/proceeding" TargetMode="External"/><Relationship Id="rId46" Type="http://schemas.openxmlformats.org/officeDocument/2006/relationships/hyperlink" Target="https://doi.org/10.1109/DCOSS49796.2020.00074" TargetMode="External"/><Relationship Id="rId67" Type="http://schemas.openxmlformats.org/officeDocument/2006/relationships/hyperlink" Target="https://doi.org/10.1145/3466826.3466835" TargetMode="External"/><Relationship Id="rId116" Type="http://schemas.openxmlformats.org/officeDocument/2006/relationships/hyperlink" Target="https://dl.acm.org/doi/proceedings/10.1145/3418981" TargetMode="External"/><Relationship Id="rId20" Type="http://schemas.openxmlformats.org/officeDocument/2006/relationships/hyperlink" Target="https://doi.org/10.3390/app9235003" TargetMode="External"/><Relationship Id="rId41" Type="http://schemas.openxmlformats.org/officeDocument/2006/relationships/hyperlink" Target="https://doi.org/10.1109/ICBC48266.2020.9169396" TargetMode="External"/><Relationship Id="rId62" Type="http://schemas.openxmlformats.org/officeDocument/2006/relationships/hyperlink" Target="https://ieeexplore.ieee.org/xpl/conhome/9229477/proceeding" TargetMode="External"/><Relationship Id="rId83" Type="http://schemas.openxmlformats.org/officeDocument/2006/relationships/hyperlink" Target="https://doi.org/10.1109/DSC.2018.00079" TargetMode="External"/><Relationship Id="rId88" Type="http://schemas.openxmlformats.org/officeDocument/2006/relationships/hyperlink" Target="https://ieeexplore.ieee.org/xpl/conhome/8761262/proceeding" TargetMode="External"/><Relationship Id="rId111" Type="http://schemas.openxmlformats.org/officeDocument/2006/relationships/hyperlink" Target="https://dl.acm.org/doi/proceedings/10.1145/3457337" TargetMode="External"/><Relationship Id="rId132" Type="http://schemas.openxmlformats.org/officeDocument/2006/relationships/hyperlink" Target="https://doi.org/10.3390/app13020697" TargetMode="External"/><Relationship Id="rId15" Type="http://schemas.openxmlformats.org/officeDocument/2006/relationships/hyperlink" Target="https://doi.org/10.3390/computers8040079" TargetMode="External"/><Relationship Id="rId36" Type="http://schemas.openxmlformats.org/officeDocument/2006/relationships/hyperlink" Target="https://ieeexplore.ieee.org/xpl/conhome/9173542/proceeding" TargetMode="External"/><Relationship Id="rId57" Type="http://schemas.openxmlformats.org/officeDocument/2006/relationships/hyperlink" Target="https://dl.acm.org/doi/proceedings/10.1145/3383455" TargetMode="External"/><Relationship Id="rId106" Type="http://schemas.openxmlformats.org/officeDocument/2006/relationships/hyperlink" Target="https://doi.org/10.1109/ICIT52682.2021.9491653" TargetMode="External"/><Relationship Id="rId127" Type="http://schemas.openxmlformats.org/officeDocument/2006/relationships/hyperlink" Target="https://doi.org/10.1109/ICKG52313.2021.00020" TargetMode="External"/><Relationship Id="rId10" Type="http://schemas.openxmlformats.org/officeDocument/2006/relationships/hyperlink" Target="https://ieeexplore.ieee.org/xpl/conhome/8525353/proceeding" TargetMode="External"/><Relationship Id="rId31" Type="http://schemas.openxmlformats.org/officeDocument/2006/relationships/hyperlink" Target="https://doi.org/10.1109/ICUFN.2019.8806126" TargetMode="External"/><Relationship Id="rId52" Type="http://schemas.openxmlformats.org/officeDocument/2006/relationships/hyperlink" Target="https://doi.org/10.1145/3409073.3409080" TargetMode="External"/><Relationship Id="rId73" Type="http://schemas.openxmlformats.org/officeDocument/2006/relationships/hyperlink" Target="https://www.hindawi.com/journals/scn/" TargetMode="External"/><Relationship Id="rId78" Type="http://schemas.openxmlformats.org/officeDocument/2006/relationships/hyperlink" Target="https://doi.org/10.1109/ICNSC48988.2020.9238118" TargetMode="External"/><Relationship Id="rId94" Type="http://schemas.openxmlformats.org/officeDocument/2006/relationships/hyperlink" Target="https://doi.org/10.1109/ICCP51029.2020.9266176" TargetMode="External"/><Relationship Id="rId99" Type="http://schemas.openxmlformats.org/officeDocument/2006/relationships/hyperlink" Target="https://doi.org/10.1016/j.ipm.2020.102462" TargetMode="External"/><Relationship Id="rId101" Type="http://schemas.openxmlformats.org/officeDocument/2006/relationships/hyperlink" Target="https://doi.org/10.1109/ACCESS.2020.2983300" TargetMode="External"/><Relationship Id="rId122" Type="http://schemas.openxmlformats.org/officeDocument/2006/relationships/hyperlink" Target="https://doi.org/10.3390/fi14010016" TargetMode="External"/><Relationship Id="rId4" Type="http://schemas.openxmlformats.org/officeDocument/2006/relationships/hyperlink" Target="https://doi.org/10.1109/ICDMW.2017.109" TargetMode="External"/><Relationship Id="rId9" Type="http://schemas.openxmlformats.org/officeDocument/2006/relationships/hyperlink" Target="https://doi.org/10.1109/CVCBT.2018.00014" TargetMode="External"/><Relationship Id="rId26" Type="http://schemas.openxmlformats.org/officeDocument/2006/relationships/hyperlink" Target="https://doi.org/10.1109/PST47121.2019.8949045" TargetMode="External"/><Relationship Id="rId47" Type="http://schemas.openxmlformats.org/officeDocument/2006/relationships/hyperlink" Target="https://ieeexplore.ieee.org/xpl/conhome/9178819/proceeding" TargetMode="External"/><Relationship Id="rId68" Type="http://schemas.openxmlformats.org/officeDocument/2006/relationships/hyperlink" Target="https://dl.acm.org/newsletter/sigmetrics" TargetMode="External"/><Relationship Id="rId89" Type="http://schemas.openxmlformats.org/officeDocument/2006/relationships/hyperlink" Target="https://doi.org/10.1109/NaNA.2019.00083" TargetMode="External"/><Relationship Id="rId112" Type="http://schemas.openxmlformats.org/officeDocument/2006/relationships/hyperlink" Target="https://doi.org/10.1109/ICPC.2019.00045" TargetMode="External"/><Relationship Id="rId133" Type="http://schemas.openxmlformats.org/officeDocument/2006/relationships/hyperlink" Target="https://scholar.google.com/citations?user=NWzPM58AAAAJ&amp;hl=en&amp;oi=sr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BAE4E-8DE8-4CAC-B6D1-2B70D0199374}">
  <dimension ref="A1:S93"/>
  <sheetViews>
    <sheetView tabSelected="1" zoomScale="55" zoomScaleNormal="55" workbookViewId="0">
      <pane ySplit="1" topLeftCell="A2" activePane="bottomLeft" state="frozen"/>
      <selection activeCell="J1" sqref="J1"/>
      <selection pane="bottomLeft" activeCell="R93" sqref="R93"/>
    </sheetView>
  </sheetViews>
  <sheetFormatPr defaultRowHeight="15" x14ac:dyDescent="0.25"/>
  <cols>
    <col min="2" max="2" width="42.85546875" bestFit="1" customWidth="1"/>
    <col min="3" max="3" width="14" customWidth="1"/>
    <col min="4" max="5" width="61.85546875" style="6" customWidth="1"/>
    <col min="6" max="6" width="9.140625" style="1"/>
    <col min="7" max="7" width="13.28515625" customWidth="1"/>
    <col min="8" max="8" width="110.5703125" bestFit="1" customWidth="1"/>
    <col min="9" max="10" width="48.140625" customWidth="1"/>
    <col min="11" max="11" width="35.140625" customWidth="1"/>
    <col min="12" max="12" width="49.85546875" bestFit="1" customWidth="1"/>
    <col min="13" max="13" width="45.85546875" style="4" bestFit="1" customWidth="1"/>
    <col min="14" max="14" width="32.7109375" customWidth="1"/>
    <col min="15" max="15" width="16.7109375" customWidth="1"/>
    <col min="16" max="16" width="19.5703125" customWidth="1"/>
    <col min="17" max="17" width="16.7109375" customWidth="1"/>
    <col min="18" max="18" width="18.85546875" style="4" customWidth="1"/>
  </cols>
  <sheetData>
    <row r="1" spans="1:19" x14ac:dyDescent="0.25">
      <c r="A1" t="s">
        <v>0</v>
      </c>
      <c r="B1" t="s">
        <v>1</v>
      </c>
      <c r="C1" t="s">
        <v>161</v>
      </c>
      <c r="D1" s="6" t="s">
        <v>2</v>
      </c>
      <c r="E1" s="6" t="s">
        <v>3</v>
      </c>
      <c r="F1" s="1" t="s">
        <v>4</v>
      </c>
      <c r="G1" t="s">
        <v>5</v>
      </c>
      <c r="H1" t="s">
        <v>6</v>
      </c>
      <c r="I1" t="s">
        <v>532</v>
      </c>
      <c r="J1" t="s">
        <v>533</v>
      </c>
      <c r="K1" t="s">
        <v>7</v>
      </c>
      <c r="L1" t="s">
        <v>8</v>
      </c>
      <c r="M1" s="4" t="s">
        <v>9</v>
      </c>
      <c r="N1" t="s">
        <v>10</v>
      </c>
      <c r="O1" s="1" t="s">
        <v>11</v>
      </c>
      <c r="P1" t="s">
        <v>12</v>
      </c>
      <c r="Q1" t="s">
        <v>17</v>
      </c>
      <c r="R1" s="4" t="s">
        <v>163</v>
      </c>
      <c r="S1" t="s">
        <v>165</v>
      </c>
    </row>
    <row r="2" spans="1:19" ht="60" x14ac:dyDescent="0.25">
      <c r="A2" s="1">
        <v>43</v>
      </c>
      <c r="B2" s="8" t="s">
        <v>162</v>
      </c>
      <c r="C2" s="1">
        <v>69</v>
      </c>
      <c r="D2" s="6" t="s">
        <v>159</v>
      </c>
      <c r="E2" s="6" t="s">
        <v>160</v>
      </c>
      <c r="F2" s="3">
        <v>2017</v>
      </c>
      <c r="G2" s="1" t="s">
        <v>13</v>
      </c>
      <c r="H2" s="1" t="s">
        <v>24</v>
      </c>
      <c r="I2" s="1"/>
      <c r="J2" s="1"/>
      <c r="K2" s="1" t="s">
        <v>18</v>
      </c>
      <c r="L2" s="1" t="s">
        <v>56</v>
      </c>
      <c r="M2" s="4" t="s">
        <v>98</v>
      </c>
      <c r="N2" s="1" t="s">
        <v>16</v>
      </c>
      <c r="O2" s="1">
        <v>0</v>
      </c>
      <c r="P2" s="1">
        <v>0</v>
      </c>
      <c r="Q2" s="1">
        <v>69</v>
      </c>
      <c r="R2" s="9" t="s">
        <v>164</v>
      </c>
      <c r="S2" s="1">
        <v>23</v>
      </c>
    </row>
    <row r="3" spans="1:19" ht="90" x14ac:dyDescent="0.25">
      <c r="A3" s="1">
        <v>44</v>
      </c>
      <c r="B3" s="8" t="s">
        <v>167</v>
      </c>
      <c r="C3" s="1">
        <v>70</v>
      </c>
      <c r="D3" s="6" t="s">
        <v>157</v>
      </c>
      <c r="E3" s="6" t="s">
        <v>168</v>
      </c>
      <c r="F3" s="3">
        <v>2017</v>
      </c>
      <c r="G3" s="1" t="s">
        <v>13</v>
      </c>
      <c r="H3" s="1" t="s">
        <v>25</v>
      </c>
      <c r="I3" s="1"/>
      <c r="J3" s="1"/>
      <c r="K3" s="1" t="s">
        <v>19</v>
      </c>
      <c r="L3" s="1" t="s">
        <v>57</v>
      </c>
      <c r="M3" s="4" t="s">
        <v>99</v>
      </c>
      <c r="N3" s="1" t="s">
        <v>16</v>
      </c>
      <c r="O3" s="1">
        <v>0</v>
      </c>
      <c r="P3" s="1">
        <v>0</v>
      </c>
      <c r="Q3" s="1">
        <v>70</v>
      </c>
      <c r="R3" s="9" t="s">
        <v>166</v>
      </c>
      <c r="S3" s="1">
        <v>14</v>
      </c>
    </row>
    <row r="4" spans="1:19" ht="90" x14ac:dyDescent="0.25">
      <c r="A4" s="1">
        <v>45</v>
      </c>
      <c r="B4" s="8" t="s">
        <v>171</v>
      </c>
      <c r="C4" s="1">
        <v>71</v>
      </c>
      <c r="D4" s="4" t="s">
        <v>169</v>
      </c>
      <c r="E4" s="6" t="s">
        <v>170</v>
      </c>
      <c r="F4" s="3">
        <v>2017</v>
      </c>
      <c r="G4" s="1" t="s">
        <v>14</v>
      </c>
      <c r="H4" s="1" t="s">
        <v>26</v>
      </c>
      <c r="I4" s="1"/>
      <c r="J4" s="1"/>
      <c r="K4" s="1" t="s">
        <v>18</v>
      </c>
      <c r="L4" s="1" t="s">
        <v>58</v>
      </c>
      <c r="M4" s="4" t="s">
        <v>100</v>
      </c>
      <c r="N4" s="1" t="s">
        <v>16</v>
      </c>
      <c r="O4" s="1">
        <v>0</v>
      </c>
      <c r="P4" s="1">
        <v>0</v>
      </c>
      <c r="Q4" s="1">
        <v>71</v>
      </c>
      <c r="R4" s="9" t="s">
        <v>172</v>
      </c>
      <c r="S4" s="1">
        <v>33</v>
      </c>
    </row>
    <row r="5" spans="1:19" ht="45" x14ac:dyDescent="0.25">
      <c r="A5" s="1">
        <v>46</v>
      </c>
      <c r="B5" s="8" t="s">
        <v>228</v>
      </c>
      <c r="C5" s="1">
        <v>60</v>
      </c>
      <c r="D5" s="6" t="s">
        <v>158</v>
      </c>
      <c r="E5" s="6" t="s">
        <v>178</v>
      </c>
      <c r="F5" s="3">
        <v>2018</v>
      </c>
      <c r="G5" s="1" t="s">
        <v>14</v>
      </c>
      <c r="H5" s="1" t="s">
        <v>26</v>
      </c>
      <c r="I5" s="1"/>
      <c r="J5" s="1"/>
      <c r="K5" s="1" t="s">
        <v>18</v>
      </c>
      <c r="L5" s="1" t="s">
        <v>60</v>
      </c>
      <c r="M5" s="4" t="s">
        <v>102</v>
      </c>
      <c r="N5" s="1" t="s">
        <v>16</v>
      </c>
      <c r="O5" s="1"/>
      <c r="P5" s="1"/>
      <c r="Q5" s="1">
        <v>60</v>
      </c>
      <c r="R5" s="8" t="s">
        <v>229</v>
      </c>
      <c r="S5" s="1">
        <v>57</v>
      </c>
    </row>
    <row r="6" spans="1:19" ht="45" x14ac:dyDescent="0.25">
      <c r="A6" s="1">
        <v>47</v>
      </c>
      <c r="B6" s="8" t="s">
        <v>228</v>
      </c>
      <c r="C6" s="1">
        <v>60</v>
      </c>
      <c r="D6" s="10" t="s">
        <v>177</v>
      </c>
      <c r="E6" s="6" t="s">
        <v>178</v>
      </c>
      <c r="F6" s="3">
        <v>2018</v>
      </c>
      <c r="G6" s="1" t="s">
        <v>14</v>
      </c>
      <c r="H6" s="1" t="s">
        <v>26</v>
      </c>
      <c r="I6" s="1"/>
      <c r="J6" s="1"/>
      <c r="K6" s="1" t="s">
        <v>18</v>
      </c>
      <c r="L6" s="1" t="s">
        <v>60</v>
      </c>
      <c r="M6" s="4" t="s">
        <v>103</v>
      </c>
      <c r="N6" s="1" t="s">
        <v>16</v>
      </c>
      <c r="O6" s="1"/>
      <c r="P6" s="1"/>
      <c r="Q6" s="1">
        <v>60</v>
      </c>
      <c r="R6" s="8" t="s">
        <v>229</v>
      </c>
      <c r="S6" s="1">
        <v>57</v>
      </c>
    </row>
    <row r="7" spans="1:19" ht="60" x14ac:dyDescent="0.25">
      <c r="A7" s="1">
        <v>48</v>
      </c>
      <c r="B7" s="8" t="s">
        <v>231</v>
      </c>
      <c r="C7" s="1">
        <v>73</v>
      </c>
      <c r="D7" s="4" t="s">
        <v>180</v>
      </c>
      <c r="E7" s="6" t="s">
        <v>232</v>
      </c>
      <c r="F7" s="3">
        <v>2018</v>
      </c>
      <c r="G7" s="1" t="s">
        <v>14</v>
      </c>
      <c r="H7" s="1" t="s">
        <v>28</v>
      </c>
      <c r="I7" s="1"/>
      <c r="J7" s="1"/>
      <c r="K7" s="1" t="s">
        <v>21</v>
      </c>
      <c r="L7" s="1" t="s">
        <v>61</v>
      </c>
      <c r="M7" s="4" t="s">
        <v>105</v>
      </c>
      <c r="N7" s="1" t="s">
        <v>16</v>
      </c>
      <c r="O7" s="1"/>
      <c r="P7" s="1"/>
      <c r="Q7" s="1">
        <v>73</v>
      </c>
      <c r="R7" t="s">
        <v>235</v>
      </c>
      <c r="S7" s="1">
        <v>333</v>
      </c>
    </row>
    <row r="8" spans="1:19" ht="45" x14ac:dyDescent="0.25">
      <c r="A8" s="1">
        <v>49</v>
      </c>
      <c r="B8" s="8" t="s">
        <v>365</v>
      </c>
      <c r="C8" s="1">
        <v>15</v>
      </c>
      <c r="D8" s="4" t="s">
        <v>353</v>
      </c>
      <c r="E8" s="6" t="s">
        <v>432</v>
      </c>
      <c r="F8" s="3">
        <v>2018</v>
      </c>
      <c r="G8" s="1" t="s">
        <v>14</v>
      </c>
      <c r="H8" s="1" t="s">
        <v>336</v>
      </c>
      <c r="I8" s="1"/>
      <c r="J8" s="1"/>
      <c r="K8" s="1" t="s">
        <v>20</v>
      </c>
      <c r="L8" s="1" t="s">
        <v>346</v>
      </c>
      <c r="M8" s="5"/>
      <c r="N8" s="1" t="s">
        <v>335</v>
      </c>
      <c r="O8" s="1"/>
      <c r="P8" s="1"/>
      <c r="Q8" s="1"/>
      <c r="R8" s="8" t="s">
        <v>366</v>
      </c>
      <c r="S8" s="1">
        <v>49</v>
      </c>
    </row>
    <row r="9" spans="1:19" x14ac:dyDescent="0.25">
      <c r="A9" s="1">
        <v>50</v>
      </c>
      <c r="B9" s="8" t="s">
        <v>570</v>
      </c>
      <c r="C9" s="35" t="s">
        <v>567</v>
      </c>
      <c r="D9" s="35" t="s">
        <v>568</v>
      </c>
      <c r="E9" s="35" t="s">
        <v>569</v>
      </c>
      <c r="F9" s="3">
        <v>2018</v>
      </c>
      <c r="G9" s="1" t="s">
        <v>14</v>
      </c>
      <c r="H9" s="1"/>
      <c r="I9" s="1"/>
      <c r="J9" s="1"/>
      <c r="K9" s="1"/>
      <c r="L9" s="1"/>
      <c r="M9" s="5"/>
      <c r="N9" s="1"/>
      <c r="O9" s="1"/>
      <c r="P9" s="1"/>
      <c r="Q9" s="1"/>
      <c r="R9" s="35" t="s">
        <v>571</v>
      </c>
      <c r="S9" s="1">
        <v>119</v>
      </c>
    </row>
    <row r="10" spans="1:19" ht="45" x14ac:dyDescent="0.25">
      <c r="A10" s="1">
        <v>51</v>
      </c>
      <c r="B10" s="8" t="s">
        <v>238</v>
      </c>
      <c r="C10" s="1">
        <v>2</v>
      </c>
      <c r="D10" s="4" t="s">
        <v>181</v>
      </c>
      <c r="E10" s="6" t="s">
        <v>237</v>
      </c>
      <c r="F10" s="3">
        <v>2019</v>
      </c>
      <c r="G10" s="1" t="s">
        <v>14</v>
      </c>
      <c r="H10" s="1" t="s">
        <v>29</v>
      </c>
      <c r="I10" s="1"/>
      <c r="J10" s="1"/>
      <c r="K10" s="1" t="s">
        <v>22</v>
      </c>
      <c r="L10" s="1" t="s">
        <v>62</v>
      </c>
      <c r="M10" s="4" t="s">
        <v>106</v>
      </c>
      <c r="N10" s="1" t="s">
        <v>16</v>
      </c>
      <c r="O10" s="1"/>
      <c r="P10" s="1"/>
      <c r="Q10" s="1">
        <v>2</v>
      </c>
      <c r="R10" t="s">
        <v>239</v>
      </c>
      <c r="S10" s="1">
        <v>366</v>
      </c>
    </row>
    <row r="11" spans="1:19" ht="60" x14ac:dyDescent="0.25">
      <c r="A11" s="1">
        <v>52</v>
      </c>
      <c r="B11" s="8" t="s">
        <v>241</v>
      </c>
      <c r="C11" s="1">
        <v>19</v>
      </c>
      <c r="D11" s="4" t="s">
        <v>182</v>
      </c>
      <c r="E11" s="6" t="s">
        <v>243</v>
      </c>
      <c r="F11" s="3">
        <v>2019</v>
      </c>
      <c r="G11" s="1" t="s">
        <v>14</v>
      </c>
      <c r="H11" s="1" t="s">
        <v>30</v>
      </c>
      <c r="I11" s="1"/>
      <c r="J11" s="1"/>
      <c r="K11" s="1" t="s">
        <v>18</v>
      </c>
      <c r="L11" s="1" t="s">
        <v>63</v>
      </c>
      <c r="M11" s="4" t="s">
        <v>107</v>
      </c>
      <c r="N11" s="1" t="s">
        <v>16</v>
      </c>
      <c r="O11" s="1"/>
      <c r="P11" s="1"/>
      <c r="Q11" s="1">
        <v>19</v>
      </c>
      <c r="R11" s="8" t="s">
        <v>242</v>
      </c>
      <c r="S11" s="1">
        <v>77</v>
      </c>
    </row>
    <row r="12" spans="1:19" ht="45" x14ac:dyDescent="0.25">
      <c r="A12" s="1">
        <v>53</v>
      </c>
      <c r="B12" s="8" t="s">
        <v>244</v>
      </c>
      <c r="C12" s="1" t="s">
        <v>562</v>
      </c>
      <c r="D12" s="4" t="s">
        <v>183</v>
      </c>
      <c r="E12" s="6" t="s">
        <v>245</v>
      </c>
      <c r="F12" s="3">
        <v>2019</v>
      </c>
      <c r="G12" s="1" t="s">
        <v>14</v>
      </c>
      <c r="H12" s="1" t="s">
        <v>31</v>
      </c>
      <c r="I12" s="1"/>
      <c r="J12" s="1"/>
      <c r="K12" s="1" t="s">
        <v>21</v>
      </c>
      <c r="L12" s="1" t="s">
        <v>60</v>
      </c>
      <c r="M12" s="4" t="s">
        <v>108</v>
      </c>
      <c r="N12" s="1" t="s">
        <v>16</v>
      </c>
      <c r="O12" s="1"/>
      <c r="P12" s="1"/>
      <c r="Q12" s="1">
        <v>20</v>
      </c>
      <c r="R12" s="8" t="s">
        <v>246</v>
      </c>
      <c r="S12" s="1">
        <v>68</v>
      </c>
    </row>
    <row r="13" spans="1:19" ht="60" x14ac:dyDescent="0.25">
      <c r="A13" s="1">
        <v>54</v>
      </c>
      <c r="B13" t="s">
        <v>247</v>
      </c>
      <c r="C13" s="1">
        <v>61</v>
      </c>
      <c r="D13" s="4" t="s">
        <v>184</v>
      </c>
      <c r="E13" s="6" t="s">
        <v>248</v>
      </c>
      <c r="F13" s="3">
        <v>2019</v>
      </c>
      <c r="G13" s="1" t="s">
        <v>14</v>
      </c>
      <c r="H13" s="1" t="s">
        <v>26</v>
      </c>
      <c r="I13" s="1"/>
      <c r="J13" s="1"/>
      <c r="K13" s="1" t="s">
        <v>21</v>
      </c>
      <c r="L13" s="1" t="s">
        <v>64</v>
      </c>
      <c r="M13" s="4" t="s">
        <v>109</v>
      </c>
      <c r="N13" s="1" t="s">
        <v>16</v>
      </c>
      <c r="O13" s="1"/>
      <c r="P13" s="1"/>
      <c r="Q13" s="1">
        <v>61</v>
      </c>
      <c r="R13" t="s">
        <v>249</v>
      </c>
      <c r="S13" s="1">
        <v>52</v>
      </c>
    </row>
    <row r="14" spans="1:19" ht="45" x14ac:dyDescent="0.25">
      <c r="A14" s="1">
        <v>55</v>
      </c>
      <c r="B14" s="8" t="s">
        <v>250</v>
      </c>
      <c r="C14" s="1">
        <v>74</v>
      </c>
      <c r="D14" s="4" t="s">
        <v>185</v>
      </c>
      <c r="E14" s="6" t="s">
        <v>251</v>
      </c>
      <c r="F14" s="3">
        <v>2019</v>
      </c>
      <c r="G14" s="1" t="s">
        <v>14</v>
      </c>
      <c r="H14" s="1" t="s">
        <v>26</v>
      </c>
      <c r="I14" s="1"/>
      <c r="J14" s="1"/>
      <c r="K14" s="1" t="s">
        <v>18</v>
      </c>
      <c r="L14" s="1" t="s">
        <v>65</v>
      </c>
      <c r="M14" s="4" t="s">
        <v>110</v>
      </c>
      <c r="N14" s="1" t="s">
        <v>16</v>
      </c>
      <c r="O14" s="1"/>
      <c r="P14" s="1"/>
      <c r="Q14" s="1">
        <v>74</v>
      </c>
      <c r="R14" s="8" t="s">
        <v>252</v>
      </c>
      <c r="S14" s="1">
        <v>60</v>
      </c>
    </row>
    <row r="15" spans="1:19" ht="60" x14ac:dyDescent="0.25">
      <c r="A15" s="1">
        <v>56</v>
      </c>
      <c r="B15" s="8" t="s">
        <v>253</v>
      </c>
      <c r="C15" s="1">
        <v>75</v>
      </c>
      <c r="D15" s="4" t="s">
        <v>186</v>
      </c>
      <c r="E15" s="6" t="s">
        <v>254</v>
      </c>
      <c r="F15" s="3">
        <v>2019</v>
      </c>
      <c r="G15" s="1" t="s">
        <v>14</v>
      </c>
      <c r="H15" s="1" t="s">
        <v>32</v>
      </c>
      <c r="I15" s="1"/>
      <c r="J15" s="1"/>
      <c r="K15" s="1" t="s">
        <v>18</v>
      </c>
      <c r="L15" s="1" t="s">
        <v>60</v>
      </c>
      <c r="M15" s="4" t="s">
        <v>111</v>
      </c>
      <c r="N15" s="1" t="s">
        <v>16</v>
      </c>
      <c r="O15" s="1"/>
      <c r="P15" s="1"/>
      <c r="Q15" s="1">
        <v>75</v>
      </c>
      <c r="R15" s="5" t="s">
        <v>255</v>
      </c>
      <c r="S15" s="1">
        <v>18</v>
      </c>
    </row>
    <row r="16" spans="1:19" ht="75" x14ac:dyDescent="0.25">
      <c r="A16" s="1">
        <v>57</v>
      </c>
      <c r="B16" s="8" t="s">
        <v>256</v>
      </c>
      <c r="C16" s="1">
        <v>76</v>
      </c>
      <c r="D16" s="4" t="s">
        <v>187</v>
      </c>
      <c r="E16" s="11" t="s">
        <v>240</v>
      </c>
      <c r="F16" s="3">
        <v>2019</v>
      </c>
      <c r="G16" s="1" t="s">
        <v>14</v>
      </c>
      <c r="H16" s="1" t="s">
        <v>26</v>
      </c>
      <c r="I16" s="1"/>
      <c r="J16" s="1"/>
      <c r="K16" s="1" t="s">
        <v>18</v>
      </c>
      <c r="L16" s="1" t="s">
        <v>66</v>
      </c>
      <c r="M16" s="4" t="s">
        <v>112</v>
      </c>
      <c r="N16" s="1" t="s">
        <v>16</v>
      </c>
      <c r="O16" s="1"/>
      <c r="P16" s="1"/>
      <c r="Q16" s="1">
        <v>76</v>
      </c>
      <c r="R16" s="8" t="s">
        <v>257</v>
      </c>
      <c r="S16" s="1">
        <v>30</v>
      </c>
    </row>
    <row r="17" spans="1:19" ht="105" x14ac:dyDescent="0.25">
      <c r="A17" s="1">
        <v>58</v>
      </c>
      <c r="B17" s="8" t="s">
        <v>256</v>
      </c>
      <c r="C17" s="1">
        <v>76</v>
      </c>
      <c r="D17" s="4" t="s">
        <v>187</v>
      </c>
      <c r="E17" s="11" t="s">
        <v>240</v>
      </c>
      <c r="F17" s="3">
        <v>2019</v>
      </c>
      <c r="G17" s="1" t="s">
        <v>13</v>
      </c>
      <c r="H17" s="1" t="s">
        <v>33</v>
      </c>
      <c r="I17" s="1"/>
      <c r="J17" s="1"/>
      <c r="K17" s="1" t="s">
        <v>21</v>
      </c>
      <c r="L17" s="1" t="s">
        <v>78</v>
      </c>
      <c r="M17" s="4" t="s">
        <v>113</v>
      </c>
      <c r="N17" s="1" t="s">
        <v>16</v>
      </c>
      <c r="O17" s="1"/>
      <c r="P17" s="1"/>
      <c r="Q17" s="1">
        <v>76</v>
      </c>
      <c r="R17" s="5" t="s">
        <v>259</v>
      </c>
      <c r="S17" s="1">
        <v>30</v>
      </c>
    </row>
    <row r="18" spans="1:19" ht="60" x14ac:dyDescent="0.25">
      <c r="A18" s="1">
        <v>59</v>
      </c>
      <c r="B18" s="14" t="s">
        <v>258</v>
      </c>
      <c r="C18" s="1">
        <v>77</v>
      </c>
      <c r="D18" s="4" t="s">
        <v>188</v>
      </c>
      <c r="E18" s="6" t="s">
        <v>260</v>
      </c>
      <c r="F18" s="3">
        <v>2019</v>
      </c>
      <c r="G18" s="1" t="s">
        <v>14</v>
      </c>
      <c r="H18" s="1" t="s">
        <v>34</v>
      </c>
      <c r="I18" s="1"/>
      <c r="J18" s="1"/>
      <c r="K18" s="1" t="s">
        <v>18</v>
      </c>
      <c r="L18" s="1" t="s">
        <v>66</v>
      </c>
      <c r="M18" s="4" t="s">
        <v>114</v>
      </c>
      <c r="N18" s="1" t="s">
        <v>16</v>
      </c>
      <c r="O18" s="1"/>
      <c r="P18" s="1"/>
      <c r="Q18" s="1">
        <v>77</v>
      </c>
      <c r="R18" s="14" t="s">
        <v>257</v>
      </c>
      <c r="S18" s="1">
        <v>62</v>
      </c>
    </row>
    <row r="19" spans="1:19" ht="60" x14ac:dyDescent="0.25">
      <c r="A19" s="1">
        <v>60</v>
      </c>
      <c r="B19" s="1" t="s">
        <v>261</v>
      </c>
      <c r="C19" s="1">
        <v>78</v>
      </c>
      <c r="D19" s="4" t="s">
        <v>191</v>
      </c>
      <c r="E19" s="6" t="s">
        <v>388</v>
      </c>
      <c r="F19" s="3">
        <v>2019</v>
      </c>
      <c r="G19" s="1" t="s">
        <v>13</v>
      </c>
      <c r="H19" s="1" t="s">
        <v>26</v>
      </c>
      <c r="I19" s="1"/>
      <c r="J19" s="1"/>
      <c r="K19" s="1" t="s">
        <v>21</v>
      </c>
      <c r="L19" s="1" t="s">
        <v>67</v>
      </c>
      <c r="M19" s="4" t="s">
        <v>115</v>
      </c>
      <c r="N19" s="1" t="s">
        <v>16</v>
      </c>
      <c r="O19" s="1"/>
      <c r="P19" s="1"/>
      <c r="Q19" s="1">
        <v>78</v>
      </c>
      <c r="R19" s="5" t="s">
        <v>262</v>
      </c>
      <c r="S19" s="1">
        <v>12</v>
      </c>
    </row>
    <row r="20" spans="1:19" ht="45" x14ac:dyDescent="0.25">
      <c r="A20" s="1">
        <v>61</v>
      </c>
      <c r="B20" s="14" t="s">
        <v>263</v>
      </c>
      <c r="C20" s="1">
        <v>79</v>
      </c>
      <c r="D20" s="4" t="s">
        <v>189</v>
      </c>
      <c r="E20" s="6" t="s">
        <v>389</v>
      </c>
      <c r="F20" s="3">
        <v>2019</v>
      </c>
      <c r="G20" s="1" t="s">
        <v>14</v>
      </c>
      <c r="H20" s="1" t="s">
        <v>35</v>
      </c>
      <c r="I20" s="1"/>
      <c r="J20" s="1"/>
      <c r="K20" s="1" t="s">
        <v>21</v>
      </c>
      <c r="L20" s="1" t="s">
        <v>68</v>
      </c>
      <c r="M20" s="4" t="s">
        <v>116</v>
      </c>
      <c r="N20" s="1" t="s">
        <v>16</v>
      </c>
      <c r="O20" s="1"/>
      <c r="P20" s="1"/>
      <c r="Q20" s="1">
        <v>79</v>
      </c>
      <c r="R20" s="14" t="s">
        <v>264</v>
      </c>
      <c r="S20" s="1">
        <v>49</v>
      </c>
    </row>
    <row r="21" spans="1:19" ht="60" x14ac:dyDescent="0.25">
      <c r="A21" s="1">
        <v>62</v>
      </c>
      <c r="B21" s="14" t="s">
        <v>265</v>
      </c>
      <c r="C21" s="1">
        <v>80</v>
      </c>
      <c r="D21" s="4" t="s">
        <v>190</v>
      </c>
      <c r="E21" s="6" t="s">
        <v>390</v>
      </c>
      <c r="F21" s="3">
        <v>2019</v>
      </c>
      <c r="G21" s="1" t="s">
        <v>14</v>
      </c>
      <c r="H21" s="1" t="s">
        <v>36</v>
      </c>
      <c r="I21" s="1"/>
      <c r="J21" s="1"/>
      <c r="K21" s="1" t="s">
        <v>20</v>
      </c>
      <c r="L21" s="1" t="s">
        <v>69</v>
      </c>
      <c r="M21" s="4" t="s">
        <v>117</v>
      </c>
      <c r="N21" s="1" t="s">
        <v>16</v>
      </c>
      <c r="O21" s="1"/>
      <c r="P21" s="1"/>
      <c r="Q21" s="1">
        <v>80</v>
      </c>
      <c r="R21" t="s">
        <v>266</v>
      </c>
      <c r="S21" s="1">
        <v>27</v>
      </c>
    </row>
    <row r="22" spans="1:19" ht="45" x14ac:dyDescent="0.25">
      <c r="A22" s="1">
        <v>63</v>
      </c>
      <c r="B22" s="14" t="s">
        <v>268</v>
      </c>
      <c r="C22" s="1">
        <v>81</v>
      </c>
      <c r="D22" s="4" t="s">
        <v>192</v>
      </c>
      <c r="E22" s="6" t="s">
        <v>391</v>
      </c>
      <c r="F22" s="3">
        <v>2019</v>
      </c>
      <c r="G22" s="1" t="s">
        <v>13</v>
      </c>
      <c r="H22" s="1" t="s">
        <v>28</v>
      </c>
      <c r="I22" s="1"/>
      <c r="J22" s="1"/>
      <c r="K22" s="1" t="s">
        <v>20</v>
      </c>
      <c r="L22" s="1" t="s">
        <v>59</v>
      </c>
      <c r="M22" s="4" t="s">
        <v>118</v>
      </c>
      <c r="N22" s="1" t="s">
        <v>16</v>
      </c>
      <c r="O22" s="1"/>
      <c r="P22" s="1"/>
      <c r="Q22" s="1">
        <v>81</v>
      </c>
      <c r="R22" s="14" t="s">
        <v>267</v>
      </c>
      <c r="S22" s="1">
        <v>30</v>
      </c>
    </row>
    <row r="23" spans="1:19" ht="60" x14ac:dyDescent="0.25">
      <c r="A23" s="1">
        <v>64</v>
      </c>
      <c r="B23" s="14" t="s">
        <v>269</v>
      </c>
      <c r="C23" s="1">
        <v>82</v>
      </c>
      <c r="D23" s="4" t="s">
        <v>193</v>
      </c>
      <c r="E23" s="6" t="s">
        <v>392</v>
      </c>
      <c r="F23" s="3">
        <v>2019</v>
      </c>
      <c r="G23" s="1" t="s">
        <v>14</v>
      </c>
      <c r="H23" s="1" t="s">
        <v>26</v>
      </c>
      <c r="I23" s="1"/>
      <c r="J23" s="1"/>
      <c r="K23" s="1" t="s">
        <v>20</v>
      </c>
      <c r="L23" s="1" t="s">
        <v>77</v>
      </c>
      <c r="M23" s="4" t="s">
        <v>119</v>
      </c>
      <c r="N23" s="1" t="s">
        <v>16</v>
      </c>
      <c r="O23" s="1"/>
      <c r="P23" s="1"/>
      <c r="Q23" s="1">
        <v>82</v>
      </c>
      <c r="R23" s="14" t="s">
        <v>270</v>
      </c>
      <c r="S23" s="1">
        <v>45</v>
      </c>
    </row>
    <row r="24" spans="1:19" ht="60" x14ac:dyDescent="0.25">
      <c r="A24" s="1">
        <v>65</v>
      </c>
      <c r="B24" s="8" t="s">
        <v>367</v>
      </c>
      <c r="C24" s="1">
        <v>114</v>
      </c>
      <c r="D24" s="4" t="s">
        <v>354</v>
      </c>
      <c r="E24" s="6" t="s">
        <v>433</v>
      </c>
      <c r="F24" s="3">
        <v>2019</v>
      </c>
      <c r="G24" s="1" t="s">
        <v>14</v>
      </c>
      <c r="H24" s="1" t="s">
        <v>337</v>
      </c>
      <c r="I24" s="1"/>
      <c r="J24" s="1"/>
      <c r="K24" s="1" t="s">
        <v>345</v>
      </c>
      <c r="L24" s="1" t="s">
        <v>347</v>
      </c>
      <c r="M24" s="5"/>
      <c r="N24" s="1" t="s">
        <v>335</v>
      </c>
      <c r="O24" s="1"/>
      <c r="P24" s="1"/>
      <c r="Q24" s="1"/>
      <c r="R24" s="8" t="s">
        <v>368</v>
      </c>
      <c r="S24" s="1">
        <v>13</v>
      </c>
    </row>
    <row r="25" spans="1:19" ht="60" x14ac:dyDescent="0.25">
      <c r="A25" s="1">
        <v>66</v>
      </c>
      <c r="B25" s="8" t="s">
        <v>369</v>
      </c>
      <c r="C25" s="1">
        <v>115</v>
      </c>
      <c r="D25" s="4" t="s">
        <v>355</v>
      </c>
      <c r="E25" s="6" t="s">
        <v>434</v>
      </c>
      <c r="F25" s="3">
        <v>2019</v>
      </c>
      <c r="G25" s="1" t="s">
        <v>14</v>
      </c>
      <c r="H25" s="1" t="s">
        <v>342</v>
      </c>
      <c r="I25" s="1"/>
      <c r="J25" s="1"/>
      <c r="K25" s="1" t="s">
        <v>18</v>
      </c>
      <c r="L25" s="1" t="s">
        <v>348</v>
      </c>
      <c r="M25" s="5"/>
      <c r="N25" s="1" t="s">
        <v>335</v>
      </c>
      <c r="O25" s="1"/>
      <c r="P25" s="1"/>
      <c r="Q25" s="1"/>
      <c r="R25" s="8" t="s">
        <v>370</v>
      </c>
      <c r="S25" s="1">
        <v>66</v>
      </c>
    </row>
    <row r="26" spans="1:19" s="19" customFormat="1" ht="60" x14ac:dyDescent="0.25">
      <c r="A26" s="1">
        <v>67</v>
      </c>
      <c r="B26" s="8" t="s">
        <v>371</v>
      </c>
      <c r="C26" s="1">
        <v>116</v>
      </c>
      <c r="D26" s="4" t="s">
        <v>356</v>
      </c>
      <c r="E26" s="6" t="s">
        <v>435</v>
      </c>
      <c r="F26" s="3">
        <v>2019</v>
      </c>
      <c r="G26" s="1" t="s">
        <v>14</v>
      </c>
      <c r="H26" s="1" t="s">
        <v>338</v>
      </c>
      <c r="I26" s="1"/>
      <c r="J26" s="1"/>
      <c r="K26" s="1" t="s">
        <v>18</v>
      </c>
      <c r="L26" s="1" t="s">
        <v>348</v>
      </c>
      <c r="M26" s="5"/>
      <c r="N26" s="1" t="s">
        <v>335</v>
      </c>
      <c r="O26" s="1"/>
      <c r="P26" s="1"/>
      <c r="Q26" s="1"/>
      <c r="R26" s="8" t="s">
        <v>372</v>
      </c>
      <c r="S26" s="1">
        <v>23</v>
      </c>
    </row>
    <row r="27" spans="1:19" ht="60" x14ac:dyDescent="0.25">
      <c r="A27" s="1">
        <v>68</v>
      </c>
      <c r="B27" s="8" t="s">
        <v>510</v>
      </c>
      <c r="C27" t="s">
        <v>474</v>
      </c>
      <c r="D27" s="4" t="s">
        <v>485</v>
      </c>
      <c r="E27" t="s">
        <v>497</v>
      </c>
      <c r="F27" s="3">
        <v>2019</v>
      </c>
      <c r="G27" s="1" t="s">
        <v>13</v>
      </c>
      <c r="H27" s="1" t="s">
        <v>542</v>
      </c>
      <c r="I27" s="1" t="s">
        <v>543</v>
      </c>
      <c r="J27" s="1"/>
      <c r="K27" s="1" t="s">
        <v>529</v>
      </c>
      <c r="L27" s="1" t="s">
        <v>545</v>
      </c>
      <c r="M27" s="5" t="s">
        <v>544</v>
      </c>
      <c r="N27" s="1" t="s">
        <v>16</v>
      </c>
      <c r="O27" s="1"/>
      <c r="P27" s="1"/>
      <c r="Q27" s="1"/>
      <c r="R27" s="8" t="s">
        <v>511</v>
      </c>
      <c r="S27" s="1">
        <v>33</v>
      </c>
    </row>
    <row r="28" spans="1:19" ht="60" x14ac:dyDescent="0.25">
      <c r="A28" s="1">
        <v>69</v>
      </c>
      <c r="B28" s="14" t="s">
        <v>273</v>
      </c>
      <c r="C28" s="1">
        <v>22</v>
      </c>
      <c r="D28" s="4" t="s">
        <v>395</v>
      </c>
      <c r="E28" s="6" t="s">
        <v>396</v>
      </c>
      <c r="F28" s="3">
        <v>2020</v>
      </c>
      <c r="G28" s="1" t="s">
        <v>14</v>
      </c>
      <c r="H28" s="1" t="s">
        <v>37</v>
      </c>
      <c r="I28" s="1"/>
      <c r="J28" s="1"/>
      <c r="K28" s="1" t="s">
        <v>22</v>
      </c>
      <c r="L28" s="1" t="s">
        <v>71</v>
      </c>
      <c r="M28" s="4" t="s">
        <v>121</v>
      </c>
      <c r="N28" s="1" t="s">
        <v>16</v>
      </c>
      <c r="O28" s="1"/>
      <c r="P28" s="1"/>
      <c r="Q28" s="1">
        <v>22</v>
      </c>
      <c r="R28" t="s">
        <v>274</v>
      </c>
      <c r="S28" s="1">
        <v>41</v>
      </c>
    </row>
    <row r="29" spans="1:19" ht="45" x14ac:dyDescent="0.25">
      <c r="A29" s="1">
        <v>70</v>
      </c>
      <c r="B29" s="14" t="s">
        <v>275</v>
      </c>
      <c r="C29" s="1">
        <v>48</v>
      </c>
      <c r="D29" s="4" t="s">
        <v>194</v>
      </c>
      <c r="E29" s="6" t="s">
        <v>397</v>
      </c>
      <c r="F29" s="3">
        <v>2020</v>
      </c>
      <c r="G29" s="1" t="s">
        <v>14</v>
      </c>
      <c r="H29" s="1" t="s">
        <v>34</v>
      </c>
      <c r="I29" s="1"/>
      <c r="J29" s="1"/>
      <c r="K29" s="1" t="s">
        <v>21</v>
      </c>
      <c r="L29" s="1" t="s">
        <v>74</v>
      </c>
      <c r="M29" s="4" t="s">
        <v>122</v>
      </c>
      <c r="N29" s="1" t="s">
        <v>16</v>
      </c>
      <c r="O29" s="1"/>
      <c r="P29" s="1"/>
      <c r="Q29" s="1">
        <v>48</v>
      </c>
      <c r="R29" s="14" t="s">
        <v>276</v>
      </c>
      <c r="S29" s="1">
        <v>14</v>
      </c>
    </row>
    <row r="30" spans="1:19" ht="60" x14ac:dyDescent="0.25">
      <c r="A30" s="1">
        <v>71</v>
      </c>
      <c r="B30" s="14" t="s">
        <v>269</v>
      </c>
      <c r="C30" s="1">
        <v>82</v>
      </c>
      <c r="D30" s="4" t="s">
        <v>193</v>
      </c>
      <c r="E30" s="6" t="s">
        <v>398</v>
      </c>
      <c r="F30" s="3">
        <v>2020</v>
      </c>
      <c r="G30" s="1" t="s">
        <v>14</v>
      </c>
      <c r="H30" s="1" t="s">
        <v>26</v>
      </c>
      <c r="I30" s="1"/>
      <c r="J30" s="1"/>
      <c r="K30" s="1" t="s">
        <v>20</v>
      </c>
      <c r="L30" s="1" t="s">
        <v>72</v>
      </c>
      <c r="M30" s="4" t="s">
        <v>123</v>
      </c>
      <c r="N30" s="1" t="s">
        <v>16</v>
      </c>
      <c r="O30" s="1"/>
      <c r="P30" s="1"/>
      <c r="Q30" s="1">
        <v>82</v>
      </c>
      <c r="R30" s="14" t="s">
        <v>270</v>
      </c>
      <c r="S30" s="1">
        <v>45</v>
      </c>
    </row>
    <row r="31" spans="1:19" ht="60" x14ac:dyDescent="0.25">
      <c r="A31" s="1">
        <v>72</v>
      </c>
      <c r="B31" s="14" t="s">
        <v>277</v>
      </c>
      <c r="C31" s="1">
        <v>83</v>
      </c>
      <c r="D31" s="4" t="s">
        <v>195</v>
      </c>
      <c r="E31" s="6" t="s">
        <v>399</v>
      </c>
      <c r="F31" s="3">
        <v>2020</v>
      </c>
      <c r="G31" s="1" t="s">
        <v>14</v>
      </c>
      <c r="H31" s="1" t="s">
        <v>26</v>
      </c>
      <c r="I31" s="1"/>
      <c r="J31" s="1"/>
      <c r="K31" s="1" t="s">
        <v>20</v>
      </c>
      <c r="L31" s="1" t="s">
        <v>73</v>
      </c>
      <c r="M31" s="4" t="s">
        <v>124</v>
      </c>
      <c r="N31" s="1" t="s">
        <v>16</v>
      </c>
      <c r="O31" s="1"/>
      <c r="P31" s="1"/>
      <c r="Q31" s="1">
        <v>83</v>
      </c>
      <c r="R31" s="14" t="s">
        <v>278</v>
      </c>
      <c r="S31" s="1">
        <v>35</v>
      </c>
    </row>
    <row r="32" spans="1:19" ht="60" x14ac:dyDescent="0.25">
      <c r="A32" s="1">
        <v>73</v>
      </c>
      <c r="B32" s="8" t="s">
        <v>279</v>
      </c>
      <c r="C32" s="15">
        <v>84</v>
      </c>
      <c r="D32" s="16" t="s">
        <v>196</v>
      </c>
      <c r="E32" s="17" t="s">
        <v>400</v>
      </c>
      <c r="F32" s="18">
        <v>2020</v>
      </c>
      <c r="G32" s="15" t="s">
        <v>14</v>
      </c>
      <c r="H32" s="15" t="s">
        <v>38</v>
      </c>
      <c r="I32" s="15"/>
      <c r="J32" s="15"/>
      <c r="K32" s="15" t="s">
        <v>21</v>
      </c>
      <c r="L32" s="15" t="s">
        <v>74</v>
      </c>
      <c r="M32" s="16" t="s">
        <v>125</v>
      </c>
      <c r="N32" s="15" t="s">
        <v>16</v>
      </c>
      <c r="O32" s="15"/>
      <c r="P32" s="15"/>
      <c r="Q32" s="15">
        <v>84</v>
      </c>
      <c r="R32" s="8" t="s">
        <v>280</v>
      </c>
      <c r="S32" s="15">
        <v>14</v>
      </c>
    </row>
    <row r="33" spans="1:19" ht="75" x14ac:dyDescent="0.25">
      <c r="A33" s="1">
        <v>74</v>
      </c>
      <c r="B33" s="8" t="s">
        <v>281</v>
      </c>
      <c r="C33" s="1">
        <v>85</v>
      </c>
      <c r="D33" s="4" t="s">
        <v>197</v>
      </c>
      <c r="E33" s="6" t="s">
        <v>401</v>
      </c>
      <c r="F33" s="3">
        <v>2020</v>
      </c>
      <c r="G33" s="1" t="s">
        <v>14</v>
      </c>
      <c r="H33" s="1" t="s">
        <v>37</v>
      </c>
      <c r="I33" s="1"/>
      <c r="J33" s="1"/>
      <c r="K33" s="1" t="s">
        <v>18</v>
      </c>
      <c r="L33" s="1" t="s">
        <v>75</v>
      </c>
      <c r="M33" s="4" t="s">
        <v>126</v>
      </c>
      <c r="N33" s="1" t="s">
        <v>16</v>
      </c>
      <c r="O33" s="1"/>
      <c r="P33" s="1"/>
      <c r="Q33" s="1">
        <v>85</v>
      </c>
      <c r="R33" s="8" t="s">
        <v>282</v>
      </c>
      <c r="S33" s="1">
        <v>3</v>
      </c>
    </row>
    <row r="34" spans="1:19" ht="60" x14ac:dyDescent="0.25">
      <c r="A34" s="1">
        <v>75</v>
      </c>
      <c r="B34" t="s">
        <v>283</v>
      </c>
      <c r="C34" s="1">
        <v>86</v>
      </c>
      <c r="D34" s="4" t="s">
        <v>198</v>
      </c>
      <c r="E34" s="6" t="s">
        <v>402</v>
      </c>
      <c r="F34" s="3">
        <v>2020</v>
      </c>
      <c r="G34" s="1" t="s">
        <v>14</v>
      </c>
      <c r="H34" s="1" t="s">
        <v>39</v>
      </c>
      <c r="I34" s="1"/>
      <c r="J34" s="1"/>
      <c r="K34" s="1" t="s">
        <v>22</v>
      </c>
      <c r="L34" s="1" t="s">
        <v>76</v>
      </c>
      <c r="M34" s="4" t="s">
        <v>127</v>
      </c>
      <c r="N34" s="1" t="s">
        <v>16</v>
      </c>
      <c r="O34" s="1"/>
      <c r="P34" s="1"/>
      <c r="Q34" s="1">
        <v>86</v>
      </c>
      <c r="R34" s="8" t="s">
        <v>284</v>
      </c>
      <c r="S34" s="1">
        <v>92</v>
      </c>
    </row>
    <row r="35" spans="1:19" ht="75" x14ac:dyDescent="0.25">
      <c r="A35" s="1">
        <v>76</v>
      </c>
      <c r="B35" s="8" t="s">
        <v>285</v>
      </c>
      <c r="C35" s="1">
        <v>87</v>
      </c>
      <c r="D35" s="4" t="s">
        <v>199</v>
      </c>
      <c r="E35" s="6" t="s">
        <v>403</v>
      </c>
      <c r="F35" s="3">
        <v>2020</v>
      </c>
      <c r="G35" s="1" t="s">
        <v>14</v>
      </c>
      <c r="H35" s="1" t="s">
        <v>40</v>
      </c>
      <c r="I35" s="1"/>
      <c r="J35" s="1"/>
      <c r="K35" s="1" t="s">
        <v>21</v>
      </c>
      <c r="L35" s="1" t="s">
        <v>62</v>
      </c>
      <c r="M35" s="4" t="s">
        <v>128</v>
      </c>
      <c r="N35" s="1" t="s">
        <v>16</v>
      </c>
      <c r="O35" s="1"/>
      <c r="P35" s="1"/>
      <c r="Q35" s="1">
        <v>87</v>
      </c>
      <c r="R35" s="8" t="s">
        <v>286</v>
      </c>
      <c r="S35" s="1">
        <v>22</v>
      </c>
    </row>
    <row r="36" spans="1:19" ht="45" x14ac:dyDescent="0.25">
      <c r="A36" s="1">
        <v>77</v>
      </c>
      <c r="B36" s="8" t="s">
        <v>287</v>
      </c>
      <c r="C36" s="1" t="s">
        <v>518</v>
      </c>
      <c r="D36" s="4" t="s">
        <v>200</v>
      </c>
      <c r="E36" s="6" t="s">
        <v>404</v>
      </c>
      <c r="F36" s="3">
        <v>2020</v>
      </c>
      <c r="G36" s="1" t="s">
        <v>14</v>
      </c>
      <c r="H36" s="1" t="s">
        <v>41</v>
      </c>
      <c r="I36" s="1"/>
      <c r="J36" s="1"/>
      <c r="K36" s="1" t="s">
        <v>21</v>
      </c>
      <c r="L36" s="1" t="s">
        <v>60</v>
      </c>
      <c r="M36" s="4" t="s">
        <v>129</v>
      </c>
      <c r="N36" s="1" t="s">
        <v>16</v>
      </c>
      <c r="O36" s="1"/>
      <c r="P36" s="1"/>
      <c r="Q36" s="1">
        <v>88</v>
      </c>
      <c r="R36" s="8" t="s">
        <v>288</v>
      </c>
      <c r="S36" s="1">
        <v>19</v>
      </c>
    </row>
    <row r="37" spans="1:19" s="19" customFormat="1" ht="60" x14ac:dyDescent="0.25">
      <c r="A37" s="1">
        <v>78</v>
      </c>
      <c r="B37" s="8" t="s">
        <v>289</v>
      </c>
      <c r="C37" s="1">
        <v>89</v>
      </c>
      <c r="D37" s="4" t="s">
        <v>201</v>
      </c>
      <c r="E37" s="6" t="s">
        <v>405</v>
      </c>
      <c r="F37" s="3">
        <v>2020</v>
      </c>
      <c r="G37" s="1" t="s">
        <v>14</v>
      </c>
      <c r="H37" s="1" t="s">
        <v>26</v>
      </c>
      <c r="I37" s="1"/>
      <c r="J37" s="1"/>
      <c r="K37" s="1" t="s">
        <v>20</v>
      </c>
      <c r="L37" s="1" t="s">
        <v>79</v>
      </c>
      <c r="M37" s="4" t="s">
        <v>130</v>
      </c>
      <c r="N37" s="1" t="s">
        <v>16</v>
      </c>
      <c r="O37" s="1"/>
      <c r="P37" s="1"/>
      <c r="Q37" s="1">
        <v>89</v>
      </c>
      <c r="R37" s="8" t="s">
        <v>290</v>
      </c>
      <c r="S37" s="1">
        <v>15</v>
      </c>
    </row>
    <row r="38" spans="1:19" ht="60" x14ac:dyDescent="0.25">
      <c r="A38" s="1">
        <v>79</v>
      </c>
      <c r="B38" t="s">
        <v>291</v>
      </c>
      <c r="C38" s="1">
        <v>90</v>
      </c>
      <c r="D38" s="4" t="s">
        <v>202</v>
      </c>
      <c r="E38" s="6" t="s">
        <v>406</v>
      </c>
      <c r="F38" s="3">
        <v>2020</v>
      </c>
      <c r="G38" s="1" t="s">
        <v>14</v>
      </c>
      <c r="H38" s="1" t="s">
        <v>42</v>
      </c>
      <c r="I38" s="1"/>
      <c r="J38" s="1"/>
      <c r="K38" s="1" t="s">
        <v>23</v>
      </c>
      <c r="L38" s="1" t="s">
        <v>80</v>
      </c>
      <c r="M38" s="4" t="s">
        <v>131</v>
      </c>
      <c r="N38" s="1" t="s">
        <v>16</v>
      </c>
      <c r="O38" s="1"/>
      <c r="P38" s="1"/>
      <c r="Q38" s="1">
        <v>90</v>
      </c>
      <c r="R38" t="s">
        <v>249</v>
      </c>
      <c r="S38" s="1">
        <v>3</v>
      </c>
    </row>
    <row r="39" spans="1:19" ht="60" x14ac:dyDescent="0.25">
      <c r="A39" s="1">
        <v>80</v>
      </c>
      <c r="B39" t="s">
        <v>292</v>
      </c>
      <c r="C39" s="1">
        <v>91</v>
      </c>
      <c r="D39" s="4" t="s">
        <v>203</v>
      </c>
      <c r="E39" s="6" t="s">
        <v>407</v>
      </c>
      <c r="F39" s="3">
        <v>2020</v>
      </c>
      <c r="G39" s="1" t="s">
        <v>13</v>
      </c>
      <c r="H39" s="1" t="s">
        <v>28</v>
      </c>
      <c r="I39" s="1"/>
      <c r="J39" s="1"/>
      <c r="K39" s="1" t="s">
        <v>21</v>
      </c>
      <c r="L39" s="1" t="s">
        <v>81</v>
      </c>
      <c r="M39" s="4" t="s">
        <v>132</v>
      </c>
      <c r="N39" s="1" t="s">
        <v>16</v>
      </c>
      <c r="O39" s="1"/>
      <c r="P39" s="1"/>
      <c r="Q39" s="1">
        <v>91</v>
      </c>
      <c r="R39" t="s">
        <v>249</v>
      </c>
      <c r="S39" s="1">
        <v>38</v>
      </c>
    </row>
    <row r="40" spans="1:19" ht="60" x14ac:dyDescent="0.25">
      <c r="A40" s="1">
        <v>81</v>
      </c>
      <c r="B40" s="8" t="s">
        <v>293</v>
      </c>
      <c r="C40" s="1">
        <v>92</v>
      </c>
      <c r="D40" s="4" t="s">
        <v>205</v>
      </c>
      <c r="E40" s="6" t="s">
        <v>408</v>
      </c>
      <c r="F40" s="3">
        <v>2020</v>
      </c>
      <c r="G40" s="1" t="s">
        <v>13</v>
      </c>
      <c r="H40" s="1" t="s">
        <v>43</v>
      </c>
      <c r="I40" s="1"/>
      <c r="J40" s="1"/>
      <c r="K40" s="1" t="s">
        <v>18</v>
      </c>
      <c r="L40" s="1" t="s">
        <v>82</v>
      </c>
      <c r="M40" s="4" t="s">
        <v>133</v>
      </c>
      <c r="N40" s="1" t="s">
        <v>16</v>
      </c>
      <c r="O40" s="1"/>
      <c r="P40" s="1"/>
      <c r="Q40" s="1">
        <v>92</v>
      </c>
      <c r="R40" s="8" t="s">
        <v>294</v>
      </c>
      <c r="S40" s="1">
        <v>65</v>
      </c>
    </row>
    <row r="41" spans="1:19" ht="75" x14ac:dyDescent="0.25">
      <c r="A41" s="1">
        <v>82</v>
      </c>
      <c r="B41" s="1" t="s">
        <v>296</v>
      </c>
      <c r="C41" s="1">
        <v>93</v>
      </c>
      <c r="D41" s="4" t="s">
        <v>204</v>
      </c>
      <c r="E41" s="6" t="s">
        <v>409</v>
      </c>
      <c r="F41" s="3">
        <v>2020</v>
      </c>
      <c r="G41" s="1" t="s">
        <v>14</v>
      </c>
      <c r="H41" s="1" t="s">
        <v>26</v>
      </c>
      <c r="I41" s="1"/>
      <c r="J41" s="1"/>
      <c r="K41" s="1" t="s">
        <v>21</v>
      </c>
      <c r="L41" s="1" t="s">
        <v>83</v>
      </c>
      <c r="M41" s="4" t="s">
        <v>134</v>
      </c>
      <c r="N41" s="1" t="s">
        <v>16</v>
      </c>
      <c r="O41" s="1"/>
      <c r="P41" s="1"/>
      <c r="Q41" s="1">
        <v>93</v>
      </c>
      <c r="R41" t="s">
        <v>295</v>
      </c>
      <c r="S41" s="1">
        <v>5</v>
      </c>
    </row>
    <row r="42" spans="1:19" ht="90" x14ac:dyDescent="0.25">
      <c r="A42" s="1">
        <v>83</v>
      </c>
      <c r="B42" s="8" t="s">
        <v>299</v>
      </c>
      <c r="C42" s="1">
        <v>94</v>
      </c>
      <c r="D42" s="6" t="s">
        <v>206</v>
      </c>
      <c r="E42" s="6" t="s">
        <v>410</v>
      </c>
      <c r="F42" s="3">
        <v>2020</v>
      </c>
      <c r="G42" s="1" t="s">
        <v>14</v>
      </c>
      <c r="H42" s="1" t="s">
        <v>26</v>
      </c>
      <c r="I42" s="1"/>
      <c r="J42" s="1"/>
      <c r="K42" s="1" t="s">
        <v>18</v>
      </c>
      <c r="L42" s="1" t="s">
        <v>84</v>
      </c>
      <c r="M42" s="4" t="s">
        <v>135</v>
      </c>
      <c r="N42" s="1" t="s">
        <v>16</v>
      </c>
      <c r="O42" s="1"/>
      <c r="P42" s="1"/>
      <c r="Q42" s="1">
        <v>94</v>
      </c>
      <c r="R42" s="8" t="s">
        <v>300</v>
      </c>
      <c r="S42" s="1">
        <v>83</v>
      </c>
    </row>
    <row r="43" spans="1:19" ht="60" x14ac:dyDescent="0.25">
      <c r="A43" s="1">
        <v>84</v>
      </c>
      <c r="B43" s="8" t="s">
        <v>297</v>
      </c>
      <c r="C43" s="15" t="s">
        <v>517</v>
      </c>
      <c r="D43" s="16" t="s">
        <v>207</v>
      </c>
      <c r="E43" s="17" t="s">
        <v>411</v>
      </c>
      <c r="F43" s="18">
        <v>2020</v>
      </c>
      <c r="G43" s="15" t="s">
        <v>14</v>
      </c>
      <c r="H43" s="15" t="s">
        <v>44</v>
      </c>
      <c r="I43" s="15"/>
      <c r="J43" s="15"/>
      <c r="K43" s="15" t="s">
        <v>21</v>
      </c>
      <c r="L43" s="15" t="s">
        <v>85</v>
      </c>
      <c r="M43" s="16" t="s">
        <v>136</v>
      </c>
      <c r="N43" s="15" t="s">
        <v>16</v>
      </c>
      <c r="O43" s="15"/>
      <c r="P43" s="15"/>
      <c r="Q43" s="15">
        <v>95</v>
      </c>
      <c r="R43" s="8" t="s">
        <v>298</v>
      </c>
      <c r="S43" s="15">
        <v>31</v>
      </c>
    </row>
    <row r="44" spans="1:19" ht="45" x14ac:dyDescent="0.25">
      <c r="A44" s="1">
        <v>85</v>
      </c>
      <c r="B44" s="8" t="s">
        <v>301</v>
      </c>
      <c r="C44" s="1">
        <v>96</v>
      </c>
      <c r="D44" s="4" t="s">
        <v>208</v>
      </c>
      <c r="E44" s="6" t="s">
        <v>412</v>
      </c>
      <c r="F44" s="3">
        <v>2020</v>
      </c>
      <c r="G44" s="1" t="s">
        <v>14</v>
      </c>
      <c r="H44" s="1" t="s">
        <v>28</v>
      </c>
      <c r="I44" s="1"/>
      <c r="J44" s="1"/>
      <c r="K44" s="1" t="s">
        <v>21</v>
      </c>
      <c r="L44" s="1" t="s">
        <v>86</v>
      </c>
      <c r="M44" s="4" t="s">
        <v>137</v>
      </c>
      <c r="N44" s="1" t="s">
        <v>16</v>
      </c>
      <c r="O44" s="1"/>
      <c r="P44" s="1"/>
      <c r="Q44" s="1">
        <v>96</v>
      </c>
      <c r="R44" t="s">
        <v>302</v>
      </c>
      <c r="S44" s="1">
        <v>154</v>
      </c>
    </row>
    <row r="45" spans="1:19" s="19" customFormat="1" ht="90" x14ac:dyDescent="0.25">
      <c r="A45" s="1">
        <v>86</v>
      </c>
      <c r="B45" s="8" t="s">
        <v>303</v>
      </c>
      <c r="C45" s="1">
        <v>97</v>
      </c>
      <c r="D45" s="4" t="s">
        <v>209</v>
      </c>
      <c r="E45" s="6" t="s">
        <v>413</v>
      </c>
      <c r="F45" s="3">
        <v>2020</v>
      </c>
      <c r="G45" s="1" t="s">
        <v>14</v>
      </c>
      <c r="H45" s="1" t="s">
        <v>45</v>
      </c>
      <c r="I45" s="1"/>
      <c r="J45" s="1"/>
      <c r="K45" s="1" t="s">
        <v>18</v>
      </c>
      <c r="L45" s="1" t="s">
        <v>87</v>
      </c>
      <c r="M45" s="4" t="s">
        <v>138</v>
      </c>
      <c r="N45" s="1" t="s">
        <v>16</v>
      </c>
      <c r="O45" s="1"/>
      <c r="P45" s="1"/>
      <c r="Q45" s="1">
        <v>97</v>
      </c>
      <c r="R45" s="8" t="s">
        <v>304</v>
      </c>
      <c r="S45" s="1">
        <v>17</v>
      </c>
    </row>
    <row r="46" spans="1:19" ht="60" x14ac:dyDescent="0.25">
      <c r="A46" s="1">
        <v>87</v>
      </c>
      <c r="B46" s="8" t="s">
        <v>305</v>
      </c>
      <c r="C46" s="1">
        <v>98</v>
      </c>
      <c r="D46" s="4" t="s">
        <v>210</v>
      </c>
      <c r="E46" s="6" t="s">
        <v>414</v>
      </c>
      <c r="F46" s="3">
        <v>2020</v>
      </c>
      <c r="G46" s="1" t="s">
        <v>14</v>
      </c>
      <c r="H46" s="1" t="s">
        <v>46</v>
      </c>
      <c r="I46" s="1"/>
      <c r="J46" s="1"/>
      <c r="K46" s="1" t="s">
        <v>18</v>
      </c>
      <c r="L46" s="1" t="s">
        <v>88</v>
      </c>
      <c r="M46" s="4" t="s">
        <v>139</v>
      </c>
      <c r="N46" s="1" t="s">
        <v>16</v>
      </c>
      <c r="O46" s="1"/>
      <c r="P46" s="1"/>
      <c r="Q46" s="1">
        <v>98</v>
      </c>
      <c r="R46" s="8" t="s">
        <v>306</v>
      </c>
      <c r="S46" s="1">
        <v>22</v>
      </c>
    </row>
    <row r="47" spans="1:19" ht="60" x14ac:dyDescent="0.25">
      <c r="A47" s="1">
        <v>88</v>
      </c>
      <c r="B47" s="8" t="s">
        <v>373</v>
      </c>
      <c r="C47" s="1">
        <v>117</v>
      </c>
      <c r="D47" s="4" t="s">
        <v>357</v>
      </c>
      <c r="E47" s="6" t="s">
        <v>436</v>
      </c>
      <c r="F47" s="3">
        <v>2020</v>
      </c>
      <c r="G47" s="1" t="s">
        <v>14</v>
      </c>
      <c r="H47" s="1" t="s">
        <v>341</v>
      </c>
      <c r="I47" s="1"/>
      <c r="J47" s="1"/>
      <c r="K47" s="1" t="s">
        <v>22</v>
      </c>
      <c r="L47" s="1" t="s">
        <v>71</v>
      </c>
      <c r="M47" s="5"/>
      <c r="N47" s="1" t="s">
        <v>335</v>
      </c>
      <c r="O47" s="1"/>
      <c r="P47" s="1"/>
      <c r="Q47" s="1"/>
      <c r="R47" t="s">
        <v>374</v>
      </c>
      <c r="S47" s="1">
        <v>119</v>
      </c>
    </row>
    <row r="48" spans="1:19" ht="60" x14ac:dyDescent="0.25">
      <c r="A48" s="1">
        <v>89</v>
      </c>
      <c r="B48" s="8" t="s">
        <v>375</v>
      </c>
      <c r="C48" s="1">
        <v>118</v>
      </c>
      <c r="D48" s="4" t="s">
        <v>358</v>
      </c>
      <c r="E48" s="6" t="s">
        <v>437</v>
      </c>
      <c r="F48" s="3">
        <v>2020</v>
      </c>
      <c r="G48" s="1" t="s">
        <v>14</v>
      </c>
      <c r="H48" s="1" t="s">
        <v>341</v>
      </c>
      <c r="I48" s="1"/>
      <c r="J48" s="1"/>
      <c r="K48" s="1" t="s">
        <v>20</v>
      </c>
      <c r="L48" s="1" t="s">
        <v>352</v>
      </c>
      <c r="M48" s="5"/>
      <c r="N48" s="1" t="s">
        <v>335</v>
      </c>
      <c r="O48" s="1"/>
      <c r="P48" s="1"/>
      <c r="Q48" s="1"/>
      <c r="R48" s="8" t="s">
        <v>376</v>
      </c>
      <c r="S48" s="1">
        <v>29</v>
      </c>
    </row>
    <row r="49" spans="1:19" s="113" customFormat="1" ht="75" x14ac:dyDescent="0.25">
      <c r="A49" s="2">
        <v>90</v>
      </c>
      <c r="B49" s="109" t="s">
        <v>377</v>
      </c>
      <c r="C49" s="2">
        <v>119</v>
      </c>
      <c r="D49" s="110" t="s">
        <v>359</v>
      </c>
      <c r="E49" s="7" t="s">
        <v>438</v>
      </c>
      <c r="F49" s="111">
        <v>2020</v>
      </c>
      <c r="G49" s="2" t="s">
        <v>14</v>
      </c>
      <c r="H49" s="2" t="s">
        <v>339</v>
      </c>
      <c r="I49" s="2"/>
      <c r="J49" s="2"/>
      <c r="K49" s="2" t="s">
        <v>21</v>
      </c>
      <c r="L49" s="2" t="s">
        <v>349</v>
      </c>
      <c r="M49" s="112"/>
      <c r="N49" s="2" t="s">
        <v>335</v>
      </c>
      <c r="O49" s="2"/>
      <c r="P49" s="2"/>
      <c r="Q49" s="2"/>
      <c r="R49" s="109" t="s">
        <v>378</v>
      </c>
      <c r="S49" s="2">
        <v>8</v>
      </c>
    </row>
    <row r="50" spans="1:19" ht="45" x14ac:dyDescent="0.25">
      <c r="A50" s="1">
        <v>91</v>
      </c>
      <c r="B50" t="s">
        <v>445</v>
      </c>
      <c r="C50" s="25" t="s">
        <v>446</v>
      </c>
      <c r="D50" s="4" t="s">
        <v>452</v>
      </c>
      <c r="E50" s="6" t="s">
        <v>412</v>
      </c>
      <c r="F50" s="3">
        <v>2020</v>
      </c>
      <c r="G50" s="1" t="s">
        <v>14</v>
      </c>
      <c r="H50" s="1" t="s">
        <v>455</v>
      </c>
      <c r="I50" s="1" t="s">
        <v>454</v>
      </c>
      <c r="J50" s="1"/>
      <c r="K50" s="1" t="s">
        <v>21</v>
      </c>
      <c r="L50" s="1" t="s">
        <v>449</v>
      </c>
      <c r="M50" s="5" t="s">
        <v>450</v>
      </c>
      <c r="N50" s="1" t="s">
        <v>16</v>
      </c>
      <c r="O50" s="1"/>
      <c r="P50" s="1"/>
      <c r="Q50" s="1"/>
      <c r="R50" s="8" t="s">
        <v>272</v>
      </c>
      <c r="S50" s="1">
        <v>0</v>
      </c>
    </row>
    <row r="51" spans="1:19" ht="60" x14ac:dyDescent="0.25">
      <c r="A51" s="1">
        <v>92</v>
      </c>
      <c r="B51" s="8" t="s">
        <v>512</v>
      </c>
      <c r="C51" t="s">
        <v>475</v>
      </c>
      <c r="D51" s="4" t="s">
        <v>486</v>
      </c>
      <c r="E51" t="s">
        <v>498</v>
      </c>
      <c r="F51" s="3">
        <v>2020</v>
      </c>
      <c r="G51" s="1" t="s">
        <v>14</v>
      </c>
      <c r="H51" s="1" t="s">
        <v>40</v>
      </c>
      <c r="I51" s="1" t="s">
        <v>548</v>
      </c>
      <c r="J51" s="1" t="s">
        <v>547</v>
      </c>
      <c r="K51" s="1" t="s">
        <v>22</v>
      </c>
      <c r="L51" s="29" t="s">
        <v>546</v>
      </c>
      <c r="M51" s="5"/>
      <c r="N51" s="1" t="s">
        <v>16</v>
      </c>
      <c r="O51" s="1"/>
      <c r="P51" s="1"/>
      <c r="Q51" s="1"/>
      <c r="R51" t="s">
        <v>513</v>
      </c>
      <c r="S51" s="1">
        <v>183</v>
      </c>
    </row>
    <row r="52" spans="1:19" ht="75" x14ac:dyDescent="0.25">
      <c r="A52" s="1">
        <v>93</v>
      </c>
      <c r="B52" s="8" t="s">
        <v>303</v>
      </c>
      <c r="C52" t="s">
        <v>477</v>
      </c>
      <c r="D52" s="4" t="s">
        <v>488</v>
      </c>
      <c r="E52" t="s">
        <v>413</v>
      </c>
      <c r="F52" s="3">
        <v>2020</v>
      </c>
      <c r="G52" s="1" t="s">
        <v>13</v>
      </c>
      <c r="H52" s="1" t="s">
        <v>552</v>
      </c>
      <c r="I52" s="1"/>
      <c r="J52" s="1"/>
      <c r="K52" s="1" t="s">
        <v>18</v>
      </c>
      <c r="L52" s="1" t="s">
        <v>551</v>
      </c>
      <c r="M52" s="5" t="s">
        <v>550</v>
      </c>
      <c r="N52" s="1" t="s">
        <v>16</v>
      </c>
      <c r="O52" s="1"/>
      <c r="P52" s="1"/>
      <c r="Q52" s="1"/>
      <c r="R52" s="8" t="s">
        <v>304</v>
      </c>
      <c r="S52" s="1">
        <v>17</v>
      </c>
    </row>
    <row r="53" spans="1:19" ht="45" x14ac:dyDescent="0.25">
      <c r="A53" s="1">
        <v>94</v>
      </c>
      <c r="B53" s="8" t="s">
        <v>234</v>
      </c>
      <c r="C53" s="35" t="s">
        <v>563</v>
      </c>
      <c r="D53" s="26" t="s">
        <v>565</v>
      </c>
      <c r="E53" s="26" t="s">
        <v>566</v>
      </c>
      <c r="F53" s="3">
        <v>2020</v>
      </c>
      <c r="G53" s="1" t="s">
        <v>14</v>
      </c>
      <c r="H53" s="1"/>
      <c r="I53" s="1"/>
      <c r="J53" s="1"/>
      <c r="K53" s="1"/>
      <c r="L53" s="1"/>
      <c r="M53" s="5"/>
      <c r="N53" s="1"/>
      <c r="O53" s="1"/>
      <c r="P53" s="1"/>
      <c r="Q53" s="1"/>
      <c r="R53" s="35" t="s">
        <v>564</v>
      </c>
      <c r="S53" s="1">
        <v>359</v>
      </c>
    </row>
    <row r="54" spans="1:19" x14ac:dyDescent="0.25">
      <c r="A54" s="1">
        <v>95</v>
      </c>
      <c r="B54" s="8" t="s">
        <v>578</v>
      </c>
      <c r="C54" s="35" t="s">
        <v>575</v>
      </c>
      <c r="D54" s="35" t="s">
        <v>576</v>
      </c>
      <c r="E54" s="35" t="s">
        <v>577</v>
      </c>
      <c r="F54" s="3">
        <v>2020</v>
      </c>
      <c r="G54" s="1" t="s">
        <v>14</v>
      </c>
      <c r="H54" s="1"/>
      <c r="I54" s="1"/>
      <c r="J54" s="1"/>
      <c r="K54" s="1" t="s">
        <v>529</v>
      </c>
      <c r="L54" s="1"/>
      <c r="M54" s="5"/>
      <c r="N54" s="1"/>
      <c r="O54" s="1"/>
      <c r="P54" s="1"/>
      <c r="Q54" s="1"/>
      <c r="R54" s="35" t="s">
        <v>579</v>
      </c>
      <c r="S54" s="1">
        <v>55</v>
      </c>
    </row>
    <row r="55" spans="1:19" ht="60" x14ac:dyDescent="0.25">
      <c r="A55" s="1">
        <v>96</v>
      </c>
      <c r="B55" s="8" t="s">
        <v>307</v>
      </c>
      <c r="C55" s="1">
        <v>9</v>
      </c>
      <c r="D55" s="4" t="s">
        <v>211</v>
      </c>
      <c r="E55" s="6" t="s">
        <v>415</v>
      </c>
      <c r="F55" s="3">
        <v>2021</v>
      </c>
      <c r="G55" s="1" t="s">
        <v>14</v>
      </c>
      <c r="H55" s="1" t="s">
        <v>28</v>
      </c>
      <c r="I55" s="1"/>
      <c r="J55" s="1"/>
      <c r="K55" s="1" t="s">
        <v>21</v>
      </c>
      <c r="L55" s="1" t="s">
        <v>67</v>
      </c>
      <c r="M55" s="4" t="s">
        <v>140</v>
      </c>
      <c r="N55" s="1" t="s">
        <v>16</v>
      </c>
      <c r="O55" s="1"/>
      <c r="P55" s="1"/>
      <c r="Q55" s="1">
        <v>9</v>
      </c>
      <c r="R55" t="s">
        <v>308</v>
      </c>
      <c r="S55" s="1">
        <v>152</v>
      </c>
    </row>
    <row r="56" spans="1:19" ht="45" x14ac:dyDescent="0.25">
      <c r="A56" s="1">
        <v>97</v>
      </c>
      <c r="B56" s="8" t="s">
        <v>309</v>
      </c>
      <c r="C56" s="1">
        <v>14</v>
      </c>
      <c r="D56" s="4" t="s">
        <v>212</v>
      </c>
      <c r="E56" s="6" t="s">
        <v>416</v>
      </c>
      <c r="F56" s="3">
        <v>2021</v>
      </c>
      <c r="G56" s="1" t="s">
        <v>14</v>
      </c>
      <c r="H56" s="1" t="s">
        <v>47</v>
      </c>
      <c r="I56" s="1"/>
      <c r="J56" s="1"/>
      <c r="K56" s="1" t="s">
        <v>22</v>
      </c>
      <c r="L56" s="1" t="s">
        <v>97</v>
      </c>
      <c r="M56" s="4" t="s">
        <v>141</v>
      </c>
      <c r="N56" s="1" t="s">
        <v>16</v>
      </c>
      <c r="O56" s="1"/>
      <c r="P56" s="1"/>
      <c r="Q56" s="1">
        <v>14</v>
      </c>
      <c r="R56" t="s">
        <v>310</v>
      </c>
      <c r="S56" s="1">
        <v>39</v>
      </c>
    </row>
    <row r="57" spans="1:19" ht="75" x14ac:dyDescent="0.25">
      <c r="A57" s="1">
        <v>98</v>
      </c>
      <c r="B57" s="8" t="s">
        <v>312</v>
      </c>
      <c r="C57" s="1">
        <v>100</v>
      </c>
      <c r="D57" s="4" t="s">
        <v>214</v>
      </c>
      <c r="E57" s="6" t="s">
        <v>418</v>
      </c>
      <c r="F57" s="3">
        <v>2021</v>
      </c>
      <c r="G57" s="1" t="s">
        <v>14</v>
      </c>
      <c r="H57" s="1" t="s">
        <v>49</v>
      </c>
      <c r="I57" s="1"/>
      <c r="J57" s="1"/>
      <c r="K57" s="1" t="s">
        <v>21</v>
      </c>
      <c r="L57" s="1" t="s">
        <v>89</v>
      </c>
      <c r="M57" s="4" t="s">
        <v>143</v>
      </c>
      <c r="N57" s="1" t="s">
        <v>16</v>
      </c>
      <c r="O57" s="1"/>
      <c r="P57" s="1"/>
      <c r="Q57" s="1">
        <v>100</v>
      </c>
      <c r="R57" s="8" t="s">
        <v>313</v>
      </c>
      <c r="S57" s="1">
        <v>22</v>
      </c>
    </row>
    <row r="58" spans="1:19" ht="60" x14ac:dyDescent="0.25">
      <c r="A58" s="1">
        <v>99</v>
      </c>
      <c r="B58" s="8" t="s">
        <v>314</v>
      </c>
      <c r="C58" s="1">
        <v>103</v>
      </c>
      <c r="D58" s="4" t="s">
        <v>217</v>
      </c>
      <c r="E58" s="6" t="s">
        <v>421</v>
      </c>
      <c r="F58" s="3">
        <v>2021</v>
      </c>
      <c r="G58" s="1" t="s">
        <v>14</v>
      </c>
      <c r="H58" s="1" t="s">
        <v>50</v>
      </c>
      <c r="I58" s="1"/>
      <c r="J58" s="1"/>
      <c r="K58" s="1" t="s">
        <v>21</v>
      </c>
      <c r="L58" s="1" t="s">
        <v>92</v>
      </c>
      <c r="M58" s="5" t="s">
        <v>146</v>
      </c>
      <c r="N58" s="1" t="s">
        <v>16</v>
      </c>
      <c r="O58" s="1"/>
      <c r="P58" s="1"/>
      <c r="Q58" s="1">
        <v>103</v>
      </c>
      <c r="R58" s="8" t="s">
        <v>315</v>
      </c>
      <c r="S58" s="1">
        <v>9</v>
      </c>
    </row>
    <row r="59" spans="1:19" ht="60" x14ac:dyDescent="0.25">
      <c r="A59" s="1">
        <v>100</v>
      </c>
      <c r="B59" t="s">
        <v>316</v>
      </c>
      <c r="C59" s="15">
        <v>104</v>
      </c>
      <c r="D59" s="16" t="s">
        <v>218</v>
      </c>
      <c r="E59" s="17" t="s">
        <v>422</v>
      </c>
      <c r="F59" s="18">
        <v>2021</v>
      </c>
      <c r="G59" s="15" t="s">
        <v>14</v>
      </c>
      <c r="H59" s="15" t="s">
        <v>26</v>
      </c>
      <c r="I59" s="15"/>
      <c r="J59" s="15"/>
      <c r="K59" s="15" t="s">
        <v>21</v>
      </c>
      <c r="L59" s="15" t="s">
        <v>93</v>
      </c>
      <c r="M59" s="16" t="s">
        <v>147</v>
      </c>
      <c r="N59" s="15" t="s">
        <v>16</v>
      </c>
      <c r="O59" s="15"/>
      <c r="P59" s="15"/>
      <c r="Q59" s="15">
        <v>104</v>
      </c>
      <c r="R59" t="s">
        <v>317</v>
      </c>
      <c r="S59" s="15">
        <v>21</v>
      </c>
    </row>
    <row r="60" spans="1:19" ht="45" x14ac:dyDescent="0.25">
      <c r="A60" s="1">
        <v>101</v>
      </c>
      <c r="B60" t="s">
        <v>318</v>
      </c>
      <c r="C60" s="1">
        <v>105</v>
      </c>
      <c r="D60" s="4" t="s">
        <v>219</v>
      </c>
      <c r="E60" s="6" t="s">
        <v>423</v>
      </c>
      <c r="F60" s="3">
        <v>2021</v>
      </c>
      <c r="G60" s="1" t="s">
        <v>14</v>
      </c>
      <c r="H60" s="1" t="s">
        <v>36</v>
      </c>
      <c r="I60" s="1"/>
      <c r="J60" s="1"/>
      <c r="K60" s="1" t="s">
        <v>18</v>
      </c>
      <c r="L60" s="1" t="s">
        <v>94</v>
      </c>
      <c r="M60" s="4" t="s">
        <v>148</v>
      </c>
      <c r="N60" s="1" t="s">
        <v>16</v>
      </c>
      <c r="O60" s="1"/>
      <c r="P60" s="1"/>
      <c r="Q60" s="1">
        <v>105</v>
      </c>
      <c r="R60" s="8" t="s">
        <v>319</v>
      </c>
      <c r="S60" s="1">
        <v>5</v>
      </c>
    </row>
    <row r="61" spans="1:19" ht="60" x14ac:dyDescent="0.25">
      <c r="A61" s="1">
        <v>102</v>
      </c>
      <c r="B61" t="s">
        <v>320</v>
      </c>
      <c r="C61" s="1">
        <v>106</v>
      </c>
      <c r="D61" s="4" t="s">
        <v>220</v>
      </c>
      <c r="E61" s="6" t="s">
        <v>424</v>
      </c>
      <c r="F61" s="3">
        <v>2021</v>
      </c>
      <c r="G61" s="1" t="s">
        <v>14</v>
      </c>
      <c r="H61" s="1" t="s">
        <v>51</v>
      </c>
      <c r="I61" s="1"/>
      <c r="J61" s="1"/>
      <c r="K61" s="1" t="s">
        <v>21</v>
      </c>
      <c r="L61" s="1" t="s">
        <v>81</v>
      </c>
      <c r="M61" s="4" t="s">
        <v>149</v>
      </c>
      <c r="N61" s="1" t="s">
        <v>16</v>
      </c>
      <c r="O61" s="1"/>
      <c r="P61" s="1"/>
      <c r="Q61" s="1">
        <v>106</v>
      </c>
      <c r="R61" s="12" t="s">
        <v>321</v>
      </c>
      <c r="S61" s="1">
        <v>26</v>
      </c>
    </row>
    <row r="62" spans="1:19" ht="45" x14ac:dyDescent="0.25">
      <c r="A62" s="1">
        <v>103</v>
      </c>
      <c r="B62" s="8" t="s">
        <v>322</v>
      </c>
      <c r="C62" s="1" t="s">
        <v>516</v>
      </c>
      <c r="D62" s="4" t="s">
        <v>221</v>
      </c>
      <c r="E62" s="6" t="s">
        <v>425</v>
      </c>
      <c r="F62" s="3">
        <v>2021</v>
      </c>
      <c r="G62" s="1" t="s">
        <v>14</v>
      </c>
      <c r="H62" s="1" t="s">
        <v>52</v>
      </c>
      <c r="I62" s="1"/>
      <c r="J62" s="1"/>
      <c r="K62" s="1" t="s">
        <v>22</v>
      </c>
      <c r="L62" s="1" t="s">
        <v>62</v>
      </c>
      <c r="M62" s="4" t="s">
        <v>150</v>
      </c>
      <c r="N62" s="1" t="s">
        <v>16</v>
      </c>
      <c r="O62" s="1"/>
      <c r="P62" s="1"/>
      <c r="Q62" s="1">
        <v>107</v>
      </c>
      <c r="R62" s="8" t="s">
        <v>323</v>
      </c>
      <c r="S62" s="1">
        <v>11</v>
      </c>
    </row>
    <row r="63" spans="1:19" ht="45" x14ac:dyDescent="0.25">
      <c r="A63" s="1">
        <v>104</v>
      </c>
      <c r="B63" s="8" t="s">
        <v>324</v>
      </c>
      <c r="C63" s="1">
        <v>108</v>
      </c>
      <c r="D63" s="4" t="s">
        <v>222</v>
      </c>
      <c r="E63" s="6" t="s">
        <v>426</v>
      </c>
      <c r="F63" s="3">
        <v>2021</v>
      </c>
      <c r="G63" s="1" t="s">
        <v>14</v>
      </c>
      <c r="H63" s="1" t="s">
        <v>26</v>
      </c>
      <c r="I63" s="1"/>
      <c r="J63" s="1"/>
      <c r="K63" s="1" t="s">
        <v>18</v>
      </c>
      <c r="L63" s="1" t="s">
        <v>72</v>
      </c>
      <c r="M63" s="4" t="s">
        <v>151</v>
      </c>
      <c r="N63" s="1" t="s">
        <v>16</v>
      </c>
      <c r="O63" s="1"/>
      <c r="P63" s="1"/>
      <c r="Q63" s="1">
        <v>108</v>
      </c>
      <c r="R63" s="8" t="s">
        <v>323</v>
      </c>
      <c r="S63" s="1">
        <v>13</v>
      </c>
    </row>
    <row r="64" spans="1:19" ht="45" x14ac:dyDescent="0.25">
      <c r="A64" s="1">
        <v>105</v>
      </c>
      <c r="B64" s="8" t="s">
        <v>326</v>
      </c>
      <c r="C64" s="1">
        <v>109</v>
      </c>
      <c r="D64" s="4" t="s">
        <v>223</v>
      </c>
      <c r="E64" s="6" t="s">
        <v>427</v>
      </c>
      <c r="F64" s="3">
        <v>2021</v>
      </c>
      <c r="G64" s="1" t="s">
        <v>14</v>
      </c>
      <c r="H64" s="1" t="s">
        <v>53</v>
      </c>
      <c r="I64" s="1"/>
      <c r="J64" s="1"/>
      <c r="K64" s="1" t="s">
        <v>21</v>
      </c>
      <c r="L64" s="1" t="s">
        <v>93</v>
      </c>
      <c r="M64" s="4" t="s">
        <v>152</v>
      </c>
      <c r="N64" s="1" t="s">
        <v>16</v>
      </c>
      <c r="O64" s="1"/>
      <c r="P64" s="1"/>
      <c r="Q64" s="1">
        <v>109</v>
      </c>
      <c r="R64" s="8" t="s">
        <v>325</v>
      </c>
      <c r="S64" s="1">
        <v>5</v>
      </c>
    </row>
    <row r="65" spans="1:19" ht="60" x14ac:dyDescent="0.25">
      <c r="A65" s="1">
        <v>106</v>
      </c>
      <c r="B65" s="8" t="s">
        <v>328</v>
      </c>
      <c r="C65" s="1">
        <v>110</v>
      </c>
      <c r="D65" s="4" t="s">
        <v>224</v>
      </c>
      <c r="E65" s="6" t="s">
        <v>428</v>
      </c>
      <c r="F65" s="3">
        <v>2021</v>
      </c>
      <c r="G65" s="1" t="s">
        <v>14</v>
      </c>
      <c r="H65" s="1" t="s">
        <v>26</v>
      </c>
      <c r="I65" s="1"/>
      <c r="J65" s="1"/>
      <c r="K65" s="1" t="s">
        <v>21</v>
      </c>
      <c r="L65" s="1" t="s">
        <v>93</v>
      </c>
      <c r="M65" s="4" t="s">
        <v>153</v>
      </c>
      <c r="N65" s="1" t="s">
        <v>16</v>
      </c>
      <c r="O65" s="1"/>
      <c r="P65" s="1"/>
      <c r="Q65" s="1">
        <v>110</v>
      </c>
      <c r="R65" s="8" t="s">
        <v>327</v>
      </c>
      <c r="S65" s="1">
        <v>20</v>
      </c>
    </row>
    <row r="66" spans="1:19" s="24" customFormat="1" ht="45" x14ac:dyDescent="0.25">
      <c r="A66" s="1">
        <v>107</v>
      </c>
      <c r="B66" s="8" t="s">
        <v>233</v>
      </c>
      <c r="C66" s="1">
        <v>120</v>
      </c>
      <c r="D66" s="4" t="s">
        <v>360</v>
      </c>
      <c r="E66" s="6" t="s">
        <v>439</v>
      </c>
      <c r="F66" s="3">
        <v>2021</v>
      </c>
      <c r="G66" s="1" t="s">
        <v>14</v>
      </c>
      <c r="H66" s="1" t="s">
        <v>340</v>
      </c>
      <c r="I66" s="1"/>
      <c r="J66" s="1"/>
      <c r="K66" s="1" t="s">
        <v>21</v>
      </c>
      <c r="L66" s="1" t="s">
        <v>350</v>
      </c>
      <c r="M66" s="5"/>
      <c r="N66" s="1" t="s">
        <v>335</v>
      </c>
      <c r="O66" s="1"/>
      <c r="P66" s="1"/>
      <c r="Q66" s="1"/>
      <c r="R66" t="s">
        <v>379</v>
      </c>
      <c r="S66" s="1">
        <v>35</v>
      </c>
    </row>
    <row r="67" spans="1:19" ht="60" x14ac:dyDescent="0.25">
      <c r="A67" s="1">
        <v>108</v>
      </c>
      <c r="B67" s="8" t="s">
        <v>380</v>
      </c>
      <c r="C67" s="1">
        <v>121</v>
      </c>
      <c r="D67" s="4" t="s">
        <v>361</v>
      </c>
      <c r="E67" s="6" t="s">
        <v>440</v>
      </c>
      <c r="F67" s="3">
        <v>2021</v>
      </c>
      <c r="G67" s="1" t="s">
        <v>14</v>
      </c>
      <c r="H67" s="1" t="s">
        <v>336</v>
      </c>
      <c r="I67" s="1"/>
      <c r="J67" s="1"/>
      <c r="K67" s="1" t="s">
        <v>22</v>
      </c>
      <c r="L67" s="1" t="s">
        <v>351</v>
      </c>
      <c r="M67" s="5"/>
      <c r="N67" s="1" t="s">
        <v>335</v>
      </c>
      <c r="O67" s="1"/>
      <c r="P67" s="1"/>
      <c r="Q67" s="1"/>
      <c r="R67" s="8" t="s">
        <v>381</v>
      </c>
      <c r="S67" s="1">
        <v>16</v>
      </c>
    </row>
    <row r="68" spans="1:19" ht="45" x14ac:dyDescent="0.25">
      <c r="A68" s="1">
        <v>109</v>
      </c>
      <c r="B68" s="8" t="s">
        <v>382</v>
      </c>
      <c r="C68" s="1">
        <v>122</v>
      </c>
      <c r="D68" s="4" t="s">
        <v>362</v>
      </c>
      <c r="E68" s="6" t="s">
        <v>441</v>
      </c>
      <c r="F68" s="3">
        <v>2021</v>
      </c>
      <c r="G68" s="1" t="s">
        <v>14</v>
      </c>
      <c r="H68" s="1" t="s">
        <v>341</v>
      </c>
      <c r="I68" s="1"/>
      <c r="J68" s="1"/>
      <c r="K68" s="1" t="s">
        <v>21</v>
      </c>
      <c r="L68" s="1" t="s">
        <v>348</v>
      </c>
      <c r="M68" s="5"/>
      <c r="N68" s="1" t="s">
        <v>335</v>
      </c>
      <c r="O68" s="1"/>
      <c r="P68" s="1"/>
      <c r="Q68" s="1"/>
      <c r="R68" t="s">
        <v>383</v>
      </c>
      <c r="S68" s="1">
        <v>131</v>
      </c>
    </row>
    <row r="69" spans="1:19" ht="60" x14ac:dyDescent="0.25">
      <c r="A69" s="1">
        <v>110</v>
      </c>
      <c r="B69" t="s">
        <v>385</v>
      </c>
      <c r="C69" s="1">
        <v>122</v>
      </c>
      <c r="D69" s="4" t="s">
        <v>363</v>
      </c>
      <c r="E69" s="6" t="s">
        <v>442</v>
      </c>
      <c r="F69" s="3">
        <v>2021</v>
      </c>
      <c r="G69" s="1" t="s">
        <v>14</v>
      </c>
      <c r="H69" s="1" t="s">
        <v>343</v>
      </c>
      <c r="I69" s="1"/>
      <c r="J69" s="1"/>
      <c r="K69" s="1" t="s">
        <v>21</v>
      </c>
      <c r="L69" s="1" t="s">
        <v>348</v>
      </c>
      <c r="M69" s="5"/>
      <c r="N69" s="1" t="s">
        <v>335</v>
      </c>
      <c r="O69" s="1"/>
      <c r="P69" s="1"/>
      <c r="Q69" s="1"/>
      <c r="R69" s="8" t="s">
        <v>384</v>
      </c>
      <c r="S69" s="1">
        <v>16</v>
      </c>
    </row>
    <row r="70" spans="1:19" ht="120" x14ac:dyDescent="0.25">
      <c r="A70" s="1">
        <v>111</v>
      </c>
      <c r="B70" s="8" t="s">
        <v>328</v>
      </c>
      <c r="C70" s="13" t="s">
        <v>456</v>
      </c>
      <c r="D70" s="4" t="s">
        <v>457</v>
      </c>
      <c r="E70" s="6" t="s">
        <v>459</v>
      </c>
      <c r="F70" s="3">
        <v>2021</v>
      </c>
      <c r="G70" s="1" t="s">
        <v>13</v>
      </c>
      <c r="H70" s="1" t="s">
        <v>25</v>
      </c>
      <c r="I70" s="1"/>
      <c r="J70" s="1"/>
      <c r="K70" s="1" t="s">
        <v>21</v>
      </c>
      <c r="L70" s="1" t="s">
        <v>449</v>
      </c>
      <c r="M70" s="5" t="s">
        <v>464</v>
      </c>
      <c r="N70" s="1" t="s">
        <v>16</v>
      </c>
      <c r="O70" s="1"/>
      <c r="P70" s="1"/>
      <c r="Q70" s="1"/>
      <c r="R70" s="8" t="s">
        <v>327</v>
      </c>
      <c r="S70" s="1">
        <v>20</v>
      </c>
    </row>
    <row r="71" spans="1:19" ht="60" x14ac:dyDescent="0.25">
      <c r="A71" s="1">
        <v>112</v>
      </c>
      <c r="B71" t="s">
        <v>505</v>
      </c>
      <c r="C71" t="s">
        <v>467</v>
      </c>
      <c r="D71" s="4" t="s">
        <v>468</v>
      </c>
      <c r="E71" t="s">
        <v>469</v>
      </c>
      <c r="F71" s="3">
        <v>2021</v>
      </c>
      <c r="G71" s="1" t="s">
        <v>14</v>
      </c>
      <c r="H71" s="1" t="s">
        <v>341</v>
      </c>
      <c r="I71" s="1"/>
      <c r="J71" s="1"/>
      <c r="K71" s="1" t="s">
        <v>529</v>
      </c>
      <c r="L71" s="1" t="s">
        <v>527</v>
      </c>
      <c r="M71" s="5" t="s">
        <v>528</v>
      </c>
      <c r="N71" s="1" t="s">
        <v>16</v>
      </c>
      <c r="O71" s="1"/>
      <c r="P71" s="1"/>
      <c r="Q71" s="1"/>
      <c r="R71" s="4" t="s">
        <v>470</v>
      </c>
      <c r="S71" s="1"/>
    </row>
    <row r="72" spans="1:19" ht="60" x14ac:dyDescent="0.25">
      <c r="A72" s="1">
        <v>113</v>
      </c>
      <c r="B72" s="31" t="s">
        <v>519</v>
      </c>
      <c r="C72" s="32" t="s">
        <v>479</v>
      </c>
      <c r="D72" s="33" t="s">
        <v>490</v>
      </c>
      <c r="E72" s="32" t="s">
        <v>501</v>
      </c>
      <c r="F72" s="99">
        <v>2021</v>
      </c>
      <c r="G72" s="30" t="s">
        <v>14</v>
      </c>
      <c r="H72" s="34" t="s">
        <v>40</v>
      </c>
      <c r="I72" s="30" t="s">
        <v>556</v>
      </c>
      <c r="J72" s="30"/>
      <c r="K72" s="30" t="s">
        <v>23</v>
      </c>
      <c r="L72" s="30"/>
      <c r="M72" s="34" t="s">
        <v>557</v>
      </c>
      <c r="N72" s="30" t="s">
        <v>16</v>
      </c>
      <c r="O72" s="30"/>
      <c r="P72" s="30"/>
      <c r="Q72" s="30"/>
      <c r="R72" s="32" t="s">
        <v>520</v>
      </c>
      <c r="S72" s="30">
        <v>61</v>
      </c>
    </row>
    <row r="73" spans="1:19" s="28" customFormat="1" ht="75" x14ac:dyDescent="0.25">
      <c r="A73" s="1">
        <v>114</v>
      </c>
      <c r="B73" s="8" t="s">
        <v>333</v>
      </c>
      <c r="C73" t="s">
        <v>481</v>
      </c>
      <c r="D73" s="4" t="s">
        <v>227</v>
      </c>
      <c r="E73" t="s">
        <v>503</v>
      </c>
      <c r="F73" s="99">
        <v>2021</v>
      </c>
      <c r="G73" s="1" t="s">
        <v>14</v>
      </c>
      <c r="H73" s="5" t="s">
        <v>558</v>
      </c>
      <c r="I73" s="1"/>
      <c r="J73" s="1"/>
      <c r="K73" s="1" t="s">
        <v>21</v>
      </c>
      <c r="L73" s="1"/>
      <c r="M73" s="5" t="s">
        <v>559</v>
      </c>
      <c r="N73" s="1" t="s">
        <v>16</v>
      </c>
      <c r="O73" s="1"/>
      <c r="P73" s="1"/>
      <c r="Q73" s="1"/>
      <c r="R73" s="8" t="s">
        <v>523</v>
      </c>
      <c r="S73" s="1">
        <v>5</v>
      </c>
    </row>
    <row r="74" spans="1:19" ht="120" x14ac:dyDescent="0.25">
      <c r="A74" s="1">
        <v>115</v>
      </c>
      <c r="B74" t="s">
        <v>524</v>
      </c>
      <c r="C74" t="s">
        <v>493</v>
      </c>
      <c r="D74" s="4" t="s">
        <v>492</v>
      </c>
      <c r="E74" t="s">
        <v>504</v>
      </c>
      <c r="F74" s="99">
        <v>2021</v>
      </c>
      <c r="G74" s="1" t="s">
        <v>14</v>
      </c>
      <c r="H74" s="1" t="s">
        <v>561</v>
      </c>
      <c r="I74" s="1"/>
      <c r="J74" s="1"/>
      <c r="K74" s="1" t="s">
        <v>18</v>
      </c>
      <c r="L74" s="1"/>
      <c r="M74" s="5" t="s">
        <v>560</v>
      </c>
      <c r="N74" s="1" t="s">
        <v>16</v>
      </c>
      <c r="O74" s="1"/>
      <c r="P74" s="1"/>
      <c r="Q74" s="1"/>
      <c r="R74" s="5" t="s">
        <v>525</v>
      </c>
      <c r="S74" s="1">
        <v>37</v>
      </c>
    </row>
    <row r="75" spans="1:19" x14ac:dyDescent="0.25">
      <c r="A75" s="1">
        <v>116</v>
      </c>
      <c r="B75" s="8" t="s">
        <v>588</v>
      </c>
      <c r="C75" s="35" t="s">
        <v>585</v>
      </c>
      <c r="D75" s="35" t="s">
        <v>586</v>
      </c>
      <c r="E75" s="35" t="s">
        <v>587</v>
      </c>
      <c r="F75" s="99">
        <v>2021</v>
      </c>
      <c r="G75" s="1" t="s">
        <v>13</v>
      </c>
      <c r="H75" s="1" t="s">
        <v>591</v>
      </c>
      <c r="I75" s="1"/>
      <c r="J75" s="1"/>
      <c r="K75" s="1" t="s">
        <v>21</v>
      </c>
      <c r="L75" s="1"/>
      <c r="M75" s="5" t="s">
        <v>590</v>
      </c>
      <c r="N75" s="1" t="s">
        <v>16</v>
      </c>
      <c r="O75" s="1"/>
      <c r="P75" s="1"/>
      <c r="Q75" s="1"/>
      <c r="R75" s="35" t="s">
        <v>589</v>
      </c>
      <c r="S75" s="1">
        <v>13</v>
      </c>
    </row>
    <row r="76" spans="1:19" ht="135" x14ac:dyDescent="0.25">
      <c r="A76" s="1">
        <v>117</v>
      </c>
      <c r="B76" s="8" t="s">
        <v>592</v>
      </c>
      <c r="C76" s="35" t="s">
        <v>598</v>
      </c>
      <c r="D76" s="35" t="s">
        <v>594</v>
      </c>
      <c r="E76" s="35" t="s">
        <v>595</v>
      </c>
      <c r="F76" s="99">
        <v>2021</v>
      </c>
      <c r="G76" s="1" t="s">
        <v>13</v>
      </c>
      <c r="H76" s="1" t="s">
        <v>602</v>
      </c>
      <c r="I76" s="1" t="s">
        <v>603</v>
      </c>
      <c r="J76" s="1"/>
      <c r="K76" s="1" t="s">
        <v>21</v>
      </c>
      <c r="L76" s="1" t="s">
        <v>604</v>
      </c>
      <c r="M76" s="5" t="s">
        <v>600</v>
      </c>
      <c r="N76" s="1" t="s">
        <v>16</v>
      </c>
      <c r="O76" s="1"/>
      <c r="P76" s="1"/>
      <c r="Q76" s="1"/>
      <c r="R76" s="35" t="s">
        <v>601</v>
      </c>
      <c r="S76" s="1">
        <v>53</v>
      </c>
    </row>
    <row r="77" spans="1:19" ht="60" x14ac:dyDescent="0.25">
      <c r="A77" s="1">
        <v>118</v>
      </c>
      <c r="B77" s="8" t="s">
        <v>329</v>
      </c>
      <c r="C77" s="1">
        <v>111</v>
      </c>
      <c r="D77" s="4" t="s">
        <v>225</v>
      </c>
      <c r="E77" s="6" t="s">
        <v>429</v>
      </c>
      <c r="F77" s="3">
        <v>2022</v>
      </c>
      <c r="G77" s="1" t="s">
        <v>14</v>
      </c>
      <c r="H77" s="1" t="s">
        <v>52</v>
      </c>
      <c r="I77" s="1"/>
      <c r="J77" s="1"/>
      <c r="K77" s="1" t="s">
        <v>23</v>
      </c>
      <c r="L77" s="1" t="s">
        <v>95</v>
      </c>
      <c r="M77" s="4" t="s">
        <v>154</v>
      </c>
      <c r="N77" s="1" t="s">
        <v>16</v>
      </c>
      <c r="O77" s="1"/>
      <c r="P77" s="1"/>
      <c r="Q77" s="1">
        <v>111</v>
      </c>
      <c r="R77" s="8" t="s">
        <v>330</v>
      </c>
      <c r="S77" s="1">
        <v>4</v>
      </c>
    </row>
    <row r="78" spans="1:19" s="32" customFormat="1" ht="45" x14ac:dyDescent="0.25">
      <c r="A78" s="1">
        <v>119</v>
      </c>
      <c r="B78" s="8" t="s">
        <v>331</v>
      </c>
      <c r="C78" s="1">
        <v>112</v>
      </c>
      <c r="D78" s="4" t="s">
        <v>226</v>
      </c>
      <c r="E78" s="6" t="s">
        <v>430</v>
      </c>
      <c r="F78" s="3">
        <v>2022</v>
      </c>
      <c r="G78" s="1" t="s">
        <v>14</v>
      </c>
      <c r="H78" s="1" t="s">
        <v>54</v>
      </c>
      <c r="I78" s="1"/>
      <c r="J78" s="1"/>
      <c r="K78" s="1" t="s">
        <v>22</v>
      </c>
      <c r="L78" s="1" t="s">
        <v>62</v>
      </c>
      <c r="M78" s="4" t="s">
        <v>155</v>
      </c>
      <c r="N78" s="1" t="s">
        <v>16</v>
      </c>
      <c r="O78" s="1"/>
      <c r="P78" s="1"/>
      <c r="Q78" s="1">
        <v>112</v>
      </c>
      <c r="R78" s="8" t="s">
        <v>332</v>
      </c>
      <c r="S78" s="1">
        <v>8</v>
      </c>
    </row>
    <row r="79" spans="1:19" ht="45" x14ac:dyDescent="0.25">
      <c r="A79" s="1">
        <v>120</v>
      </c>
      <c r="B79" s="8" t="s">
        <v>333</v>
      </c>
      <c r="C79" s="1">
        <v>113</v>
      </c>
      <c r="D79" s="4" t="s">
        <v>227</v>
      </c>
      <c r="E79" s="7" t="s">
        <v>431</v>
      </c>
      <c r="F79" s="3">
        <v>2022</v>
      </c>
      <c r="G79" s="1" t="s">
        <v>14</v>
      </c>
      <c r="H79" s="2" t="s">
        <v>55</v>
      </c>
      <c r="I79" s="2"/>
      <c r="J79" s="2"/>
      <c r="K79" s="2" t="s">
        <v>20</v>
      </c>
      <c r="L79" s="1" t="s">
        <v>96</v>
      </c>
      <c r="M79" s="4" t="s">
        <v>156</v>
      </c>
      <c r="N79" s="2" t="s">
        <v>16</v>
      </c>
      <c r="O79" s="2"/>
      <c r="P79" s="2"/>
      <c r="Q79" s="1">
        <v>113</v>
      </c>
      <c r="R79" s="12" t="s">
        <v>334</v>
      </c>
      <c r="S79" s="1">
        <v>5</v>
      </c>
    </row>
    <row r="80" spans="1:19" ht="45" x14ac:dyDescent="0.25">
      <c r="A80" s="1">
        <v>121</v>
      </c>
      <c r="B80" s="8" t="s">
        <v>386</v>
      </c>
      <c r="C80" s="20">
        <v>16</v>
      </c>
      <c r="D80" s="4" t="s">
        <v>364</v>
      </c>
      <c r="E80" s="21" t="s">
        <v>443</v>
      </c>
      <c r="F80" s="22">
        <v>2022</v>
      </c>
      <c r="G80" s="20" t="s">
        <v>14</v>
      </c>
      <c r="H80" s="20" t="s">
        <v>344</v>
      </c>
      <c r="I80" s="20"/>
      <c r="J80" s="20"/>
      <c r="K80" s="20" t="s">
        <v>21</v>
      </c>
      <c r="L80" s="1" t="s">
        <v>89</v>
      </c>
      <c r="M80" s="23"/>
      <c r="N80" s="1" t="s">
        <v>335</v>
      </c>
      <c r="O80" s="20"/>
      <c r="P80" s="20"/>
      <c r="Q80" s="20"/>
      <c r="R80" s="8" t="s">
        <v>387</v>
      </c>
      <c r="S80" s="20">
        <v>87</v>
      </c>
    </row>
    <row r="81" spans="1:19" ht="60" x14ac:dyDescent="0.25">
      <c r="A81" s="1">
        <v>122</v>
      </c>
      <c r="B81" s="8" t="s">
        <v>458</v>
      </c>
      <c r="C81" s="13" t="s">
        <v>461</v>
      </c>
      <c r="D81" s="4" t="s">
        <v>462</v>
      </c>
      <c r="E81" s="6" t="s">
        <v>466</v>
      </c>
      <c r="F81" s="3">
        <v>2022</v>
      </c>
      <c r="G81" s="1" t="s">
        <v>13</v>
      </c>
      <c r="H81" s="1" t="s">
        <v>25</v>
      </c>
      <c r="I81" s="1" t="s">
        <v>465</v>
      </c>
      <c r="J81" s="1"/>
      <c r="K81" s="1" t="s">
        <v>21</v>
      </c>
      <c r="L81" s="1" t="s">
        <v>60</v>
      </c>
      <c r="M81" s="5" t="s">
        <v>460</v>
      </c>
      <c r="N81" s="1" t="s">
        <v>16</v>
      </c>
      <c r="O81" s="1"/>
      <c r="P81" s="1"/>
      <c r="Q81" s="1"/>
      <c r="R81" t="s">
        <v>463</v>
      </c>
      <c r="S81" s="1">
        <v>9</v>
      </c>
    </row>
    <row r="82" spans="1:19" ht="60" x14ac:dyDescent="0.25">
      <c r="A82" s="1">
        <v>123</v>
      </c>
      <c r="B82" t="s">
        <v>505</v>
      </c>
      <c r="C82" t="s">
        <v>471</v>
      </c>
      <c r="D82" s="4" t="s">
        <v>482</v>
      </c>
      <c r="E82" t="s">
        <v>494</v>
      </c>
      <c r="F82" s="3">
        <v>2022</v>
      </c>
      <c r="G82" s="1" t="s">
        <v>14</v>
      </c>
      <c r="H82" s="1" t="s">
        <v>530</v>
      </c>
      <c r="I82" s="1" t="s">
        <v>531</v>
      </c>
      <c r="J82" s="1" t="s">
        <v>534</v>
      </c>
      <c r="K82" s="1" t="s">
        <v>21</v>
      </c>
      <c r="L82" s="1" t="s">
        <v>535</v>
      </c>
      <c r="M82" s="5" t="s">
        <v>536</v>
      </c>
      <c r="N82" s="1" t="s">
        <v>16</v>
      </c>
      <c r="O82" s="1"/>
      <c r="P82" s="1"/>
      <c r="Q82" s="1"/>
      <c r="R82" s="5" t="s">
        <v>526</v>
      </c>
      <c r="S82" s="3">
        <v>1</v>
      </c>
    </row>
    <row r="83" spans="1:19" ht="45" x14ac:dyDescent="0.25">
      <c r="A83" s="1">
        <v>124</v>
      </c>
      <c r="B83" s="8" t="s">
        <v>514</v>
      </c>
      <c r="C83" t="s">
        <v>476</v>
      </c>
      <c r="D83" s="4" t="s">
        <v>487</v>
      </c>
      <c r="E83" t="s">
        <v>499</v>
      </c>
      <c r="F83" s="3">
        <v>2022</v>
      </c>
      <c r="G83" s="1" t="s">
        <v>14</v>
      </c>
      <c r="H83" s="1" t="s">
        <v>553</v>
      </c>
      <c r="I83" s="1"/>
      <c r="J83" s="1"/>
      <c r="K83" s="1" t="s">
        <v>529</v>
      </c>
      <c r="L83" s="1" t="s">
        <v>60</v>
      </c>
      <c r="M83" s="5" t="s">
        <v>549</v>
      </c>
      <c r="N83" s="1" t="s">
        <v>16</v>
      </c>
      <c r="O83" s="1"/>
      <c r="P83" s="1"/>
      <c r="Q83" s="1"/>
      <c r="R83" t="s">
        <v>515</v>
      </c>
      <c r="S83" s="1">
        <v>9</v>
      </c>
    </row>
    <row r="84" spans="1:19" ht="75" x14ac:dyDescent="0.25">
      <c r="A84" s="1">
        <v>125</v>
      </c>
      <c r="B84" s="8" t="s">
        <v>521</v>
      </c>
      <c r="C84" t="s">
        <v>480</v>
      </c>
      <c r="D84" s="4" t="s">
        <v>491</v>
      </c>
      <c r="E84" t="s">
        <v>502</v>
      </c>
      <c r="F84" s="3">
        <v>2022</v>
      </c>
      <c r="G84" s="1" t="s">
        <v>14</v>
      </c>
      <c r="H84" t="s">
        <v>555</v>
      </c>
      <c r="I84" s="1"/>
      <c r="J84" s="1"/>
      <c r="K84" s="1" t="s">
        <v>21</v>
      </c>
      <c r="L84" s="1"/>
      <c r="M84" s="5" t="s">
        <v>554</v>
      </c>
      <c r="N84" s="1" t="s">
        <v>16</v>
      </c>
      <c r="O84" s="1"/>
      <c r="P84" s="1"/>
      <c r="Q84" s="1"/>
      <c r="R84" s="8" t="s">
        <v>522</v>
      </c>
      <c r="S84" s="1">
        <v>1</v>
      </c>
    </row>
    <row r="85" spans="1:19" ht="105" x14ac:dyDescent="0.25">
      <c r="A85" s="1">
        <v>126</v>
      </c>
      <c r="B85" s="8" t="s">
        <v>458</v>
      </c>
      <c r="C85" s="35" t="s">
        <v>580</v>
      </c>
      <c r="D85" s="35" t="s">
        <v>573</v>
      </c>
      <c r="E85" s="35" t="s">
        <v>574</v>
      </c>
      <c r="F85" s="3">
        <v>2022</v>
      </c>
      <c r="G85" s="1" t="s">
        <v>14</v>
      </c>
      <c r="H85" s="1" t="s">
        <v>584</v>
      </c>
      <c r="I85" s="1"/>
      <c r="J85" s="1"/>
      <c r="K85" s="1" t="s">
        <v>21</v>
      </c>
      <c r="L85" s="1" t="s">
        <v>583</v>
      </c>
      <c r="M85" s="5" t="s">
        <v>582</v>
      </c>
      <c r="N85" s="1" t="s">
        <v>16</v>
      </c>
      <c r="O85" s="1"/>
      <c r="P85" s="1"/>
      <c r="Q85" s="1"/>
      <c r="R85" s="35" t="s">
        <v>581</v>
      </c>
      <c r="S85" s="1">
        <v>9</v>
      </c>
    </row>
    <row r="86" spans="1:19" x14ac:dyDescent="0.25">
      <c r="A86" s="1">
        <v>127</v>
      </c>
      <c r="B86" s="36" t="s">
        <v>593</v>
      </c>
      <c r="C86" t="s">
        <v>599</v>
      </c>
      <c r="D86" t="s">
        <v>596</v>
      </c>
      <c r="E86" t="s">
        <v>597</v>
      </c>
      <c r="F86" s="3">
        <v>2022</v>
      </c>
      <c r="G86" s="1" t="s">
        <v>14</v>
      </c>
      <c r="H86" s="1" t="s">
        <v>541</v>
      </c>
      <c r="I86" s="1"/>
      <c r="J86" s="1"/>
      <c r="K86" s="1"/>
      <c r="L86" s="1" t="s">
        <v>62</v>
      </c>
      <c r="M86" s="5"/>
      <c r="N86" s="1"/>
      <c r="O86" s="1"/>
      <c r="P86" s="1"/>
      <c r="Q86" s="1"/>
      <c r="R86" s="5"/>
      <c r="S86" s="1"/>
    </row>
    <row r="87" spans="1:19" ht="45" x14ac:dyDescent="0.25">
      <c r="A87" s="1">
        <v>128</v>
      </c>
      <c r="B87" s="36" t="s">
        <v>608</v>
      </c>
      <c r="C87" s="1">
        <v>33</v>
      </c>
      <c r="D87" s="6" t="s">
        <v>621</v>
      </c>
      <c r="E87" s="26" t="s">
        <v>612</v>
      </c>
      <c r="F87" s="3">
        <v>2022</v>
      </c>
      <c r="G87" s="1" t="s">
        <v>14</v>
      </c>
      <c r="H87" s="1" t="s">
        <v>631</v>
      </c>
      <c r="I87" s="1"/>
      <c r="J87" s="1"/>
      <c r="K87" s="1" t="s">
        <v>21</v>
      </c>
      <c r="L87" s="1" t="s">
        <v>632</v>
      </c>
      <c r="M87" s="5" t="s">
        <v>630</v>
      </c>
      <c r="N87" s="1"/>
      <c r="O87" s="1"/>
      <c r="P87" s="1"/>
      <c r="Q87" s="1"/>
      <c r="R87" t="s">
        <v>620</v>
      </c>
      <c r="S87" s="1">
        <v>14</v>
      </c>
    </row>
    <row r="88" spans="1:19" ht="75" x14ac:dyDescent="0.25">
      <c r="A88" s="1">
        <v>129</v>
      </c>
      <c r="B88" t="s">
        <v>445</v>
      </c>
      <c r="C88" s="25" t="s">
        <v>451</v>
      </c>
      <c r="D88" s="4" t="s">
        <v>444</v>
      </c>
      <c r="E88" s="6" t="s">
        <v>447</v>
      </c>
      <c r="F88" s="3">
        <v>2023</v>
      </c>
      <c r="G88" s="1" t="s">
        <v>14</v>
      </c>
      <c r="H88" s="1" t="s">
        <v>448</v>
      </c>
      <c r="I88" s="1"/>
      <c r="J88" s="1"/>
      <c r="K88" s="1" t="s">
        <v>21</v>
      </c>
      <c r="L88" s="26" t="s">
        <v>453</v>
      </c>
      <c r="M88" s="5" t="s">
        <v>450</v>
      </c>
      <c r="N88" s="1" t="s">
        <v>16</v>
      </c>
      <c r="O88" s="1"/>
      <c r="P88" s="1"/>
      <c r="Q88" s="1"/>
      <c r="R88" s="8" t="s">
        <v>272</v>
      </c>
      <c r="S88" s="1">
        <v>0</v>
      </c>
    </row>
    <row r="89" spans="1:19" ht="70.5" customHeight="1" x14ac:dyDescent="0.25">
      <c r="A89" s="1">
        <v>130</v>
      </c>
      <c r="B89" s="8" t="s">
        <v>506</v>
      </c>
      <c r="C89" t="s">
        <v>472</v>
      </c>
      <c r="D89" s="4" t="s">
        <v>483</v>
      </c>
      <c r="E89" t="s">
        <v>495</v>
      </c>
      <c r="F89" s="3">
        <v>2023</v>
      </c>
      <c r="G89" s="1" t="s">
        <v>14</v>
      </c>
      <c r="H89" s="1" t="s">
        <v>540</v>
      </c>
      <c r="I89" s="1"/>
      <c r="J89" s="1" t="s">
        <v>537</v>
      </c>
      <c r="K89" s="1" t="s">
        <v>529</v>
      </c>
      <c r="L89" s="5" t="s">
        <v>538</v>
      </c>
      <c r="M89" s="5" t="s">
        <v>539</v>
      </c>
      <c r="N89" s="1"/>
      <c r="O89" s="1"/>
      <c r="P89" s="1"/>
      <c r="Q89" s="1"/>
      <c r="R89" s="8" t="s">
        <v>507</v>
      </c>
      <c r="S89" s="1">
        <v>1</v>
      </c>
    </row>
    <row r="90" spans="1:19" ht="210" x14ac:dyDescent="0.25">
      <c r="A90" s="1">
        <v>131</v>
      </c>
      <c r="B90" s="36" t="s">
        <v>605</v>
      </c>
      <c r="C90" s="1">
        <v>19</v>
      </c>
      <c r="D90" s="6" t="s">
        <v>614</v>
      </c>
      <c r="E90" s="38" t="s">
        <v>609</v>
      </c>
      <c r="F90" s="3">
        <v>2023</v>
      </c>
      <c r="G90" s="1" t="s">
        <v>14</v>
      </c>
      <c r="H90" s="1"/>
      <c r="I90" s="1"/>
      <c r="J90" s="1"/>
      <c r="K90" s="1" t="s">
        <v>529</v>
      </c>
      <c r="L90" s="1" t="s">
        <v>623</v>
      </c>
      <c r="M90" s="5" t="s">
        <v>622</v>
      </c>
      <c r="N90" s="1"/>
      <c r="O90" s="1"/>
      <c r="P90" s="1"/>
      <c r="Q90" s="1"/>
      <c r="R90" s="8" t="s">
        <v>613</v>
      </c>
      <c r="S90" s="1">
        <v>0</v>
      </c>
    </row>
    <row r="91" spans="1:19" ht="90" x14ac:dyDescent="0.25">
      <c r="A91" s="1">
        <v>132</v>
      </c>
      <c r="B91" s="37" t="s">
        <v>606</v>
      </c>
      <c r="C91" s="1">
        <v>24</v>
      </c>
      <c r="E91" s="26" t="s">
        <v>610</v>
      </c>
      <c r="F91" s="3">
        <v>2023</v>
      </c>
      <c r="G91" s="1" t="s">
        <v>14</v>
      </c>
      <c r="H91" s="1" t="s">
        <v>626</v>
      </c>
      <c r="I91" s="1"/>
      <c r="J91" s="1"/>
      <c r="K91" s="1" t="s">
        <v>21</v>
      </c>
      <c r="L91" s="1" t="s">
        <v>625</v>
      </c>
      <c r="M91" s="5" t="s">
        <v>624</v>
      </c>
      <c r="N91" s="1"/>
      <c r="O91" s="1"/>
      <c r="P91" s="1"/>
      <c r="Q91" s="1"/>
      <c r="R91" s="5" t="s">
        <v>615</v>
      </c>
      <c r="S91" s="1">
        <v>18</v>
      </c>
    </row>
    <row r="92" spans="1:19" ht="75" x14ac:dyDescent="0.25">
      <c r="A92" s="1">
        <v>133</v>
      </c>
      <c r="B92" s="1" t="s">
        <v>607</v>
      </c>
      <c r="C92" s="1">
        <v>29</v>
      </c>
      <c r="E92" s="26" t="s">
        <v>611</v>
      </c>
      <c r="F92" s="3">
        <v>2023</v>
      </c>
      <c r="G92" s="1" t="s">
        <v>14</v>
      </c>
      <c r="H92" s="30" t="s">
        <v>629</v>
      </c>
      <c r="I92" s="1"/>
      <c r="J92" s="1"/>
      <c r="K92" s="1" t="s">
        <v>21</v>
      </c>
      <c r="L92" s="1" t="s">
        <v>627</v>
      </c>
      <c r="M92" s="5" t="s">
        <v>628</v>
      </c>
      <c r="N92" s="1" t="s">
        <v>16</v>
      </c>
      <c r="O92" s="1"/>
      <c r="P92" s="1"/>
      <c r="Q92" s="1"/>
      <c r="R92" s="8" t="s">
        <v>616</v>
      </c>
      <c r="S92" s="1">
        <v>2</v>
      </c>
    </row>
    <row r="93" spans="1:19" ht="75" x14ac:dyDescent="0.25">
      <c r="A93" s="1">
        <v>134</v>
      </c>
      <c r="B93" s="36" t="s">
        <v>617</v>
      </c>
      <c r="C93" s="1" t="s">
        <v>541</v>
      </c>
      <c r="E93" s="39" t="s">
        <v>618</v>
      </c>
      <c r="F93" s="3">
        <v>2023</v>
      </c>
      <c r="G93" s="1" t="s">
        <v>14</v>
      </c>
      <c r="H93" s="1" t="s">
        <v>26</v>
      </c>
      <c r="I93" s="1" t="s">
        <v>633</v>
      </c>
      <c r="J93" s="1"/>
      <c r="K93" s="1"/>
      <c r="L93" s="1"/>
      <c r="M93" s="5"/>
      <c r="N93" s="1"/>
      <c r="O93" s="1"/>
      <c r="P93" s="1"/>
      <c r="Q93" s="1"/>
      <c r="R93" s="5" t="s">
        <v>619</v>
      </c>
      <c r="S93" s="1">
        <v>0</v>
      </c>
    </row>
  </sheetData>
  <hyperlinks>
    <hyperlink ref="B2" r:id="rId1" display="https://doi.org/10.1109/GLOCOM.2017.8254420" xr:uid="{B0A01089-82E6-4C1D-86FD-5EAACDC9AFB1}"/>
    <hyperlink ref="R2" r:id="rId2" display="https://ieeexplore.ieee.org/xpl/conhome/8253768/proceeding" xr:uid="{247CB7CF-7740-458D-81D6-CA3E7F43E14F}"/>
    <hyperlink ref="R3" r:id="rId3" display="https://ieeexplore.ieee.org/xpl/conhome/8211022/proceeding" xr:uid="{46E1FA73-6D6B-40A2-BC33-8A481D123297}"/>
    <hyperlink ref="B3" r:id="rId4" display="https://doi.org/10.1109/ICDMW.2017.109" xr:uid="{196523D2-785E-4796-8278-3523DED12F2E}"/>
    <hyperlink ref="B4" r:id="rId5" display="https://doi.org/10.1109/ICMLA.2016.0039" xr:uid="{66983265-74D1-4CF2-ADB7-3A23E04F5385}"/>
    <hyperlink ref="R4" r:id="rId6" display="https://ieeexplore.ieee.org/xpl/conhome/7835817/proceeding" xr:uid="{768F3BAC-B04E-4A18-BCF4-FFAA113BB06D}"/>
    <hyperlink ref="B5" r:id="rId7" display="https://doi.org/10.1109/CVCBT.2018.00014" xr:uid="{35649A72-5E9C-4531-A980-A4B82F74A7D7}"/>
    <hyperlink ref="B6" r:id="rId8" display="https://doi.org/10.1109/CVCBT.2018.00014" xr:uid="{FB69F143-8269-40E0-9946-1AFA5B704A99}"/>
    <hyperlink ref="R5" r:id="rId9" display="https://ieeexplore.ieee.org/xpl/conhome/8525353/proceeding" xr:uid="{7EDE6508-6B8C-4BF9-A14B-93DF8186D644}"/>
    <hyperlink ref="R6" r:id="rId10" display="https://ieeexplore.ieee.org/xpl/conhome/8525353/proceeding" xr:uid="{9521415A-2173-4414-BEAA-247E685877B2}"/>
    <hyperlink ref="B7" r:id="rId11" xr:uid="{F2AEB795-A96E-436B-A4C0-5B58AF228D58}"/>
    <hyperlink ref="B10" r:id="rId12" display="https://doi.org/10.1109/JIOT.2019.2901840" xr:uid="{65FD169F-8412-4DDF-B625-E1DB0047454B}"/>
    <hyperlink ref="B11" r:id="rId13" xr:uid="{8BEE0A82-8366-4C26-BA76-08D557787936}"/>
    <hyperlink ref="R11" r:id="rId14" display="https://doi.org/10.3390/computers8040079" xr:uid="{0414F1CE-A515-4C0F-B2BD-F5D09923DBA8}"/>
    <hyperlink ref="B12" r:id="rId15" display="https://doi.org/10.1109/Blockchain.2019.00042" xr:uid="{9A42C008-951C-4329-950D-E02B3C6B05EA}"/>
    <hyperlink ref="R12" r:id="rId16" display="https://ieeexplore.ieee.org/xpl/conhome/8938397/proceeding" xr:uid="{085DCE9C-5398-457C-8275-EA414C112CAC}"/>
    <hyperlink ref="B14" r:id="rId17" display="https://doi.org/10.1109/ACCESS.2019.2921087" xr:uid="{6B3F6CC8-8C1F-466D-B732-CF82FDA35F2F}"/>
    <hyperlink ref="R14" r:id="rId18" display="https://ieeexplore.ieee.org/xpl/RecentIssue.jsp?punumber=6287639" xr:uid="{5A84C8C2-22FA-47DA-9A91-7AD232FF52E0}"/>
    <hyperlink ref="B15" r:id="rId19" xr:uid="{32CDFC94-9CCC-4C04-8327-F1BB09F936C1}"/>
    <hyperlink ref="B16" r:id="rId20" display="https://doi.org/10.1109/BLOC.2019.8751391" xr:uid="{987144C1-D99E-4493-B45D-DA7FF0F7C9A0}"/>
    <hyperlink ref="R16" r:id="rId21" display="https://ieeexplore.ieee.org/xpl/conhome/8744142/proceeding" xr:uid="{D1F10299-524F-4D6C-BE14-FEF9B367736F}"/>
    <hyperlink ref="B17" r:id="rId22" display="https://doi.org/10.1109/BLOC.2019.8751391" xr:uid="{46F0133F-11C4-4642-A421-E280872577AF}"/>
    <hyperlink ref="B18" r:id="rId23" display="https://doi.org/10.1109/BLOC.2019.8751410" xr:uid="{05221CF3-6E6E-459B-9974-E9714684C785}"/>
    <hyperlink ref="R18" r:id="rId24" display="https://ieeexplore.ieee.org/xpl/conhome/8744142/proceeding" xr:uid="{1E3CC4C3-E634-49A9-B4B2-758721F2CA98}"/>
    <hyperlink ref="B20" r:id="rId25" display="https://doi.org/10.1109/PST47121.2019.8949045" xr:uid="{6B6F7802-1C1F-4917-8611-A86C45EBB21E}"/>
    <hyperlink ref="R20" r:id="rId26" display="https://ieeexplore.ieee.org/xpl/conhome/8937293/proceeding" xr:uid="{A0E6902E-6A7A-4E3A-85C5-AA97A6942CA2}"/>
    <hyperlink ref="B21" r:id="rId27" display="https://doi.org/10.1109/IWMN.2019.8804995" xr:uid="{E870F472-C1E5-4E82-91EE-CE6FA8064A00}"/>
    <hyperlink ref="R22" r:id="rId28" display="https://ieeexplore.ieee.org/xpl/conhome/8949436/proceeding" xr:uid="{D9D384E1-A661-40AE-B661-DC35B9330193}"/>
    <hyperlink ref="B22" r:id="rId29" display="https://doi.org/10.1109/ICDMW.2019.00045" xr:uid="{37DEDC06-A9AA-49DC-A0CC-873C80B6C006}"/>
    <hyperlink ref="B23" r:id="rId30" display="https://doi.org/10.1109/ICUFN.2019.8806126" xr:uid="{2A8E32E8-D93F-4E2F-827A-DA17F839C32D}"/>
    <hyperlink ref="R23" r:id="rId31" display="https://ieeexplore.ieee.org/xpl/conhome/8790385/proceeding" xr:uid="{C630D622-0DB0-4DD8-9921-0C1FFD44D7F9}"/>
    <hyperlink ref="B28" r:id="rId32" tooltip="Persistent link using digital object identifier" xr:uid="{D0A2B02E-F7C5-4A60-8396-BD8F1E75532D}"/>
    <hyperlink ref="B29" r:id="rId33" display="https://doi.org/10.1109/JCC49151.2020.00009" xr:uid="{A0B21588-778C-452C-B473-A31FD928E0D8}"/>
    <hyperlink ref="R29" r:id="rId34" display="https://ieeexplore.ieee.org/xpl/conhome/9173542/proceeding" xr:uid="{8ACAED6C-4EBE-41D1-AEEB-3BE988FA588F}"/>
    <hyperlink ref="B30" r:id="rId35" display="https://doi.org/10.1109/ICUFN.2019.8806126" xr:uid="{C2F8239D-C7F5-4DB7-B884-68224FA5F0A7}"/>
    <hyperlink ref="R30" r:id="rId36" display="https://ieeexplore.ieee.org/xpl/conhome/8790385/proceeding" xr:uid="{58E30310-3EB3-45AD-BECA-C6413599D6B9}"/>
    <hyperlink ref="B31" r:id="rId37" display="https://doi.org/10.1109/ICCCN49398.2020.9209660" xr:uid="{5D158A8D-637D-4296-A137-449A25E96B66}"/>
    <hyperlink ref="R31" r:id="rId38" display="https://ieeexplore.ieee.org/xpl/conhome/9205796/proceeding" xr:uid="{F47DB9D8-0C21-400C-A7FD-6527F0FCD8B6}"/>
    <hyperlink ref="B32" r:id="rId39" display="https://doi.org/10.1109/ICBC48266.2020.9169396" xr:uid="{98EA278A-0B84-4938-A817-21CEC767586B}"/>
    <hyperlink ref="R32" r:id="rId40" display="https://ieeexplore.ieee.org/xpl/conhome/9165689/proceeding" xr:uid="{A570BA97-1A11-45B9-B3F7-371548FE5BA7}"/>
    <hyperlink ref="B33" r:id="rId41" display="https://doi.org/10.1109/ITAIC49862.2020.9338974" xr:uid="{26176478-B83D-4810-811D-052F7EF83187}"/>
    <hyperlink ref="R33" r:id="rId42" display="https://ieeexplore.ieee.org/xpl/conhome/9338731/proceeding" xr:uid="{E1C209CC-86E6-4677-B68D-56D33630F467}"/>
    <hyperlink ref="R34" r:id="rId43" display="https://link.springer.com/journal/10207" xr:uid="{BA9FED7C-A7E5-46F0-9C23-99BA85209DDF}"/>
    <hyperlink ref="B35" r:id="rId44" display="https://doi.org/10.1109/DCOSS49796.2020.00074" xr:uid="{138B12BC-1081-4F5F-AB41-24736DB3519A}"/>
    <hyperlink ref="R35" r:id="rId45" display="https://ieeexplore.ieee.org/xpl/conhome/9178819/proceeding" xr:uid="{108A7330-C0F2-4B21-B491-1A0B77363F12}"/>
    <hyperlink ref="B36" r:id="rId46" display="https://doi.org/10.1109/IJCNN48605.2020.9207143" xr:uid="{44F0F159-FF67-41AB-A237-854D8B1A7338}"/>
    <hyperlink ref="R36" r:id="rId47" display="https://ieeexplore.ieee.org/xpl/conhome/9200848/proceeding" xr:uid="{4C0375A3-C850-46C3-997A-08AC32D2A2AB}"/>
    <hyperlink ref="B37" r:id="rId48" xr:uid="{4BD1CBC5-2972-4269-8C19-8229335AEC99}"/>
    <hyperlink ref="R37" r:id="rId49" tooltip="CODASPY '20: Proceedings of the Tenth ACM Conference on Data and Application Security and Privacy" display="https://dl.acm.org/doi/proceedings/10.1145/3374664" xr:uid="{F1B151B9-98E1-4235-94C6-9D6506F20497}"/>
    <hyperlink ref="B40" r:id="rId50" xr:uid="{0D1EE95E-0B1D-42BB-9D25-125FCE953FDB}"/>
    <hyperlink ref="R40" r:id="rId51" tooltip="ICMLT '20: Proceedings of the 2020 5th International Conference on Machine Learning Technologies" display="https://dl.acm.org/doi/proceedings/10.1145/3409073" xr:uid="{20ABCB5C-E066-42DC-9AAF-52E7D169F552}"/>
    <hyperlink ref="B43" r:id="rId52" display="https://doi.org/10.1109/BRAINS49436.2020.9223304" xr:uid="{1174F237-0464-496C-BAC7-5204665E7F4C}"/>
    <hyperlink ref="R43" r:id="rId53" display="https://ieeexplore.ieee.org/xpl/conhome/9218222/proceeding" xr:uid="{8600753E-5805-4513-BCA1-0F9A78F9B319}"/>
    <hyperlink ref="B42" r:id="rId54" xr:uid="{AB2D076C-04ED-438D-BE79-21803739AFF2}"/>
    <hyperlink ref="R42" r:id="rId55" tooltip="ICAIF '20: Proceedings of the First ACM International Conference on AI in Finance" display="https://dl.acm.org/doi/proceedings/10.1145/3383455" xr:uid="{F34E780A-20F8-43C6-A763-5C91D21FF4BB}"/>
    <hyperlink ref="B44" r:id="rId56" tooltip="Persistent link using digital object identifier" xr:uid="{946B0159-1A66-4BA3-92A3-76284D944D3E}"/>
    <hyperlink ref="B45" r:id="rId57" xr:uid="{B5B6C84F-D316-4A87-BA0D-847A3B5AB282}"/>
    <hyperlink ref="R45" r:id="rId58" tooltip="ICICM '20: Proceedings of the 10th International Conference on Information Communication and Management" display="https://dl.acm.org/doi/proceedings/10.1145/3418981" xr:uid="{7BE14591-F36A-4C8A-90D5-67B9EEB8F1BE}"/>
    <hyperlink ref="B46" r:id="rId59" display="https://doi.org/10.1109/EuroSPW51379.2020.00061" xr:uid="{44162142-BFE2-43ED-B820-B85803BC7341}"/>
    <hyperlink ref="R46" r:id="rId60" display="https://ieeexplore.ieee.org/xpl/conhome/9229477/proceeding" xr:uid="{65FD4625-1592-44FF-91B1-7FE75FFDD3D5}"/>
    <hyperlink ref="B55" r:id="rId61" display="https://doi.org/10.1109/TNSE.2020.2968505" xr:uid="{14BE2B39-D8EF-4C6A-9687-56FDF0F5FE60}"/>
    <hyperlink ref="B56" r:id="rId62" tooltip="Persistent link using digital object identifier" xr:uid="{6E6D7FC8-358C-48EC-BE46-0E273C4B91B7}"/>
    <hyperlink ref="B57" r:id="rId63" display="https://doi.org/10.1109/ISCAS51556.2021.9401091" xr:uid="{FCD437FB-E002-4A7B-AEDC-AB852AF029EC}"/>
    <hyperlink ref="R57" r:id="rId64" display="https://ieeexplore.ieee.org/xpl/conhome/9401028/proceeding" xr:uid="{20156143-8DE9-4257-9F62-63E77A11CCB0}"/>
    <hyperlink ref="B58" r:id="rId65" xr:uid="{A55E0257-00AB-496F-8AA3-2F701BEDD96C}"/>
    <hyperlink ref="R58" r:id="rId66" display="https://dl.acm.org/newsletter/sigmetrics" xr:uid="{73C6FECB-DEBB-408A-AA28-6494F9C8E4D1}"/>
    <hyperlink ref="R60" r:id="rId67" display="https://www.igi-global.com/journal/international-journal-digital-crime-forensics/1112" xr:uid="{E6514588-B5AC-4899-B5CD-2B3645A35C9F}"/>
    <hyperlink ref="B62" r:id="rId68" xr:uid="{22A91732-8CF3-49C7-93F4-98B207A800DE}"/>
    <hyperlink ref="R62" r:id="rId69" display="https://www.hindawi.com/journals/scn/" xr:uid="{87E9BC33-B050-4772-BD8D-31E902C66E36}"/>
    <hyperlink ref="B63" r:id="rId70" xr:uid="{F6DFF511-991B-4251-B82C-76D9114F6F99}"/>
    <hyperlink ref="R63" r:id="rId71" display="https://www.hindawi.com/journals/scn/" xr:uid="{CE7ADAEF-F191-41FE-A003-9AF0B5E5EEBF}"/>
    <hyperlink ref="R64" r:id="rId72" display="https://ieeexplore.ieee.org/xpl/conhome/9491850/proceeding" xr:uid="{577E9112-7393-4B41-9152-AFA17BDD1E31}"/>
    <hyperlink ref="B64" r:id="rId73" display="https://doi.org/10.1109/EIT51626.2021.9491903" xr:uid="{96331F09-4B89-4B51-89C8-7721104D1358}"/>
    <hyperlink ref="R65" r:id="rId74" display="https://ieeexplore.ieee.org/xpl/conhome/9491111/proceeding" xr:uid="{69E787C5-E078-4CD1-BC77-8005FE07A7AE}"/>
    <hyperlink ref="B65" r:id="rId75" display="https://doi.org/10.1109/ICIT52682.2021.9491653" xr:uid="{FCDC3283-69F5-43BC-8DD6-84637FEC53B3}"/>
    <hyperlink ref="B77" r:id="rId76" display="https://doi.org/10.1109/ICNSC48988.2020.9238118" xr:uid="{B4CD0CAF-BA67-4793-AAAA-5C68B7DD8779}"/>
    <hyperlink ref="R77" r:id="rId77" display="https://ieeexplore.ieee.org/xpl/conhome/9238048/proceeding" xr:uid="{043F4966-FC6F-49A0-B531-66F08797FBFF}"/>
    <hyperlink ref="B78" r:id="rId78" display="https://dx.doi.org/10.12785/ijcds/110154" xr:uid="{2C8811EC-77CE-4769-AF87-D19AADEBF90A}"/>
    <hyperlink ref="R78" r:id="rId79" display="https://journal.uob.edu.bh/" xr:uid="{7F703BC6-50DC-47CE-B5A7-40B366DD5323}"/>
    <hyperlink ref="B79" r:id="rId80" xr:uid="{27BC20EC-38B9-4E7C-AA32-DE1960870511}"/>
    <hyperlink ref="B8" r:id="rId81" display="https://doi.org/10.1109/DSC.2018.00079" xr:uid="{1AFB4454-88F5-4519-8092-8BA13C8B88EB}"/>
    <hyperlink ref="R8" r:id="rId82" display="https://ieeexplore.ieee.org/xpl/conhome/8411555/proceeding" xr:uid="{B61D79BF-0EFF-4596-9D44-FE6FDF6AE516}"/>
    <hyperlink ref="B24" r:id="rId83" display="https://doi.org/10.1109/ICTC46691.2019.8939746" xr:uid="{BB0F6314-CCAD-41BB-AC7E-BF6EFAF61386}"/>
    <hyperlink ref="R24" r:id="rId84" display="https://ieeexplore.ieee.org/xpl/conhome/8932631/proceeding" xr:uid="{1C915F08-897E-44E0-A5D8-4EB7DA52B47B}"/>
    <hyperlink ref="B25" r:id="rId85" display="https://doi.org/10.1109/IWCMC.2019.8766765" xr:uid="{54013AEB-000A-4BF9-BEA7-BDB1A030E8DB}"/>
    <hyperlink ref="R25" r:id="rId86" display="https://ieeexplore.ieee.org/xpl/conhome/8761262/proceeding" xr:uid="{47F691D0-0CF0-413D-A6EA-0E7043116114}"/>
    <hyperlink ref="B26" r:id="rId87" display="https://doi.org/10.1109/NaNA.2019.00083" xr:uid="{E715842F-8245-4314-A3F3-B54A15B58A71}"/>
    <hyperlink ref="R26" r:id="rId88" display="https://ieeexplore.ieee.org/xpl/conhome/9015954/proceeding" xr:uid="{5394C51D-65ED-4435-9DEA-9D173B842519}"/>
    <hyperlink ref="B47" r:id="rId89" display="https://doi.org/10.1109/TII.2019.2957140" xr:uid="{80B52398-50F0-411E-BBAB-0F813D1ED6C9}"/>
    <hyperlink ref="B48" r:id="rId90" display="https://doi.org/10.1109/ICCWorkshops49005.2020.9145151" xr:uid="{E2AA35DD-AA86-4823-9B61-8971F3FD7CA2}"/>
    <hyperlink ref="R48" r:id="rId91" display="https://ieeexplore.ieee.org/xpl/conhome/9138348/proceeding" xr:uid="{86C7D2ED-F74B-4683-A546-4C6BC9A3E1F5}"/>
    <hyperlink ref="B49" r:id="rId92" display="https://doi.org/10.1109/ICCP51029.2020.9266176" xr:uid="{986D4A62-9B56-4E7F-8894-2FED9BD44F32}"/>
    <hyperlink ref="R49" r:id="rId93" display="https://ieeexplore.ieee.org/xpl/conhome/9266025/proceeding" xr:uid="{5FCED01C-B838-4A99-9ECA-451BB19BA910}"/>
    <hyperlink ref="B66" r:id="rId94" tooltip="Persistent link using digital object identifier" xr:uid="{0F551C49-9B27-46B4-B678-DC53D9B899F0}"/>
    <hyperlink ref="B67" r:id="rId95" xr:uid="{9473490F-26FA-4505-ABEB-62672125FB65}"/>
    <hyperlink ref="R67" r:id="rId96" tooltip="SAT-CPS '21: Proceedings of the 2021 ACM Workshop on Secure and Trustworthy Cyber-Physical Systems" display="https://dl.acm.org/doi/proceedings/10.1145/3445969" xr:uid="{7D74211A-637A-458E-BA3C-E5787E2147D6}"/>
    <hyperlink ref="B68" r:id="rId97" tooltip="Persistent link using digital object identifier" xr:uid="{CB8766DE-45AC-4E28-8FDA-B9B239E82C3B}"/>
    <hyperlink ref="R69" r:id="rId98" display="https://link.springer.com/book/10.1007/978-3-030-20074-9" xr:uid="{DC170C41-C5DB-4653-A6DA-848134E6A2B4}"/>
    <hyperlink ref="B80" r:id="rId99" display="https://doi.org/10.1109/ACCESS.2020.2983300" xr:uid="{8D11A922-91A0-4947-80CE-4A5435CB775B}"/>
    <hyperlink ref="R80" r:id="rId100" display="https://ieeexplore.ieee.org/xpl/RecentIssue.jsp?punumber=6287639" xr:uid="{3321F7EF-3FF2-4162-B9AD-9F288602B111}"/>
    <hyperlink ref="R88" r:id="rId101" display="https://www.proquest.com/openview/5fb7e1acb11c5a2aeb99cb4e4510434b/1?pq-origsite=gscholar&amp;cbl=2037694" xr:uid="{A8BAA9E9-62C1-4334-BC31-96294D2E3533}"/>
    <hyperlink ref="R50" r:id="rId102" display="https://www.proquest.com/openview/5fb7e1acb11c5a2aeb99cb4e4510434b/1?pq-origsite=gscholar&amp;cbl=2037694" xr:uid="{CEF73FE0-4C89-491E-9F24-84ABCAA2C297}"/>
    <hyperlink ref="B81" r:id="rId103" xr:uid="{E34974D7-5163-49B8-A47C-4143DA9176BC}"/>
    <hyperlink ref="B70" r:id="rId104" display="https://doi.org/10.1109/ICIT52682.2021.9491653" xr:uid="{0760654D-42CB-4714-984B-EB7C7730DEDA}"/>
    <hyperlink ref="R70" r:id="rId105" display="https://ieeexplore.ieee.org/xpl/conhome/9491111/proceeding" xr:uid="{EC9ABD7D-4EDA-4CA8-B1B6-5F131942EFC6}"/>
    <hyperlink ref="B89" r:id="rId106" xr:uid="{4E4FCBE2-240C-4533-9C86-E1D6E5779B0A}"/>
    <hyperlink ref="R89" r:id="rId107" display="https://www.hindawi.com/journals/wcmc/" xr:uid="{AC85BA47-A535-4FE2-B646-79E47BE883B4}"/>
    <hyperlink ref="B27" r:id="rId108" display="https://doi.org/10.1109/ICPC.2019.00045" xr:uid="{E854D30E-CE94-4237-8AF9-62D15BBA63F9}"/>
    <hyperlink ref="R27" r:id="rId109" display="https://ieeexplore.ieee.org/xpl/conhome/8797605/proceeding" xr:uid="{2F77F5DD-AF08-4B86-90BA-4E55DE3CFFEC}"/>
    <hyperlink ref="B51" r:id="rId110" display="https://doi.org/10.1109/TSMC.2020.3016821" xr:uid="{141327A5-B292-4014-A4FE-DC59EFC2D424}"/>
    <hyperlink ref="B83" r:id="rId111" display="https://doi.org/10.1109/TCSII.2022.3177898" xr:uid="{0BFB8B87-C529-4837-A065-2BE2887396C2}"/>
    <hyperlink ref="R52" r:id="rId112" tooltip="ICICM '20: Proceedings of the 10th International Conference on Information Communication and Management" display="https://dl.acm.org/doi/proceedings/10.1145/3418981" xr:uid="{444B28F9-DF1F-4E50-A404-88EA266244A6}"/>
    <hyperlink ref="B52" r:id="rId113" xr:uid="{46822A53-6502-4F01-8706-B2974D7A74AF}"/>
    <hyperlink ref="B72" r:id="rId114" display="https://doi.org/10.1109/TSE.2021.3054928" xr:uid="{ADA7DFFF-0FF5-47EF-AD81-D08ED9B8D465}"/>
    <hyperlink ref="B84" r:id="rId115" display="https://doi.org/10.15282/ijsecs.8.2.2022.5.0102" xr:uid="{C38252D1-ECBB-4EC5-BFAE-F21A75C631EE}"/>
    <hyperlink ref="R84" r:id="rId116" display="https://journal.ump.edu.my/ijsecs/issue/view/166" xr:uid="{27F89D64-02DD-4B3A-94BE-3545C7313524}"/>
    <hyperlink ref="R73" r:id="rId117" display="https://www.mdpi.com/journal/futureinternet" xr:uid="{66B56780-7BEF-4650-B857-3952D92AA033}"/>
    <hyperlink ref="B73" r:id="rId118" xr:uid="{5E3CDBDB-094E-4739-AB68-4710FBE2370B}"/>
    <hyperlink ref="B53" r:id="rId119" xr:uid="{E5FC8620-1FB9-43AA-A18A-FBB34715E68A}"/>
    <hyperlink ref="B9" r:id="rId120" xr:uid="{9392DD82-EDD7-4C54-819F-4D7C48727A27}"/>
    <hyperlink ref="B54" r:id="rId121" xr:uid="{716F65AD-711B-4FE1-A8AD-A46258DC599D}"/>
    <hyperlink ref="B85" r:id="rId122" xr:uid="{7995E10B-07FC-489C-88A4-F7C213857166}"/>
    <hyperlink ref="B75" r:id="rId123" display="https://doi.org/10.1109/ICKG52313.2021.00020" xr:uid="{DCE4A0ED-C763-4337-8C6D-8841CE8C818E}"/>
    <hyperlink ref="B76" r:id="rId124" display="https://doi.org/10.1109/ISCAS45731.2020.9180815" xr:uid="{F9B6845B-D091-413B-9445-1E95AF80B41C}"/>
    <hyperlink ref="B86" r:id="rId125" xr:uid="{2D8BFA55-D8FC-4EE6-878F-400AD738F716}"/>
    <hyperlink ref="B87" r:id="rId126" xr:uid="{CC226374-D260-4E17-92D4-7E33BC603774}"/>
    <hyperlink ref="B90" r:id="rId127" xr:uid="{EF287E34-F797-4132-8527-51AD496B4ACB}"/>
    <hyperlink ref="B91" r:id="rId128" xr:uid="{769CF683-F08A-49AA-BF26-BDD5412FC292}"/>
    <hyperlink ref="R90" r:id="rId129" display="https://scholar.google.com/citations?user=NWzPM58AAAAJ&amp;hl=en&amp;oi=sra" xr:uid="{993701D2-BCC9-4001-B0FD-77DFA7CD511F}"/>
    <hyperlink ref="R92" r:id="rId130" tooltip="Go to table of contents for this volume/issue" display="https://www.sciencedirect.com/journal/procedia-computer-science/vol/218/suppl/C" xr:uid="{CA51B148-CF6B-4667-8AC0-18E5C22AC8A3}"/>
    <hyperlink ref="B93" r:id="rId131" xr:uid="{4B5D53CD-C09E-4EF7-865F-039EACEB54D2}"/>
  </hyperlinks>
  <pageMargins left="0.7" right="0.7" top="0.75" bottom="0.75" header="0.3" footer="0.3"/>
  <drawing r:id="rId132"/>
  <tableParts count="1">
    <tablePart r:id="rId133"/>
  </tableParts>
  <extLst>
    <ext xmlns:x14="http://schemas.microsoft.com/office/spreadsheetml/2009/9/main" uri="{CCE6A557-97BC-4b89-ADB6-D9C93CAAB3DF}">
      <x14:dataValidations xmlns:xm="http://schemas.microsoft.com/office/excel/2006/main" count="3">
        <x14:dataValidation type="list" allowBlank="1" showInputMessage="1" showErrorMessage="1" xr:uid="{995F91F7-55DC-471F-85B1-B66A0BD05D69}">
          <x14:formula1>
            <xm:f>Base!$H$3:$H$9</xm:f>
          </x14:formula1>
          <xm:sqref>K88 K90:K1048576</xm:sqref>
        </x14:dataValidation>
        <x14:dataValidation type="list" allowBlank="1" showInputMessage="1" showErrorMessage="1" xr:uid="{955CC852-DC7D-4D69-A895-5FFE6AA9A109}">
          <x14:formula1>
            <xm:f>Base!$H$3:$H$10</xm:f>
          </x14:formula1>
          <xm:sqref>K89 K2:K87</xm:sqref>
        </x14:dataValidation>
        <x14:dataValidation type="list" allowBlank="1" showInputMessage="1" showErrorMessage="1" xr:uid="{63264E68-BB06-4B4D-A005-A4212AE1FEC9}">
          <x14:formula1>
            <xm:f>Base!$A$2:$A$3</xm:f>
          </x14:formula1>
          <xm:sqref>G2:G1048576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4453D-E218-402E-88FE-0AE04E659DE6}">
  <dimension ref="A1:G36"/>
  <sheetViews>
    <sheetView workbookViewId="0">
      <selection activeCell="B4" sqref="A1:C36"/>
    </sheetView>
  </sheetViews>
  <sheetFormatPr defaultRowHeight="15" x14ac:dyDescent="0.25"/>
  <cols>
    <col min="1" max="1" width="38.28515625" customWidth="1"/>
    <col min="3" max="3" width="21.7109375" customWidth="1"/>
    <col min="7" max="7" width="32.42578125" customWidth="1"/>
  </cols>
  <sheetData>
    <row r="1" spans="1:7" x14ac:dyDescent="0.25">
      <c r="A1" t="s">
        <v>26</v>
      </c>
      <c r="B1">
        <f>SUM(Table6[RF])</f>
        <v>28</v>
      </c>
      <c r="C1" t="s">
        <v>664</v>
      </c>
      <c r="G1" t="s">
        <v>664</v>
      </c>
    </row>
    <row r="2" spans="1:7" x14ac:dyDescent="0.25">
      <c r="A2" t="s">
        <v>28</v>
      </c>
      <c r="B2">
        <f>SUM(Table6[XGBoost])</f>
        <v>10</v>
      </c>
      <c r="C2" t="s">
        <v>664</v>
      </c>
      <c r="G2" t="s">
        <v>665</v>
      </c>
    </row>
    <row r="3" spans="1:7" x14ac:dyDescent="0.25">
      <c r="A3" t="s">
        <v>25</v>
      </c>
      <c r="B3">
        <v>10</v>
      </c>
      <c r="C3" t="s">
        <v>664</v>
      </c>
      <c r="G3" t="s">
        <v>335</v>
      </c>
    </row>
    <row r="4" spans="1:7" x14ac:dyDescent="0.25">
      <c r="A4" t="s">
        <v>341</v>
      </c>
      <c r="B4">
        <f>SUM(Table6[LSTM])</f>
        <v>6</v>
      </c>
      <c r="C4" t="s">
        <v>665</v>
      </c>
      <c r="G4" t="s">
        <v>666</v>
      </c>
    </row>
    <row r="5" spans="1:7" x14ac:dyDescent="0.25">
      <c r="A5" t="s">
        <v>638</v>
      </c>
      <c r="B5">
        <f>SUM(Table6[RNN])</f>
        <v>3</v>
      </c>
      <c r="C5" t="s">
        <v>665</v>
      </c>
    </row>
    <row r="6" spans="1:7" x14ac:dyDescent="0.25">
      <c r="A6" t="s">
        <v>29</v>
      </c>
      <c r="B6">
        <f>SUM(Table6[SecureSVM])</f>
        <v>1</v>
      </c>
      <c r="C6" t="s">
        <v>666</v>
      </c>
    </row>
    <row r="7" spans="1:7" x14ac:dyDescent="0.25">
      <c r="A7" t="s">
        <v>31</v>
      </c>
      <c r="B7">
        <f>SUM(Table6[J48])</f>
        <v>1</v>
      </c>
      <c r="C7" t="s">
        <v>666</v>
      </c>
    </row>
    <row r="8" spans="1:7" x14ac:dyDescent="0.25">
      <c r="A8" t="s">
        <v>34</v>
      </c>
      <c r="B8">
        <f>SUM(Table6[LightGBM])</f>
        <v>2</v>
      </c>
      <c r="C8" t="s">
        <v>664</v>
      </c>
    </row>
    <row r="9" spans="1:7" x14ac:dyDescent="0.25">
      <c r="A9" t="s">
        <v>40</v>
      </c>
      <c r="B9">
        <f>SUM(Table6[SVM])</f>
        <v>8</v>
      </c>
      <c r="C9" t="s">
        <v>16</v>
      </c>
    </row>
    <row r="10" spans="1:7" x14ac:dyDescent="0.25">
      <c r="A10" t="s">
        <v>640</v>
      </c>
      <c r="B10">
        <v>9</v>
      </c>
      <c r="C10" t="s">
        <v>16</v>
      </c>
    </row>
    <row r="11" spans="1:7" x14ac:dyDescent="0.25">
      <c r="A11" t="s">
        <v>339</v>
      </c>
      <c r="B11">
        <v>5</v>
      </c>
      <c r="C11" t="s">
        <v>335</v>
      </c>
    </row>
    <row r="12" spans="1:7" x14ac:dyDescent="0.25">
      <c r="A12" t="s">
        <v>37</v>
      </c>
      <c r="B12">
        <f>SUM(Table6[KNN])</f>
        <v>10</v>
      </c>
      <c r="C12" t="s">
        <v>16</v>
      </c>
    </row>
    <row r="13" spans="1:7" x14ac:dyDescent="0.25">
      <c r="A13" t="s">
        <v>667</v>
      </c>
      <c r="B13">
        <v>2</v>
      </c>
      <c r="C13" t="s">
        <v>16</v>
      </c>
    </row>
    <row r="14" spans="1:7" x14ac:dyDescent="0.25">
      <c r="A14" t="s">
        <v>343</v>
      </c>
      <c r="B14">
        <f>SUM(Table6[Deep Autoencoder NN])</f>
        <v>1</v>
      </c>
      <c r="C14" t="s">
        <v>665</v>
      </c>
    </row>
    <row r="15" spans="1:7" x14ac:dyDescent="0.25">
      <c r="A15" t="s">
        <v>641</v>
      </c>
      <c r="B15">
        <f>SUM(Table6[MLP classifier])</f>
        <v>4</v>
      </c>
      <c r="C15" t="s">
        <v>16</v>
      </c>
    </row>
    <row r="16" spans="1:7" x14ac:dyDescent="0.25">
      <c r="A16" t="s">
        <v>642</v>
      </c>
      <c r="B16">
        <f>SUM(Table6[Gaussion Naïve Bayes])</f>
        <v>1</v>
      </c>
      <c r="C16" t="s">
        <v>16</v>
      </c>
    </row>
    <row r="17" spans="1:3" x14ac:dyDescent="0.25">
      <c r="A17" t="s">
        <v>643</v>
      </c>
      <c r="B17">
        <f>SUM(Table6[Bagging and extreme Gradient Boosting])</f>
        <v>1</v>
      </c>
      <c r="C17" t="s">
        <v>664</v>
      </c>
    </row>
    <row r="18" spans="1:3" x14ac:dyDescent="0.25">
      <c r="A18" t="s">
        <v>644</v>
      </c>
      <c r="B18">
        <f>SUM(Table6[Discriminant Analysis])</f>
        <v>1</v>
      </c>
      <c r="C18" t="s">
        <v>16</v>
      </c>
    </row>
    <row r="19" spans="1:3" x14ac:dyDescent="0.25">
      <c r="A19" t="s">
        <v>647</v>
      </c>
      <c r="B19">
        <f>SUM(Table6[GA-CS])</f>
        <v>1</v>
      </c>
      <c r="C19" t="s">
        <v>665</v>
      </c>
    </row>
    <row r="20" spans="1:3" x14ac:dyDescent="0.25">
      <c r="A20" t="s">
        <v>668</v>
      </c>
      <c r="B20">
        <f>SUM(Table6[LP])</f>
        <v>1</v>
      </c>
      <c r="C20" t="s">
        <v>16</v>
      </c>
    </row>
    <row r="21" spans="1:3" x14ac:dyDescent="0.25">
      <c r="A21" t="s">
        <v>542</v>
      </c>
      <c r="B21">
        <f>SUM(Table6[CNN])</f>
        <v>1</v>
      </c>
      <c r="C21" t="s">
        <v>665</v>
      </c>
    </row>
    <row r="22" spans="1:3" x14ac:dyDescent="0.25">
      <c r="A22" t="s">
        <v>36</v>
      </c>
      <c r="B22">
        <f>SUM(Table6[Nave Bayes])</f>
        <v>4</v>
      </c>
      <c r="C22" t="s">
        <v>665</v>
      </c>
    </row>
    <row r="23" spans="1:3" x14ac:dyDescent="0.25">
      <c r="A23" t="s">
        <v>337</v>
      </c>
      <c r="B23">
        <f>SUM(Table6[DBSCAN])</f>
        <v>1</v>
      </c>
      <c r="C23" t="s">
        <v>665</v>
      </c>
    </row>
    <row r="24" spans="1:3" x14ac:dyDescent="0.25">
      <c r="A24" t="s">
        <v>649</v>
      </c>
      <c r="B24">
        <v>3</v>
      </c>
      <c r="C24" t="s">
        <v>335</v>
      </c>
    </row>
    <row r="25" spans="1:3" x14ac:dyDescent="0.25">
      <c r="A25" t="s">
        <v>338</v>
      </c>
      <c r="B25">
        <f>SUM(Table6[Dgaussian Mixture Model])</f>
        <v>1</v>
      </c>
      <c r="C25" t="s">
        <v>335</v>
      </c>
    </row>
    <row r="26" spans="1:3" x14ac:dyDescent="0.25">
      <c r="A26" t="s">
        <v>650</v>
      </c>
      <c r="B26">
        <f>SUM(Table6[isolation forest])</f>
        <v>3</v>
      </c>
      <c r="C26" t="s">
        <v>335</v>
      </c>
    </row>
    <row r="27" spans="1:3" x14ac:dyDescent="0.25">
      <c r="A27" t="s">
        <v>652</v>
      </c>
      <c r="B27">
        <f>SUM(Table6[GCN])</f>
        <v>1</v>
      </c>
      <c r="C27" t="s">
        <v>665</v>
      </c>
    </row>
    <row r="28" spans="1:3" x14ac:dyDescent="0.25">
      <c r="A28" t="s">
        <v>654</v>
      </c>
      <c r="B28">
        <f>SUM(Table6[stacking classifier])</f>
        <v>1</v>
      </c>
      <c r="C28" t="s">
        <v>664</v>
      </c>
    </row>
    <row r="29" spans="1:3" x14ac:dyDescent="0.25">
      <c r="A29" t="s">
        <v>655</v>
      </c>
      <c r="B29">
        <v>6</v>
      </c>
      <c r="C29" t="s">
        <v>664</v>
      </c>
    </row>
    <row r="30" spans="1:3" x14ac:dyDescent="0.25">
      <c r="A30" t="s">
        <v>656</v>
      </c>
      <c r="B30">
        <f>SUM(Table6[LGBM])</f>
        <v>2</v>
      </c>
      <c r="C30" t="s">
        <v>664</v>
      </c>
    </row>
    <row r="31" spans="1:3" x14ac:dyDescent="0.25">
      <c r="A31" t="s">
        <v>657</v>
      </c>
      <c r="B31">
        <f>SUM(Table6[XGBM])</f>
        <v>4</v>
      </c>
      <c r="C31" t="s">
        <v>664</v>
      </c>
    </row>
    <row r="32" spans="1:3" x14ac:dyDescent="0.25">
      <c r="A32" t="s">
        <v>658</v>
      </c>
      <c r="B32">
        <f>SUM(Table6[svc])</f>
        <v>2</v>
      </c>
      <c r="C32" t="s">
        <v>16</v>
      </c>
    </row>
    <row r="33" spans="1:3" x14ac:dyDescent="0.25">
      <c r="A33" t="s">
        <v>661</v>
      </c>
      <c r="B33">
        <f>SUM(Table6[gradient boosting])</f>
        <v>1</v>
      </c>
      <c r="C33" t="s">
        <v>664</v>
      </c>
    </row>
    <row r="34" spans="1:3" x14ac:dyDescent="0.25">
      <c r="A34" t="s">
        <v>662</v>
      </c>
      <c r="B34">
        <f>SUM(Table6[graph random walks])</f>
        <v>1</v>
      </c>
      <c r="C34" t="s">
        <v>665</v>
      </c>
    </row>
    <row r="35" spans="1:3" x14ac:dyDescent="0.25">
      <c r="A35" t="s">
        <v>591</v>
      </c>
      <c r="B35">
        <f>SUM(Table6[GNN])</f>
        <v>2</v>
      </c>
      <c r="C35" t="s">
        <v>665</v>
      </c>
    </row>
    <row r="36" spans="1:3" x14ac:dyDescent="0.25">
      <c r="A36" t="s">
        <v>663</v>
      </c>
      <c r="B36">
        <v>1</v>
      </c>
      <c r="C36" t="s">
        <v>665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2A585-B0B8-45C1-9125-5D51678A2946}">
  <dimension ref="A1:C36"/>
  <sheetViews>
    <sheetView topLeftCell="A19" zoomScaleNormal="100" workbookViewId="0">
      <selection activeCell="E35" sqref="E35"/>
    </sheetView>
  </sheetViews>
  <sheetFormatPr defaultRowHeight="15" x14ac:dyDescent="0.25"/>
  <cols>
    <col min="1" max="1" width="48.42578125" customWidth="1"/>
    <col min="2" max="2" width="19.85546875" customWidth="1"/>
    <col min="3" max="3" width="40" customWidth="1"/>
  </cols>
  <sheetData>
    <row r="1" spans="1:3" x14ac:dyDescent="0.25">
      <c r="A1" t="s">
        <v>28</v>
      </c>
      <c r="B1">
        <v>10</v>
      </c>
      <c r="C1" t="s">
        <v>664</v>
      </c>
    </row>
    <row r="2" spans="1:3" x14ac:dyDescent="0.25">
      <c r="A2" t="s">
        <v>25</v>
      </c>
      <c r="B2">
        <v>10</v>
      </c>
      <c r="C2" t="s">
        <v>664</v>
      </c>
    </row>
    <row r="3" spans="1:3" x14ac:dyDescent="0.25">
      <c r="A3" t="s">
        <v>34</v>
      </c>
      <c r="B3">
        <v>2</v>
      </c>
      <c r="C3" t="s">
        <v>664</v>
      </c>
    </row>
    <row r="4" spans="1:3" x14ac:dyDescent="0.25">
      <c r="A4" t="s">
        <v>643</v>
      </c>
      <c r="B4">
        <v>1</v>
      </c>
      <c r="C4" t="s">
        <v>664</v>
      </c>
    </row>
    <row r="5" spans="1:3" x14ac:dyDescent="0.25">
      <c r="A5" t="s">
        <v>654</v>
      </c>
      <c r="B5">
        <v>1</v>
      </c>
      <c r="C5" t="s">
        <v>664</v>
      </c>
    </row>
    <row r="6" spans="1:3" x14ac:dyDescent="0.25">
      <c r="A6" t="s">
        <v>655</v>
      </c>
      <c r="B6">
        <v>6</v>
      </c>
      <c r="C6" t="s">
        <v>664</v>
      </c>
    </row>
    <row r="7" spans="1:3" x14ac:dyDescent="0.25">
      <c r="A7" t="s">
        <v>656</v>
      </c>
      <c r="B7">
        <v>2</v>
      </c>
      <c r="C7" t="s">
        <v>664</v>
      </c>
    </row>
    <row r="8" spans="1:3" x14ac:dyDescent="0.25">
      <c r="A8" t="s">
        <v>657</v>
      </c>
      <c r="B8">
        <v>4</v>
      </c>
      <c r="C8" t="s">
        <v>664</v>
      </c>
    </row>
    <row r="9" spans="1:3" x14ac:dyDescent="0.25">
      <c r="A9" t="s">
        <v>661</v>
      </c>
      <c r="B9">
        <v>1</v>
      </c>
      <c r="C9" t="s">
        <v>664</v>
      </c>
    </row>
    <row r="10" spans="1:3" x14ac:dyDescent="0.25">
      <c r="A10" t="s">
        <v>26</v>
      </c>
      <c r="B10">
        <v>28</v>
      </c>
      <c r="C10" t="s">
        <v>664</v>
      </c>
    </row>
    <row r="11" spans="1:3" x14ac:dyDescent="0.25">
      <c r="A11" t="s">
        <v>29</v>
      </c>
      <c r="B11">
        <v>1</v>
      </c>
      <c r="C11" t="s">
        <v>666</v>
      </c>
    </row>
    <row r="12" spans="1:3" x14ac:dyDescent="0.25">
      <c r="A12" t="s">
        <v>31</v>
      </c>
      <c r="B12">
        <v>1</v>
      </c>
      <c r="C12" t="s">
        <v>666</v>
      </c>
    </row>
    <row r="13" spans="1:3" x14ac:dyDescent="0.25">
      <c r="A13" t="s">
        <v>40</v>
      </c>
      <c r="B13">
        <v>8</v>
      </c>
      <c r="C13" t="s">
        <v>16</v>
      </c>
    </row>
    <row r="14" spans="1:3" x14ac:dyDescent="0.25">
      <c r="A14" t="s">
        <v>640</v>
      </c>
      <c r="B14">
        <v>9</v>
      </c>
      <c r="C14" t="s">
        <v>16</v>
      </c>
    </row>
    <row r="15" spans="1:3" x14ac:dyDescent="0.25">
      <c r="A15" t="s">
        <v>37</v>
      </c>
      <c r="B15">
        <v>10</v>
      </c>
      <c r="C15" t="s">
        <v>16</v>
      </c>
    </row>
    <row r="16" spans="1:3" x14ac:dyDescent="0.25">
      <c r="A16" t="s">
        <v>667</v>
      </c>
      <c r="B16">
        <v>2</v>
      </c>
      <c r="C16" t="s">
        <v>16</v>
      </c>
    </row>
    <row r="17" spans="1:3" x14ac:dyDescent="0.25">
      <c r="A17" t="s">
        <v>641</v>
      </c>
      <c r="B17">
        <v>4</v>
      </c>
      <c r="C17" t="s">
        <v>16</v>
      </c>
    </row>
    <row r="18" spans="1:3" x14ac:dyDescent="0.25">
      <c r="A18" t="s">
        <v>642</v>
      </c>
      <c r="B18">
        <v>1</v>
      </c>
      <c r="C18" t="s">
        <v>16</v>
      </c>
    </row>
    <row r="19" spans="1:3" x14ac:dyDescent="0.25">
      <c r="A19" t="s">
        <v>644</v>
      </c>
      <c r="B19">
        <v>1</v>
      </c>
      <c r="C19" t="s">
        <v>16</v>
      </c>
    </row>
    <row r="20" spans="1:3" x14ac:dyDescent="0.25">
      <c r="A20" t="s">
        <v>668</v>
      </c>
      <c r="B20">
        <v>1</v>
      </c>
      <c r="C20" t="s">
        <v>16</v>
      </c>
    </row>
    <row r="21" spans="1:3" x14ac:dyDescent="0.25">
      <c r="A21" t="s">
        <v>658</v>
      </c>
      <c r="B21">
        <v>2</v>
      </c>
      <c r="C21" t="s">
        <v>16</v>
      </c>
    </row>
    <row r="22" spans="1:3" x14ac:dyDescent="0.25">
      <c r="A22" t="s">
        <v>341</v>
      </c>
      <c r="B22">
        <v>6</v>
      </c>
      <c r="C22" t="s">
        <v>665</v>
      </c>
    </row>
    <row r="23" spans="1:3" x14ac:dyDescent="0.25">
      <c r="A23" t="s">
        <v>638</v>
      </c>
      <c r="B23">
        <v>3</v>
      </c>
      <c r="C23" t="s">
        <v>665</v>
      </c>
    </row>
    <row r="24" spans="1:3" x14ac:dyDescent="0.25">
      <c r="A24" t="s">
        <v>343</v>
      </c>
      <c r="B24">
        <v>1</v>
      </c>
      <c r="C24" t="s">
        <v>665</v>
      </c>
    </row>
    <row r="25" spans="1:3" x14ac:dyDescent="0.25">
      <c r="A25" t="s">
        <v>647</v>
      </c>
      <c r="B25">
        <v>1</v>
      </c>
      <c r="C25" t="s">
        <v>665</v>
      </c>
    </row>
    <row r="26" spans="1:3" x14ac:dyDescent="0.25">
      <c r="A26" t="s">
        <v>542</v>
      </c>
      <c r="B26">
        <v>1</v>
      </c>
      <c r="C26" t="s">
        <v>665</v>
      </c>
    </row>
    <row r="27" spans="1:3" x14ac:dyDescent="0.25">
      <c r="A27" t="s">
        <v>671</v>
      </c>
      <c r="B27">
        <v>4</v>
      </c>
      <c r="C27" t="s">
        <v>665</v>
      </c>
    </row>
    <row r="28" spans="1:3" x14ac:dyDescent="0.25">
      <c r="A28" t="s">
        <v>337</v>
      </c>
      <c r="B28">
        <v>1</v>
      </c>
      <c r="C28" t="s">
        <v>665</v>
      </c>
    </row>
    <row r="29" spans="1:3" x14ac:dyDescent="0.25">
      <c r="A29" t="s">
        <v>652</v>
      </c>
      <c r="B29">
        <v>1</v>
      </c>
      <c r="C29" t="s">
        <v>665</v>
      </c>
    </row>
    <row r="30" spans="1:3" x14ac:dyDescent="0.25">
      <c r="A30" t="s">
        <v>662</v>
      </c>
      <c r="B30">
        <v>1</v>
      </c>
      <c r="C30" t="s">
        <v>665</v>
      </c>
    </row>
    <row r="31" spans="1:3" x14ac:dyDescent="0.25">
      <c r="A31" t="s">
        <v>591</v>
      </c>
      <c r="B31">
        <v>2</v>
      </c>
      <c r="C31" t="s">
        <v>665</v>
      </c>
    </row>
    <row r="32" spans="1:3" x14ac:dyDescent="0.25">
      <c r="A32" t="s">
        <v>663</v>
      </c>
      <c r="B32">
        <v>1</v>
      </c>
      <c r="C32" t="s">
        <v>665</v>
      </c>
    </row>
    <row r="33" spans="1:3" x14ac:dyDescent="0.25">
      <c r="A33" t="s">
        <v>339</v>
      </c>
      <c r="B33">
        <v>5</v>
      </c>
      <c r="C33" t="s">
        <v>335</v>
      </c>
    </row>
    <row r="34" spans="1:3" x14ac:dyDescent="0.25">
      <c r="A34" t="s">
        <v>649</v>
      </c>
      <c r="B34">
        <v>3</v>
      </c>
      <c r="C34" t="s">
        <v>335</v>
      </c>
    </row>
    <row r="35" spans="1:3" x14ac:dyDescent="0.25">
      <c r="A35" t="s">
        <v>669</v>
      </c>
      <c r="B35">
        <v>1</v>
      </c>
      <c r="C35" t="s">
        <v>335</v>
      </c>
    </row>
    <row r="36" spans="1:3" x14ac:dyDescent="0.25">
      <c r="A36" t="s">
        <v>670</v>
      </c>
      <c r="B36">
        <v>3</v>
      </c>
      <c r="C36" t="s">
        <v>335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8425C-BC10-45D5-969F-637A1D2B9EEE}">
  <dimension ref="A1:AS94"/>
  <sheetViews>
    <sheetView zoomScale="55" zoomScaleNormal="55" workbookViewId="0">
      <pane ySplit="1" topLeftCell="A64" activePane="bottomLeft" state="frozen"/>
      <selection pane="bottomLeft" activeCell="AS94" sqref="B94:AS94"/>
    </sheetView>
  </sheetViews>
  <sheetFormatPr defaultRowHeight="15" x14ac:dyDescent="0.25"/>
  <cols>
    <col min="1" max="1" width="116.85546875" bestFit="1" customWidth="1"/>
    <col min="2" max="2" width="16.140625" customWidth="1"/>
    <col min="3" max="3" width="20.140625" customWidth="1"/>
    <col min="4" max="4" width="21.85546875" customWidth="1"/>
    <col min="5" max="5" width="14" customWidth="1"/>
    <col min="6" max="6" width="10" bestFit="1" customWidth="1"/>
    <col min="7" max="7" width="18.28515625" bestFit="1" customWidth="1"/>
    <col min="9" max="9" width="28.28515625" customWidth="1"/>
    <col min="10" max="10" width="16" bestFit="1" customWidth="1"/>
    <col min="11" max="11" width="10.140625" bestFit="1" customWidth="1"/>
    <col min="13" max="13" width="15.28515625" bestFit="1" customWidth="1"/>
    <col min="14" max="14" width="10" bestFit="1" customWidth="1"/>
    <col min="15" max="15" width="27.7109375" bestFit="1" customWidth="1"/>
    <col min="16" max="16" width="30.7109375" bestFit="1" customWidth="1"/>
    <col min="17" max="17" width="11.5703125" bestFit="1" customWidth="1"/>
    <col min="18" max="18" width="21" bestFit="1" customWidth="1"/>
    <col min="19" max="19" width="30.7109375" bestFit="1" customWidth="1"/>
    <col min="20" max="20" width="51.42578125" bestFit="1" customWidth="1"/>
    <col min="21" max="21" width="29.28515625" bestFit="1" customWidth="1"/>
    <col min="22" max="23" width="8.140625" bestFit="1" customWidth="1"/>
    <col min="24" max="24" width="15.28515625" customWidth="1"/>
    <col min="27" max="27" width="18.5703125" customWidth="1"/>
    <col min="28" max="28" width="14.85546875" bestFit="1" customWidth="1"/>
    <col min="29" max="29" width="12.140625" bestFit="1" customWidth="1"/>
    <col min="30" max="30" width="33.5703125" bestFit="1" customWidth="1"/>
    <col min="31" max="31" width="22" bestFit="1" customWidth="1"/>
    <col min="32" max="32" width="24.42578125" bestFit="1" customWidth="1"/>
    <col min="34" max="34" width="15" bestFit="1" customWidth="1"/>
    <col min="35" max="35" width="24.5703125" customWidth="1"/>
    <col min="36" max="36" width="16.7109375" bestFit="1" customWidth="1"/>
    <col min="38" max="38" width="19.5703125" customWidth="1"/>
    <col min="42" max="42" width="28.140625" bestFit="1" customWidth="1"/>
    <col min="43" max="43" width="30.28515625" bestFit="1" customWidth="1"/>
    <col min="44" max="44" width="11.85546875" bestFit="1" customWidth="1"/>
  </cols>
  <sheetData>
    <row r="1" spans="1:45" x14ac:dyDescent="0.25">
      <c r="A1" t="s">
        <v>6</v>
      </c>
      <c r="B1" t="s">
        <v>26</v>
      </c>
      <c r="C1" t="s">
        <v>28</v>
      </c>
      <c r="D1" t="s">
        <v>25</v>
      </c>
      <c r="E1" t="s">
        <v>341</v>
      </c>
      <c r="F1" t="s">
        <v>638</v>
      </c>
      <c r="G1" t="s">
        <v>29</v>
      </c>
      <c r="H1" t="s">
        <v>31</v>
      </c>
      <c r="I1" t="s">
        <v>639</v>
      </c>
      <c r="J1" t="s">
        <v>34</v>
      </c>
      <c r="K1" t="s">
        <v>40</v>
      </c>
      <c r="L1" t="s">
        <v>640</v>
      </c>
      <c r="M1" t="s">
        <v>339</v>
      </c>
      <c r="N1" t="s">
        <v>37</v>
      </c>
      <c r="O1" t="s">
        <v>53</v>
      </c>
      <c r="P1" t="s">
        <v>343</v>
      </c>
      <c r="Q1" t="s">
        <v>530</v>
      </c>
      <c r="R1" t="s">
        <v>641</v>
      </c>
      <c r="S1" t="s">
        <v>642</v>
      </c>
      <c r="T1" t="s">
        <v>643</v>
      </c>
      <c r="U1" t="s">
        <v>644</v>
      </c>
      <c r="V1" t="s">
        <v>645</v>
      </c>
      <c r="W1" t="s">
        <v>646</v>
      </c>
      <c r="X1" t="s">
        <v>647</v>
      </c>
      <c r="Y1" t="s">
        <v>648</v>
      </c>
      <c r="Z1" t="s">
        <v>542</v>
      </c>
      <c r="AA1" t="s">
        <v>36</v>
      </c>
      <c r="AB1" t="s">
        <v>337</v>
      </c>
      <c r="AC1" t="s">
        <v>649</v>
      </c>
      <c r="AD1" t="s">
        <v>338</v>
      </c>
      <c r="AE1" t="s">
        <v>650</v>
      </c>
      <c r="AF1" t="s">
        <v>651</v>
      </c>
      <c r="AG1" t="s">
        <v>652</v>
      </c>
      <c r="AH1" t="s">
        <v>653</v>
      </c>
      <c r="AI1" t="s">
        <v>654</v>
      </c>
      <c r="AJ1" t="s">
        <v>655</v>
      </c>
      <c r="AK1" t="s">
        <v>656</v>
      </c>
      <c r="AL1" t="s">
        <v>657</v>
      </c>
      <c r="AM1" t="s">
        <v>658</v>
      </c>
      <c r="AN1" t="s">
        <v>659</v>
      </c>
      <c r="AO1" t="s">
        <v>660</v>
      </c>
      <c r="AP1" t="s">
        <v>661</v>
      </c>
      <c r="AQ1" t="s">
        <v>662</v>
      </c>
      <c r="AR1" t="s">
        <v>591</v>
      </c>
      <c r="AS1" t="s">
        <v>663</v>
      </c>
    </row>
    <row r="2" spans="1:45" x14ac:dyDescent="0.25">
      <c r="A2" t="s">
        <v>24</v>
      </c>
      <c r="B2">
        <v>1</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row>
    <row r="3" spans="1:45" x14ac:dyDescent="0.25">
      <c r="A3" t="s">
        <v>25</v>
      </c>
      <c r="B3">
        <v>0</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row>
    <row r="4" spans="1:45" x14ac:dyDescent="0.25">
      <c r="A4" t="s">
        <v>26</v>
      </c>
      <c r="B4">
        <v>1</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row>
    <row r="5" spans="1:45" x14ac:dyDescent="0.25">
      <c r="A5" t="s">
        <v>26</v>
      </c>
      <c r="B5">
        <v>1</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row>
    <row r="6" spans="1:45" x14ac:dyDescent="0.25">
      <c r="A6" t="s">
        <v>26</v>
      </c>
      <c r="B6">
        <v>1</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row>
    <row r="7" spans="1:45" x14ac:dyDescent="0.25">
      <c r="A7" t="s">
        <v>28</v>
      </c>
      <c r="B7">
        <v>0</v>
      </c>
      <c r="C7">
        <v>1</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row>
    <row r="8" spans="1:45" x14ac:dyDescent="0.25">
      <c r="A8" t="s">
        <v>336</v>
      </c>
      <c r="B8">
        <v>0</v>
      </c>
      <c r="C8">
        <v>0</v>
      </c>
      <c r="D8">
        <v>0</v>
      </c>
      <c r="E8">
        <v>1</v>
      </c>
      <c r="F8">
        <v>1</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row>
    <row r="9" spans="1:45" x14ac:dyDescent="0.25">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row>
    <row r="10" spans="1:45" x14ac:dyDescent="0.25">
      <c r="A10" t="s">
        <v>29</v>
      </c>
      <c r="B10">
        <v>0</v>
      </c>
      <c r="C10">
        <v>0</v>
      </c>
      <c r="D10">
        <v>0</v>
      </c>
      <c r="E10">
        <v>0</v>
      </c>
      <c r="F10">
        <v>0</v>
      </c>
      <c r="G10">
        <v>1</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row>
    <row r="11" spans="1:45" x14ac:dyDescent="0.25">
      <c r="A11" t="s">
        <v>30</v>
      </c>
      <c r="B11">
        <v>0</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row>
    <row r="12" spans="1:45" x14ac:dyDescent="0.25">
      <c r="A12" t="s">
        <v>31</v>
      </c>
      <c r="B12">
        <v>0</v>
      </c>
      <c r="C12">
        <v>0</v>
      </c>
      <c r="D12">
        <v>0</v>
      </c>
      <c r="E12">
        <v>0</v>
      </c>
      <c r="F12">
        <v>0</v>
      </c>
      <c r="G12">
        <v>0</v>
      </c>
      <c r="H12">
        <v>1</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row>
    <row r="13" spans="1:45" x14ac:dyDescent="0.25">
      <c r="A13" t="s">
        <v>26</v>
      </c>
      <c r="B13">
        <v>1</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row>
    <row r="14" spans="1:45" x14ac:dyDescent="0.25">
      <c r="A14" t="s">
        <v>26</v>
      </c>
      <c r="B14">
        <v>1</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row>
    <row r="15" spans="1:45" x14ac:dyDescent="0.25">
      <c r="A15" t="s">
        <v>32</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row>
    <row r="16" spans="1:45" x14ac:dyDescent="0.25">
      <c r="A16" t="s">
        <v>26</v>
      </c>
      <c r="B16">
        <v>1</v>
      </c>
      <c r="C16">
        <v>0</v>
      </c>
      <c r="D16">
        <v>0</v>
      </c>
      <c r="E16">
        <v>0</v>
      </c>
      <c r="F16">
        <v>0</v>
      </c>
      <c r="G16">
        <v>0</v>
      </c>
      <c r="H16">
        <v>0</v>
      </c>
      <c r="I16">
        <v>1</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row>
    <row r="17" spans="1:45" x14ac:dyDescent="0.25">
      <c r="A17" t="s">
        <v>33</v>
      </c>
      <c r="B17">
        <v>1</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row>
    <row r="18" spans="1:45" x14ac:dyDescent="0.25">
      <c r="A18" t="s">
        <v>34</v>
      </c>
      <c r="B18">
        <v>0</v>
      </c>
      <c r="C18">
        <v>0</v>
      </c>
      <c r="D18">
        <v>0</v>
      </c>
      <c r="E18">
        <v>0</v>
      </c>
      <c r="F18">
        <v>0</v>
      </c>
      <c r="G18">
        <v>0</v>
      </c>
      <c r="H18">
        <v>0</v>
      </c>
      <c r="I18">
        <v>0</v>
      </c>
      <c r="J18">
        <v>1</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row>
    <row r="19" spans="1:45" x14ac:dyDescent="0.25">
      <c r="A19" t="s">
        <v>26</v>
      </c>
      <c r="B19">
        <v>1</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row>
    <row r="20" spans="1:45" s="103" customFormat="1" x14ac:dyDescent="0.25">
      <c r="A20" t="s">
        <v>35</v>
      </c>
      <c r="B20">
        <v>1</v>
      </c>
      <c r="C20">
        <v>0</v>
      </c>
      <c r="D20">
        <v>0</v>
      </c>
      <c r="E20">
        <v>0</v>
      </c>
      <c r="F20">
        <v>0</v>
      </c>
      <c r="G20">
        <v>0</v>
      </c>
      <c r="H20">
        <v>0</v>
      </c>
      <c r="I20">
        <v>0</v>
      </c>
      <c r="J20">
        <v>0</v>
      </c>
      <c r="K20">
        <v>1</v>
      </c>
      <c r="L20">
        <v>1</v>
      </c>
      <c r="M20">
        <v>0</v>
      </c>
      <c r="N20">
        <v>0</v>
      </c>
      <c r="O20">
        <v>0</v>
      </c>
      <c r="P20">
        <v>0</v>
      </c>
      <c r="Q20">
        <v>0</v>
      </c>
      <c r="R20">
        <v>0</v>
      </c>
      <c r="S20">
        <v>0</v>
      </c>
      <c r="T20">
        <v>0</v>
      </c>
      <c r="U20">
        <v>0</v>
      </c>
      <c r="V20">
        <v>0</v>
      </c>
      <c r="W20">
        <v>0</v>
      </c>
      <c r="X20">
        <v>0</v>
      </c>
      <c r="Y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row>
    <row r="21" spans="1:45" x14ac:dyDescent="0.25">
      <c r="A21" t="s">
        <v>36</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row>
    <row r="22" spans="1:45" x14ac:dyDescent="0.25">
      <c r="A22" t="s">
        <v>28</v>
      </c>
      <c r="B22">
        <v>0</v>
      </c>
      <c r="C22">
        <v>1</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row>
    <row r="23" spans="1:45" x14ac:dyDescent="0.25">
      <c r="A23" t="s">
        <v>26</v>
      </c>
      <c r="B23">
        <v>1</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row>
    <row r="24" spans="1:45" s="103" customFormat="1" x14ac:dyDescent="0.25">
      <c r="A24" t="s">
        <v>337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1</v>
      </c>
      <c r="AC24">
        <v>0</v>
      </c>
      <c r="AD24">
        <v>0</v>
      </c>
      <c r="AE24">
        <v>0</v>
      </c>
      <c r="AF24">
        <v>0</v>
      </c>
      <c r="AG24">
        <v>0</v>
      </c>
      <c r="AH24">
        <v>0</v>
      </c>
      <c r="AI24">
        <v>0</v>
      </c>
      <c r="AJ24">
        <v>0</v>
      </c>
      <c r="AK24">
        <v>0</v>
      </c>
      <c r="AL24">
        <v>0</v>
      </c>
      <c r="AM24">
        <v>0</v>
      </c>
      <c r="AN24">
        <v>0</v>
      </c>
      <c r="AO24">
        <v>0</v>
      </c>
      <c r="AP24">
        <v>0</v>
      </c>
      <c r="AQ24">
        <v>0</v>
      </c>
      <c r="AR24">
        <v>0</v>
      </c>
      <c r="AS24">
        <v>0</v>
      </c>
    </row>
    <row r="25" spans="1:45" x14ac:dyDescent="0.25">
      <c r="A25" t="s">
        <v>342</v>
      </c>
      <c r="B25">
        <v>0</v>
      </c>
      <c r="C25">
        <v>0</v>
      </c>
      <c r="D25">
        <v>0</v>
      </c>
      <c r="E25">
        <v>0</v>
      </c>
      <c r="F25">
        <v>0</v>
      </c>
      <c r="G25">
        <v>0</v>
      </c>
      <c r="H25">
        <v>0</v>
      </c>
      <c r="I25">
        <v>0</v>
      </c>
      <c r="J25">
        <v>0</v>
      </c>
      <c r="K25">
        <v>0</v>
      </c>
      <c r="L25">
        <v>0</v>
      </c>
      <c r="M25">
        <v>1</v>
      </c>
      <c r="N25">
        <v>0</v>
      </c>
      <c r="O25">
        <v>0</v>
      </c>
      <c r="P25">
        <v>0</v>
      </c>
      <c r="Q25">
        <v>0</v>
      </c>
      <c r="R25">
        <v>0</v>
      </c>
      <c r="S25">
        <v>0</v>
      </c>
      <c r="T25">
        <v>0</v>
      </c>
      <c r="U25">
        <v>0</v>
      </c>
      <c r="V25">
        <v>0</v>
      </c>
      <c r="W25">
        <v>0</v>
      </c>
      <c r="X25">
        <v>0</v>
      </c>
      <c r="Y25">
        <v>0</v>
      </c>
      <c r="Z25">
        <v>0</v>
      </c>
      <c r="AA25">
        <v>0</v>
      </c>
      <c r="AB25">
        <v>0</v>
      </c>
      <c r="AC25">
        <v>1</v>
      </c>
      <c r="AD25">
        <v>0</v>
      </c>
      <c r="AE25">
        <v>0</v>
      </c>
      <c r="AF25">
        <v>0</v>
      </c>
      <c r="AG25">
        <v>0</v>
      </c>
      <c r="AH25">
        <v>0</v>
      </c>
      <c r="AI25">
        <v>0</v>
      </c>
      <c r="AJ25">
        <v>0</v>
      </c>
      <c r="AK25">
        <v>0</v>
      </c>
      <c r="AL25">
        <v>0</v>
      </c>
      <c r="AM25">
        <v>0</v>
      </c>
      <c r="AN25">
        <v>0</v>
      </c>
      <c r="AO25">
        <v>0</v>
      </c>
      <c r="AP25">
        <v>0</v>
      </c>
      <c r="AQ25">
        <v>0</v>
      </c>
      <c r="AR25">
        <v>0</v>
      </c>
      <c r="AS25">
        <v>0</v>
      </c>
    </row>
    <row r="26" spans="1:45" x14ac:dyDescent="0.25">
      <c r="A26" t="s">
        <v>338</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1</v>
      </c>
      <c r="AE26">
        <v>0</v>
      </c>
      <c r="AF26">
        <v>0</v>
      </c>
      <c r="AG26">
        <v>0</v>
      </c>
      <c r="AH26">
        <v>0</v>
      </c>
      <c r="AI26">
        <v>0</v>
      </c>
      <c r="AJ26">
        <v>0</v>
      </c>
      <c r="AK26">
        <v>0</v>
      </c>
      <c r="AL26">
        <v>0</v>
      </c>
      <c r="AM26">
        <v>0</v>
      </c>
      <c r="AN26">
        <v>0</v>
      </c>
      <c r="AO26">
        <v>0</v>
      </c>
      <c r="AP26">
        <v>0</v>
      </c>
      <c r="AQ26">
        <v>0</v>
      </c>
      <c r="AR26">
        <v>0</v>
      </c>
      <c r="AS26">
        <v>0</v>
      </c>
    </row>
    <row r="27" spans="1:45" x14ac:dyDescent="0.25">
      <c r="A27" t="s">
        <v>542</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1</v>
      </c>
      <c r="AA27">
        <v>0</v>
      </c>
      <c r="AB27">
        <v>0</v>
      </c>
      <c r="AC27">
        <v>0</v>
      </c>
      <c r="AD27">
        <v>0</v>
      </c>
      <c r="AE27">
        <v>0</v>
      </c>
      <c r="AF27">
        <v>0</v>
      </c>
      <c r="AG27">
        <v>0</v>
      </c>
      <c r="AH27">
        <v>0</v>
      </c>
      <c r="AI27">
        <v>0</v>
      </c>
      <c r="AJ27">
        <v>0</v>
      </c>
      <c r="AK27">
        <v>0</v>
      </c>
      <c r="AL27">
        <v>0</v>
      </c>
      <c r="AM27">
        <v>0</v>
      </c>
      <c r="AN27">
        <v>0</v>
      </c>
      <c r="AO27">
        <v>0</v>
      </c>
      <c r="AP27">
        <v>0</v>
      </c>
      <c r="AQ27">
        <v>0</v>
      </c>
      <c r="AR27">
        <v>0</v>
      </c>
      <c r="AS27">
        <v>0</v>
      </c>
    </row>
    <row r="28" spans="1:45" s="103" customFormat="1" x14ac:dyDescent="0.25">
      <c r="A28" t="s">
        <v>37</v>
      </c>
      <c r="B28">
        <v>0</v>
      </c>
      <c r="C28">
        <v>0</v>
      </c>
      <c r="D28">
        <v>0</v>
      </c>
      <c r="E28">
        <v>0</v>
      </c>
      <c r="F28">
        <v>0</v>
      </c>
      <c r="G28">
        <v>0</v>
      </c>
      <c r="H28">
        <v>0</v>
      </c>
      <c r="I28">
        <v>0</v>
      </c>
      <c r="J28">
        <v>0</v>
      </c>
      <c r="K28">
        <v>0</v>
      </c>
      <c r="L28">
        <v>0</v>
      </c>
      <c r="M28">
        <v>0</v>
      </c>
      <c r="N28">
        <v>1</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row>
    <row r="29" spans="1:45" x14ac:dyDescent="0.25">
      <c r="A29" t="s">
        <v>34</v>
      </c>
      <c r="B29">
        <v>0</v>
      </c>
      <c r="C29">
        <v>0</v>
      </c>
      <c r="D29">
        <v>0</v>
      </c>
      <c r="E29">
        <v>0</v>
      </c>
      <c r="F29">
        <v>0</v>
      </c>
      <c r="G29">
        <v>0</v>
      </c>
      <c r="H29">
        <v>0</v>
      </c>
      <c r="I29">
        <v>0</v>
      </c>
      <c r="J29">
        <v>1</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row>
    <row r="30" spans="1:45" x14ac:dyDescent="0.25">
      <c r="A30" t="s">
        <v>26</v>
      </c>
      <c r="B30">
        <v>1</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row>
    <row r="31" spans="1:45" x14ac:dyDescent="0.25">
      <c r="A31" t="s">
        <v>26</v>
      </c>
      <c r="B31">
        <v>1</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row>
    <row r="32" spans="1:45" s="103" customFormat="1" x14ac:dyDescent="0.25">
      <c r="A32" t="s">
        <v>38</v>
      </c>
      <c r="B32">
        <v>0</v>
      </c>
      <c r="C32">
        <v>1</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row>
    <row r="33" spans="1:45" x14ac:dyDescent="0.25">
      <c r="A33" t="s">
        <v>37</v>
      </c>
      <c r="B33">
        <v>0</v>
      </c>
      <c r="C33">
        <v>0</v>
      </c>
      <c r="D33">
        <v>0</v>
      </c>
      <c r="E33">
        <v>0</v>
      </c>
      <c r="F33">
        <v>0</v>
      </c>
      <c r="G33">
        <v>0</v>
      </c>
      <c r="H33">
        <v>0</v>
      </c>
      <c r="I33">
        <v>0</v>
      </c>
      <c r="J33">
        <v>0</v>
      </c>
      <c r="K33">
        <v>0</v>
      </c>
      <c r="L33">
        <v>0</v>
      </c>
      <c r="M33">
        <v>0</v>
      </c>
      <c r="N33">
        <v>1</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row>
    <row r="34" spans="1:45" x14ac:dyDescent="0.25">
      <c r="A34" t="s">
        <v>39</v>
      </c>
      <c r="B34">
        <v>0</v>
      </c>
      <c r="C34">
        <v>0</v>
      </c>
      <c r="D34">
        <v>0</v>
      </c>
      <c r="E34">
        <v>0</v>
      </c>
      <c r="F34">
        <v>0</v>
      </c>
      <c r="G34">
        <v>0</v>
      </c>
      <c r="H34">
        <v>0</v>
      </c>
      <c r="I34">
        <v>0</v>
      </c>
      <c r="J34">
        <v>0</v>
      </c>
      <c r="K34">
        <v>1</v>
      </c>
      <c r="L34">
        <v>0</v>
      </c>
      <c r="M34">
        <v>0</v>
      </c>
      <c r="N34">
        <v>0</v>
      </c>
      <c r="O34">
        <v>0</v>
      </c>
      <c r="P34">
        <v>0</v>
      </c>
      <c r="Q34">
        <v>0</v>
      </c>
      <c r="R34">
        <v>0</v>
      </c>
      <c r="S34">
        <v>0</v>
      </c>
      <c r="T34">
        <v>0</v>
      </c>
      <c r="U34">
        <v>0</v>
      </c>
      <c r="V34">
        <v>0</v>
      </c>
      <c r="W34">
        <v>0</v>
      </c>
      <c r="X34">
        <v>0</v>
      </c>
      <c r="Y34">
        <v>0</v>
      </c>
      <c r="Z34">
        <v>0</v>
      </c>
      <c r="AA34">
        <v>0</v>
      </c>
      <c r="AB34">
        <v>0</v>
      </c>
      <c r="AC34">
        <v>0</v>
      </c>
      <c r="AD34">
        <v>0</v>
      </c>
      <c r="AE34">
        <v>1</v>
      </c>
      <c r="AF34">
        <v>0</v>
      </c>
      <c r="AG34">
        <v>0</v>
      </c>
      <c r="AH34">
        <v>0</v>
      </c>
      <c r="AI34">
        <v>0</v>
      </c>
      <c r="AJ34">
        <v>0</v>
      </c>
      <c r="AK34">
        <v>0</v>
      </c>
      <c r="AL34">
        <v>0</v>
      </c>
      <c r="AM34">
        <v>0</v>
      </c>
      <c r="AN34">
        <v>0</v>
      </c>
      <c r="AO34">
        <v>0</v>
      </c>
      <c r="AP34">
        <v>0</v>
      </c>
      <c r="AQ34">
        <v>0</v>
      </c>
      <c r="AR34">
        <v>0</v>
      </c>
      <c r="AS34">
        <v>0</v>
      </c>
    </row>
    <row r="35" spans="1:45" x14ac:dyDescent="0.25">
      <c r="A35" t="s">
        <v>40</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row>
    <row r="36" spans="1:45" x14ac:dyDescent="0.25">
      <c r="A36" t="s">
        <v>41</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1</v>
      </c>
      <c r="AG36">
        <v>0</v>
      </c>
      <c r="AH36">
        <v>0</v>
      </c>
      <c r="AI36">
        <v>0</v>
      </c>
      <c r="AJ36">
        <v>0</v>
      </c>
      <c r="AK36">
        <v>0</v>
      </c>
      <c r="AL36">
        <v>0</v>
      </c>
      <c r="AM36">
        <v>0</v>
      </c>
      <c r="AN36">
        <v>0</v>
      </c>
      <c r="AO36">
        <v>0</v>
      </c>
      <c r="AP36">
        <v>0</v>
      </c>
      <c r="AQ36">
        <v>0</v>
      </c>
      <c r="AR36">
        <v>0</v>
      </c>
      <c r="AS36">
        <v>0</v>
      </c>
    </row>
    <row r="37" spans="1:45" x14ac:dyDescent="0.25">
      <c r="A37" t="s">
        <v>26</v>
      </c>
      <c r="B37">
        <v>1</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row>
    <row r="38" spans="1:45" x14ac:dyDescent="0.25">
      <c r="A38" t="s">
        <v>42</v>
      </c>
      <c r="B38">
        <v>0</v>
      </c>
      <c r="C38">
        <v>0</v>
      </c>
      <c r="D38">
        <v>0</v>
      </c>
      <c r="E38">
        <v>0</v>
      </c>
      <c r="F38">
        <v>0</v>
      </c>
      <c r="G38">
        <v>0</v>
      </c>
      <c r="H38">
        <v>0</v>
      </c>
      <c r="I38">
        <v>0</v>
      </c>
      <c r="J38">
        <v>0</v>
      </c>
      <c r="K38">
        <v>1</v>
      </c>
      <c r="L38">
        <v>0</v>
      </c>
      <c r="M38">
        <v>0</v>
      </c>
      <c r="N38">
        <v>1</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row>
    <row r="39" spans="1:45" x14ac:dyDescent="0.25">
      <c r="A39" t="s">
        <v>28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row>
    <row r="40" spans="1:45" x14ac:dyDescent="0.25">
      <c r="A40" t="s">
        <v>43</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1</v>
      </c>
      <c r="AH40">
        <v>0</v>
      </c>
      <c r="AI40">
        <v>0</v>
      </c>
      <c r="AJ40">
        <v>0</v>
      </c>
      <c r="AK40">
        <v>0</v>
      </c>
      <c r="AL40">
        <v>0</v>
      </c>
      <c r="AM40">
        <v>0</v>
      </c>
      <c r="AN40">
        <v>0</v>
      </c>
      <c r="AO40">
        <v>0</v>
      </c>
      <c r="AP40">
        <v>0</v>
      </c>
      <c r="AQ40">
        <v>0</v>
      </c>
      <c r="AR40">
        <v>0</v>
      </c>
      <c r="AS40">
        <v>0</v>
      </c>
    </row>
    <row r="41" spans="1:45" x14ac:dyDescent="0.25">
      <c r="A41" t="s">
        <v>26</v>
      </c>
      <c r="B41">
        <v>1</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row>
    <row r="42" spans="1:45" x14ac:dyDescent="0.25">
      <c r="A42" t="s">
        <v>26</v>
      </c>
      <c r="B42">
        <v>1</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row>
    <row r="43" spans="1:45" s="103" customFormat="1" x14ac:dyDescent="0.25">
      <c r="A43" t="s">
        <v>44</v>
      </c>
      <c r="B43">
        <v>1</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1</v>
      </c>
      <c r="AJ43">
        <v>1</v>
      </c>
      <c r="AK43">
        <v>0</v>
      </c>
      <c r="AL43">
        <v>0</v>
      </c>
      <c r="AM43">
        <v>0</v>
      </c>
      <c r="AN43">
        <v>0</v>
      </c>
      <c r="AO43">
        <v>0</v>
      </c>
      <c r="AP43">
        <v>0</v>
      </c>
      <c r="AQ43">
        <v>0</v>
      </c>
      <c r="AR43">
        <v>0</v>
      </c>
      <c r="AS43">
        <v>0</v>
      </c>
    </row>
    <row r="44" spans="1:45" x14ac:dyDescent="0.25">
      <c r="A44" t="s">
        <v>28</v>
      </c>
      <c r="B44">
        <v>0</v>
      </c>
      <c r="C44">
        <v>1</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row>
    <row r="45" spans="1:45" x14ac:dyDescent="0.25">
      <c r="A45" t="s">
        <v>45</v>
      </c>
      <c r="B45">
        <v>0</v>
      </c>
      <c r="C45">
        <v>0</v>
      </c>
      <c r="D45">
        <v>1</v>
      </c>
      <c r="E45">
        <v>0</v>
      </c>
      <c r="F45">
        <v>0</v>
      </c>
      <c r="G45">
        <v>0</v>
      </c>
      <c r="H45">
        <v>0</v>
      </c>
      <c r="I45">
        <v>0</v>
      </c>
      <c r="J45">
        <v>0</v>
      </c>
      <c r="K45">
        <v>0</v>
      </c>
      <c r="L45">
        <v>1</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row>
    <row r="46" spans="1:45" x14ac:dyDescent="0.25">
      <c r="A46" t="s">
        <v>46</v>
      </c>
      <c r="B46">
        <v>0</v>
      </c>
      <c r="C46">
        <v>0</v>
      </c>
      <c r="D46">
        <v>0</v>
      </c>
      <c r="E46">
        <v>0</v>
      </c>
      <c r="F46">
        <v>0</v>
      </c>
      <c r="G46">
        <v>0</v>
      </c>
      <c r="H46">
        <v>0</v>
      </c>
      <c r="I46">
        <v>0</v>
      </c>
      <c r="J46">
        <v>0</v>
      </c>
      <c r="K46">
        <v>0</v>
      </c>
      <c r="L46">
        <v>0</v>
      </c>
      <c r="M46">
        <v>0</v>
      </c>
      <c r="N46">
        <v>0</v>
      </c>
      <c r="O46">
        <v>0</v>
      </c>
      <c r="P46">
        <v>0</v>
      </c>
      <c r="Q46">
        <v>0</v>
      </c>
      <c r="R46">
        <v>1</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row>
    <row r="47" spans="1:45" x14ac:dyDescent="0.25">
      <c r="A47" t="s">
        <v>341</v>
      </c>
      <c r="B47">
        <v>0</v>
      </c>
      <c r="C47">
        <v>0</v>
      </c>
      <c r="D47">
        <v>0</v>
      </c>
      <c r="E47">
        <v>1</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row>
    <row r="48" spans="1:45" x14ac:dyDescent="0.25">
      <c r="A48" t="s">
        <v>341</v>
      </c>
      <c r="B48">
        <v>0</v>
      </c>
      <c r="C48">
        <v>0</v>
      </c>
      <c r="D48">
        <v>0</v>
      </c>
      <c r="E48">
        <v>1</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row>
    <row r="49" spans="1:45" x14ac:dyDescent="0.25">
      <c r="A49" t="s">
        <v>339</v>
      </c>
      <c r="B49">
        <v>0</v>
      </c>
      <c r="C49">
        <v>0</v>
      </c>
      <c r="D49">
        <v>0</v>
      </c>
      <c r="E49">
        <v>0</v>
      </c>
      <c r="F49">
        <v>0</v>
      </c>
      <c r="G49">
        <v>0</v>
      </c>
      <c r="H49">
        <v>0</v>
      </c>
      <c r="I49">
        <v>0</v>
      </c>
      <c r="J49">
        <v>0</v>
      </c>
      <c r="K49">
        <v>0</v>
      </c>
      <c r="L49">
        <v>0</v>
      </c>
      <c r="M49">
        <v>1</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row>
    <row r="50" spans="1:45" s="108" customFormat="1" x14ac:dyDescent="0.25">
      <c r="A50" t="s">
        <v>455</v>
      </c>
      <c r="B50">
        <v>1</v>
      </c>
      <c r="C50">
        <v>0</v>
      </c>
      <c r="D50">
        <v>1</v>
      </c>
      <c r="E50">
        <v>0</v>
      </c>
      <c r="F50">
        <v>0</v>
      </c>
      <c r="G50">
        <v>0</v>
      </c>
      <c r="H50">
        <v>0</v>
      </c>
      <c r="I50">
        <v>0</v>
      </c>
      <c r="J50">
        <v>0</v>
      </c>
      <c r="K50">
        <v>0</v>
      </c>
      <c r="L50">
        <v>0</v>
      </c>
      <c r="M50">
        <v>0</v>
      </c>
      <c r="N50">
        <v>1</v>
      </c>
      <c r="O50">
        <v>0</v>
      </c>
      <c r="P50">
        <v>0</v>
      </c>
      <c r="Q50">
        <v>0</v>
      </c>
      <c r="R50">
        <v>0</v>
      </c>
      <c r="S50">
        <v>0</v>
      </c>
      <c r="T50">
        <v>0</v>
      </c>
      <c r="U50">
        <v>0</v>
      </c>
      <c r="V50">
        <v>1</v>
      </c>
      <c r="W50">
        <v>0</v>
      </c>
      <c r="X50">
        <v>0</v>
      </c>
      <c r="Y50">
        <v>0</v>
      </c>
      <c r="Z50">
        <v>0</v>
      </c>
      <c r="AA50">
        <v>0</v>
      </c>
      <c r="AB50">
        <v>0</v>
      </c>
      <c r="AC50">
        <v>0</v>
      </c>
      <c r="AD50">
        <v>0</v>
      </c>
      <c r="AE50">
        <v>0</v>
      </c>
      <c r="AF50">
        <v>0</v>
      </c>
      <c r="AG50">
        <v>0</v>
      </c>
      <c r="AH50">
        <v>0</v>
      </c>
      <c r="AI50">
        <v>0</v>
      </c>
      <c r="AJ50">
        <v>0</v>
      </c>
      <c r="AK50">
        <v>0</v>
      </c>
      <c r="AL50">
        <v>1</v>
      </c>
      <c r="AM50">
        <v>0</v>
      </c>
      <c r="AN50">
        <v>0</v>
      </c>
      <c r="AO50">
        <v>0</v>
      </c>
      <c r="AP50">
        <v>0</v>
      </c>
      <c r="AQ50">
        <v>0</v>
      </c>
      <c r="AR50">
        <v>0</v>
      </c>
      <c r="AS50" s="108">
        <v>1</v>
      </c>
    </row>
    <row r="51" spans="1:45" x14ac:dyDescent="0.25">
      <c r="A51" t="s">
        <v>40</v>
      </c>
      <c r="B51">
        <v>0</v>
      </c>
      <c r="C51">
        <v>0</v>
      </c>
      <c r="D51">
        <v>0</v>
      </c>
      <c r="E51">
        <v>0</v>
      </c>
      <c r="F51">
        <v>0</v>
      </c>
      <c r="G51">
        <v>0</v>
      </c>
      <c r="H51">
        <v>0</v>
      </c>
      <c r="I51">
        <v>0</v>
      </c>
      <c r="J51">
        <v>0</v>
      </c>
      <c r="K51">
        <v>1</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row>
    <row r="52" spans="1:45" x14ac:dyDescent="0.25">
      <c r="A52" t="s">
        <v>552</v>
      </c>
      <c r="B52">
        <v>0</v>
      </c>
      <c r="C52">
        <v>1</v>
      </c>
      <c r="D52">
        <v>0</v>
      </c>
      <c r="E52">
        <v>0</v>
      </c>
      <c r="F52">
        <v>0</v>
      </c>
      <c r="G52">
        <v>0</v>
      </c>
      <c r="H52">
        <v>0</v>
      </c>
      <c r="I52">
        <v>0</v>
      </c>
      <c r="J52">
        <v>0</v>
      </c>
      <c r="K52">
        <v>0</v>
      </c>
      <c r="L52">
        <v>1</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row>
    <row r="53" spans="1:45" x14ac:dyDescent="0.25">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row>
    <row r="54" spans="1:45" x14ac:dyDescent="0.25">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row>
    <row r="55" spans="1:45" x14ac:dyDescent="0.25">
      <c r="A55" t="s">
        <v>28</v>
      </c>
      <c r="B55">
        <v>0</v>
      </c>
      <c r="C55">
        <v>1</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row>
    <row r="56" spans="1:45" x14ac:dyDescent="0.25">
      <c r="A56" t="s">
        <v>47</v>
      </c>
      <c r="B56">
        <v>0</v>
      </c>
      <c r="C56">
        <v>0</v>
      </c>
      <c r="D56">
        <v>0</v>
      </c>
      <c r="E56">
        <v>0</v>
      </c>
      <c r="F56">
        <v>0</v>
      </c>
      <c r="G56">
        <v>0</v>
      </c>
      <c r="H56">
        <v>0</v>
      </c>
      <c r="I56">
        <v>0</v>
      </c>
      <c r="J56">
        <v>0</v>
      </c>
      <c r="K56">
        <v>0</v>
      </c>
      <c r="L56">
        <v>0</v>
      </c>
      <c r="M56">
        <v>0</v>
      </c>
      <c r="N56">
        <v>1</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row>
    <row r="57" spans="1:45" x14ac:dyDescent="0.25">
      <c r="A57" t="s">
        <v>49</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1</v>
      </c>
      <c r="AK57">
        <v>0</v>
      </c>
      <c r="AL57">
        <v>0</v>
      </c>
      <c r="AM57">
        <v>0</v>
      </c>
      <c r="AN57">
        <v>0</v>
      </c>
      <c r="AO57">
        <v>0</v>
      </c>
      <c r="AP57">
        <v>0</v>
      </c>
      <c r="AQ57">
        <v>0</v>
      </c>
      <c r="AR57">
        <v>0</v>
      </c>
      <c r="AS57">
        <v>0</v>
      </c>
    </row>
    <row r="58" spans="1:45" x14ac:dyDescent="0.25">
      <c r="A58" t="s">
        <v>50</v>
      </c>
      <c r="B58">
        <v>1</v>
      </c>
      <c r="C58">
        <v>0</v>
      </c>
      <c r="D58">
        <v>0</v>
      </c>
      <c r="E58">
        <v>0</v>
      </c>
      <c r="F58">
        <v>0</v>
      </c>
      <c r="G58">
        <v>0</v>
      </c>
      <c r="H58">
        <v>0</v>
      </c>
      <c r="I58">
        <v>0</v>
      </c>
      <c r="J58">
        <v>0</v>
      </c>
      <c r="K58">
        <v>1</v>
      </c>
      <c r="L58">
        <v>1</v>
      </c>
      <c r="M58">
        <v>0</v>
      </c>
      <c r="N58">
        <v>1</v>
      </c>
      <c r="O58">
        <v>0</v>
      </c>
      <c r="P58">
        <v>0</v>
      </c>
      <c r="Q58">
        <v>0</v>
      </c>
      <c r="R58">
        <v>0</v>
      </c>
      <c r="S58">
        <v>0</v>
      </c>
      <c r="T58">
        <v>0</v>
      </c>
      <c r="U58">
        <v>0</v>
      </c>
      <c r="V58">
        <v>0</v>
      </c>
      <c r="W58">
        <v>0</v>
      </c>
      <c r="X58">
        <v>0</v>
      </c>
      <c r="Y58">
        <v>0</v>
      </c>
      <c r="Z58">
        <v>0</v>
      </c>
      <c r="AA58">
        <v>1</v>
      </c>
      <c r="AB58">
        <v>0</v>
      </c>
      <c r="AC58">
        <v>0</v>
      </c>
      <c r="AD58">
        <v>0</v>
      </c>
      <c r="AE58">
        <v>0</v>
      </c>
      <c r="AF58">
        <v>0</v>
      </c>
      <c r="AG58">
        <v>0</v>
      </c>
      <c r="AH58">
        <v>0</v>
      </c>
      <c r="AI58">
        <v>0</v>
      </c>
      <c r="AJ58">
        <v>0</v>
      </c>
      <c r="AK58">
        <v>0</v>
      </c>
      <c r="AL58">
        <v>0</v>
      </c>
      <c r="AM58">
        <v>0</v>
      </c>
      <c r="AN58">
        <v>0</v>
      </c>
      <c r="AO58">
        <v>0</v>
      </c>
      <c r="AP58">
        <v>0</v>
      </c>
      <c r="AQ58">
        <v>0</v>
      </c>
      <c r="AR58">
        <v>0</v>
      </c>
      <c r="AS58">
        <v>0</v>
      </c>
    </row>
    <row r="59" spans="1:45" x14ac:dyDescent="0.25">
      <c r="A59" t="s">
        <v>26</v>
      </c>
      <c r="B59">
        <v>1</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row>
    <row r="60" spans="1:45" s="108" customFormat="1" x14ac:dyDescent="0.25">
      <c r="A60" t="s">
        <v>36</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1</v>
      </c>
      <c r="AB60">
        <v>0</v>
      </c>
      <c r="AC60">
        <v>0</v>
      </c>
      <c r="AD60">
        <v>0</v>
      </c>
      <c r="AE60">
        <v>0</v>
      </c>
      <c r="AF60">
        <v>0</v>
      </c>
      <c r="AG60">
        <v>0</v>
      </c>
      <c r="AH60">
        <v>0</v>
      </c>
      <c r="AI60">
        <v>0</v>
      </c>
      <c r="AJ60">
        <v>0</v>
      </c>
      <c r="AK60">
        <v>0</v>
      </c>
      <c r="AL60">
        <v>0</v>
      </c>
      <c r="AM60">
        <v>0</v>
      </c>
      <c r="AN60">
        <v>0</v>
      </c>
      <c r="AO60">
        <v>0</v>
      </c>
      <c r="AP60">
        <v>0</v>
      </c>
      <c r="AQ60">
        <v>0</v>
      </c>
      <c r="AR60">
        <v>0</v>
      </c>
      <c r="AS60">
        <v>0</v>
      </c>
    </row>
    <row r="61" spans="1:45" x14ac:dyDescent="0.25">
      <c r="A61" t="s">
        <v>51</v>
      </c>
      <c r="B61">
        <v>0</v>
      </c>
      <c r="C61">
        <v>0</v>
      </c>
      <c r="D61">
        <v>1</v>
      </c>
      <c r="E61">
        <v>0</v>
      </c>
      <c r="F61">
        <v>0</v>
      </c>
      <c r="G61">
        <v>0</v>
      </c>
      <c r="H61">
        <v>0</v>
      </c>
      <c r="I61">
        <v>0</v>
      </c>
      <c r="J61">
        <v>0</v>
      </c>
      <c r="K61">
        <v>0</v>
      </c>
      <c r="L61">
        <v>1</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row>
    <row r="62" spans="1:45" s="108" customFormat="1" x14ac:dyDescent="0.25">
      <c r="A62" t="s">
        <v>52</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1</v>
      </c>
      <c r="AF62">
        <v>0</v>
      </c>
      <c r="AG62">
        <v>0</v>
      </c>
      <c r="AH62">
        <v>0</v>
      </c>
      <c r="AI62">
        <v>0</v>
      </c>
      <c r="AJ62">
        <v>0</v>
      </c>
      <c r="AK62">
        <v>0</v>
      </c>
      <c r="AL62">
        <v>0</v>
      </c>
      <c r="AM62">
        <v>0</v>
      </c>
      <c r="AN62">
        <v>0</v>
      </c>
      <c r="AO62">
        <v>0</v>
      </c>
      <c r="AP62">
        <v>0</v>
      </c>
      <c r="AQ62">
        <v>0</v>
      </c>
      <c r="AR62">
        <v>0</v>
      </c>
      <c r="AS62">
        <v>0</v>
      </c>
    </row>
    <row r="63" spans="1:45" x14ac:dyDescent="0.25">
      <c r="A63" t="s">
        <v>26</v>
      </c>
      <c r="B63">
        <v>1</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row>
    <row r="64" spans="1:45" s="108" customFormat="1" x14ac:dyDescent="0.25">
      <c r="A64" t="s">
        <v>53</v>
      </c>
      <c r="B64">
        <v>0</v>
      </c>
      <c r="C64">
        <v>0</v>
      </c>
      <c r="D64">
        <v>0</v>
      </c>
      <c r="E64">
        <v>0</v>
      </c>
      <c r="F64">
        <v>0</v>
      </c>
      <c r="G64">
        <v>0</v>
      </c>
      <c r="H64">
        <v>0</v>
      </c>
      <c r="I64">
        <v>0</v>
      </c>
      <c r="J64">
        <v>0</v>
      </c>
      <c r="K64">
        <v>0</v>
      </c>
      <c r="L64">
        <v>0</v>
      </c>
      <c r="M64">
        <v>0</v>
      </c>
      <c r="N64">
        <v>0</v>
      </c>
      <c r="O64">
        <v>1</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row>
    <row r="65" spans="1:45" x14ac:dyDescent="0.25">
      <c r="A65" t="s">
        <v>26</v>
      </c>
      <c r="B65">
        <v>1</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row>
    <row r="66" spans="1:45" x14ac:dyDescent="0.25">
      <c r="A66" t="s">
        <v>340</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1</v>
      </c>
      <c r="AI66">
        <v>0</v>
      </c>
      <c r="AJ66">
        <v>0</v>
      </c>
      <c r="AK66">
        <v>0</v>
      </c>
      <c r="AL66">
        <v>0</v>
      </c>
      <c r="AM66">
        <v>0</v>
      </c>
      <c r="AN66">
        <v>0</v>
      </c>
      <c r="AO66">
        <v>0</v>
      </c>
      <c r="AP66">
        <v>0</v>
      </c>
      <c r="AQ66">
        <v>0</v>
      </c>
      <c r="AR66">
        <v>0</v>
      </c>
      <c r="AS66">
        <v>0</v>
      </c>
    </row>
    <row r="67" spans="1:45" x14ac:dyDescent="0.25">
      <c r="A67" t="s">
        <v>336</v>
      </c>
      <c r="B67">
        <v>0</v>
      </c>
      <c r="C67">
        <v>0</v>
      </c>
      <c r="D67">
        <v>0</v>
      </c>
      <c r="E67">
        <v>1</v>
      </c>
      <c r="F67">
        <v>1</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row>
    <row r="68" spans="1:45" x14ac:dyDescent="0.25">
      <c r="A68" t="s">
        <v>341</v>
      </c>
      <c r="B68">
        <v>0</v>
      </c>
      <c r="C68">
        <v>0</v>
      </c>
      <c r="D68">
        <v>0</v>
      </c>
      <c r="E68">
        <v>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row>
    <row r="69" spans="1:45" x14ac:dyDescent="0.25">
      <c r="A69" t="s">
        <v>343</v>
      </c>
      <c r="B69">
        <v>0</v>
      </c>
      <c r="C69">
        <v>0</v>
      </c>
      <c r="D69">
        <v>0</v>
      </c>
      <c r="E69">
        <v>0</v>
      </c>
      <c r="F69">
        <v>0</v>
      </c>
      <c r="G69">
        <v>0</v>
      </c>
      <c r="H69">
        <v>0</v>
      </c>
      <c r="I69">
        <v>0</v>
      </c>
      <c r="J69">
        <v>0</v>
      </c>
      <c r="K69">
        <v>0</v>
      </c>
      <c r="L69">
        <v>0</v>
      </c>
      <c r="M69">
        <v>0</v>
      </c>
      <c r="N69">
        <v>0</v>
      </c>
      <c r="O69">
        <v>0</v>
      </c>
      <c r="P69">
        <v>1</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row>
    <row r="70" spans="1:45" s="107" customFormat="1" x14ac:dyDescent="0.25">
      <c r="A70" t="s">
        <v>25</v>
      </c>
      <c r="B70">
        <v>0</v>
      </c>
      <c r="C70">
        <v>0</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row>
    <row r="71" spans="1:45" x14ac:dyDescent="0.25">
      <c r="A71" t="s">
        <v>341</v>
      </c>
      <c r="B71">
        <v>0</v>
      </c>
      <c r="C71">
        <v>0</v>
      </c>
      <c r="D71">
        <v>0</v>
      </c>
      <c r="E71">
        <v>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row>
    <row r="72" spans="1:45" x14ac:dyDescent="0.25">
      <c r="A72" t="s">
        <v>40</v>
      </c>
      <c r="B72">
        <v>0</v>
      </c>
      <c r="C72">
        <v>0</v>
      </c>
      <c r="D72">
        <v>0</v>
      </c>
      <c r="E72">
        <v>0</v>
      </c>
      <c r="F72">
        <v>0</v>
      </c>
      <c r="G72">
        <v>0</v>
      </c>
      <c r="H72">
        <v>0</v>
      </c>
      <c r="I72">
        <v>0</v>
      </c>
      <c r="J72">
        <v>0</v>
      </c>
      <c r="K72">
        <v>1</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row>
    <row r="73" spans="1:45" s="106" customFormat="1" x14ac:dyDescent="0.25">
      <c r="A73" t="s">
        <v>558</v>
      </c>
      <c r="B73">
        <v>0</v>
      </c>
      <c r="C73">
        <v>0</v>
      </c>
      <c r="D73">
        <v>1</v>
      </c>
      <c r="E73">
        <v>0</v>
      </c>
      <c r="F73">
        <v>0</v>
      </c>
      <c r="G73">
        <v>0</v>
      </c>
      <c r="H73">
        <v>0</v>
      </c>
      <c r="I73">
        <v>0</v>
      </c>
      <c r="J73">
        <v>0</v>
      </c>
      <c r="K73">
        <v>1</v>
      </c>
      <c r="L73">
        <v>1</v>
      </c>
      <c r="M73">
        <v>0</v>
      </c>
      <c r="N73">
        <v>1</v>
      </c>
      <c r="O73">
        <v>0</v>
      </c>
      <c r="P73">
        <v>0</v>
      </c>
      <c r="Q73">
        <v>0</v>
      </c>
      <c r="R73">
        <v>1</v>
      </c>
      <c r="S73">
        <v>0</v>
      </c>
      <c r="T73">
        <v>0</v>
      </c>
      <c r="U73">
        <v>0</v>
      </c>
      <c r="V73">
        <v>1</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row>
    <row r="74" spans="1:45" x14ac:dyDescent="0.25">
      <c r="A74" t="s">
        <v>561</v>
      </c>
      <c r="B74">
        <v>1</v>
      </c>
      <c r="C74">
        <v>0</v>
      </c>
      <c r="D74">
        <v>0</v>
      </c>
      <c r="E74">
        <v>0</v>
      </c>
      <c r="F74">
        <v>0</v>
      </c>
      <c r="G74">
        <v>0</v>
      </c>
      <c r="H74">
        <v>0</v>
      </c>
      <c r="I74">
        <v>0</v>
      </c>
      <c r="J74">
        <v>0</v>
      </c>
      <c r="K74">
        <v>1</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1</v>
      </c>
      <c r="AM74">
        <v>0</v>
      </c>
      <c r="AN74">
        <v>0</v>
      </c>
      <c r="AO74">
        <v>0</v>
      </c>
      <c r="AP74">
        <v>0</v>
      </c>
      <c r="AQ74">
        <v>0</v>
      </c>
      <c r="AR74">
        <v>0</v>
      </c>
      <c r="AS74">
        <v>0</v>
      </c>
    </row>
    <row r="75" spans="1:45" s="106" customFormat="1" x14ac:dyDescent="0.25">
      <c r="A75" t="s">
        <v>591</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1</v>
      </c>
      <c r="AS75">
        <v>0</v>
      </c>
    </row>
    <row r="76" spans="1:45" x14ac:dyDescent="0.25">
      <c r="A76" t="s">
        <v>602</v>
      </c>
      <c r="B76">
        <v>1</v>
      </c>
      <c r="C76">
        <v>0</v>
      </c>
      <c r="D76">
        <v>0</v>
      </c>
      <c r="E76">
        <v>0</v>
      </c>
      <c r="F76">
        <v>0</v>
      </c>
      <c r="G76">
        <v>0</v>
      </c>
      <c r="H76">
        <v>0</v>
      </c>
      <c r="I76">
        <v>0</v>
      </c>
      <c r="J76">
        <v>0</v>
      </c>
      <c r="K76">
        <v>0</v>
      </c>
      <c r="L76">
        <v>1</v>
      </c>
      <c r="M76">
        <v>0</v>
      </c>
      <c r="N76">
        <v>1</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row>
    <row r="77" spans="1:45" s="105" customFormat="1" x14ac:dyDescent="0.25">
      <c r="A77" t="s">
        <v>52</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1</v>
      </c>
      <c r="AF77">
        <v>0</v>
      </c>
      <c r="AG77">
        <v>0</v>
      </c>
      <c r="AH77">
        <v>0</v>
      </c>
      <c r="AI77">
        <v>0</v>
      </c>
      <c r="AJ77">
        <v>0</v>
      </c>
      <c r="AK77">
        <v>0</v>
      </c>
      <c r="AL77">
        <v>0</v>
      </c>
      <c r="AM77">
        <v>0</v>
      </c>
      <c r="AN77">
        <v>0</v>
      </c>
      <c r="AO77">
        <v>0</v>
      </c>
      <c r="AP77">
        <v>0</v>
      </c>
      <c r="AQ77">
        <v>0</v>
      </c>
      <c r="AR77">
        <v>0</v>
      </c>
      <c r="AS77">
        <v>0</v>
      </c>
    </row>
    <row r="78" spans="1:45" x14ac:dyDescent="0.25">
      <c r="A78" t="s">
        <v>54</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1</v>
      </c>
      <c r="AK78">
        <v>0</v>
      </c>
      <c r="AL78">
        <v>0</v>
      </c>
      <c r="AM78">
        <v>0</v>
      </c>
      <c r="AN78">
        <v>0</v>
      </c>
      <c r="AO78">
        <v>0</v>
      </c>
      <c r="AP78">
        <v>0</v>
      </c>
      <c r="AQ78">
        <v>0</v>
      </c>
      <c r="AR78">
        <v>0</v>
      </c>
      <c r="AS78">
        <v>0</v>
      </c>
    </row>
    <row r="79" spans="1:45" x14ac:dyDescent="0.25">
      <c r="A79" t="s">
        <v>55</v>
      </c>
      <c r="B79">
        <v>0</v>
      </c>
      <c r="C79">
        <v>0</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row>
    <row r="80" spans="1:45" x14ac:dyDescent="0.25">
      <c r="A80" t="s">
        <v>344</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1</v>
      </c>
      <c r="AI80">
        <v>0</v>
      </c>
      <c r="AJ80">
        <v>0</v>
      </c>
      <c r="AK80">
        <v>0</v>
      </c>
      <c r="AL80">
        <v>0</v>
      </c>
      <c r="AM80">
        <v>0</v>
      </c>
      <c r="AN80">
        <v>0</v>
      </c>
      <c r="AO80">
        <v>0</v>
      </c>
      <c r="AP80">
        <v>0</v>
      </c>
      <c r="AQ80">
        <v>0</v>
      </c>
      <c r="AR80">
        <v>0</v>
      </c>
      <c r="AS80">
        <v>0</v>
      </c>
    </row>
    <row r="81" spans="1:45" x14ac:dyDescent="0.25">
      <c r="A81" t="s">
        <v>25</v>
      </c>
      <c r="B81">
        <v>0</v>
      </c>
      <c r="C81">
        <v>0</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row>
    <row r="82" spans="1:45" x14ac:dyDescent="0.25">
      <c r="A82" t="s">
        <v>530</v>
      </c>
      <c r="B82">
        <v>0</v>
      </c>
      <c r="C82">
        <v>0</v>
      </c>
      <c r="D82">
        <v>0</v>
      </c>
      <c r="E82">
        <v>0</v>
      </c>
      <c r="F82">
        <v>0</v>
      </c>
      <c r="G82">
        <v>0</v>
      </c>
      <c r="H82">
        <v>0</v>
      </c>
      <c r="I82">
        <v>0</v>
      </c>
      <c r="J82">
        <v>0</v>
      </c>
      <c r="K82">
        <v>0</v>
      </c>
      <c r="L82">
        <v>0</v>
      </c>
      <c r="M82">
        <v>0</v>
      </c>
      <c r="N82">
        <v>0</v>
      </c>
      <c r="O82">
        <v>0</v>
      </c>
      <c r="P82">
        <v>0</v>
      </c>
      <c r="Q82">
        <v>1</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row>
    <row r="83" spans="1:45" s="104" customFormat="1" x14ac:dyDescent="0.25">
      <c r="A83" t="s">
        <v>553</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1</v>
      </c>
      <c r="AR83">
        <v>1</v>
      </c>
      <c r="AS83">
        <v>0</v>
      </c>
    </row>
    <row r="84" spans="1:45" x14ac:dyDescent="0.25">
      <c r="A84" t="s">
        <v>555</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row>
    <row r="85" spans="1:45" x14ac:dyDescent="0.25">
      <c r="A85" t="s">
        <v>584</v>
      </c>
      <c r="B85">
        <v>1</v>
      </c>
      <c r="C85">
        <v>0</v>
      </c>
      <c r="D85">
        <v>1</v>
      </c>
      <c r="E85">
        <v>0</v>
      </c>
      <c r="F85">
        <v>0</v>
      </c>
      <c r="G85">
        <v>0</v>
      </c>
      <c r="H85">
        <v>0</v>
      </c>
      <c r="I85">
        <v>0</v>
      </c>
      <c r="J85">
        <v>0</v>
      </c>
      <c r="K85">
        <v>0</v>
      </c>
      <c r="L85">
        <v>0</v>
      </c>
      <c r="M85">
        <v>0</v>
      </c>
      <c r="N85">
        <v>1</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1</v>
      </c>
      <c r="AM85">
        <v>0</v>
      </c>
      <c r="AN85">
        <v>0</v>
      </c>
      <c r="AO85">
        <v>1</v>
      </c>
      <c r="AP85">
        <v>1</v>
      </c>
      <c r="AQ85">
        <v>0</v>
      </c>
      <c r="AR85">
        <v>0</v>
      </c>
      <c r="AS85">
        <v>0</v>
      </c>
    </row>
    <row r="86" spans="1:45" x14ac:dyDescent="0.25">
      <c r="A86" t="s">
        <v>541</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row>
    <row r="87" spans="1:45" s="103" customFormat="1" x14ac:dyDescent="0.25">
      <c r="A87" t="s">
        <v>631</v>
      </c>
      <c r="B87">
        <v>1</v>
      </c>
      <c r="C87">
        <v>1</v>
      </c>
      <c r="D87">
        <v>0</v>
      </c>
      <c r="E87">
        <v>0</v>
      </c>
      <c r="F87">
        <v>0</v>
      </c>
      <c r="G87">
        <v>0</v>
      </c>
      <c r="H87">
        <v>0</v>
      </c>
      <c r="I87">
        <v>0</v>
      </c>
      <c r="J87">
        <v>0</v>
      </c>
      <c r="K87">
        <v>0</v>
      </c>
      <c r="L87">
        <v>0</v>
      </c>
      <c r="M87">
        <v>0</v>
      </c>
      <c r="N87">
        <v>1</v>
      </c>
      <c r="O87">
        <v>0</v>
      </c>
      <c r="P87">
        <v>0</v>
      </c>
      <c r="Q87">
        <v>0</v>
      </c>
      <c r="R87">
        <v>1</v>
      </c>
      <c r="S87">
        <v>0</v>
      </c>
      <c r="T87">
        <v>0</v>
      </c>
      <c r="U87">
        <v>0</v>
      </c>
      <c r="V87">
        <v>0</v>
      </c>
      <c r="W87">
        <v>0</v>
      </c>
      <c r="X87">
        <v>0</v>
      </c>
      <c r="Y87">
        <v>0</v>
      </c>
      <c r="Z87">
        <v>0</v>
      </c>
      <c r="AA87">
        <v>0</v>
      </c>
      <c r="AB87">
        <v>0</v>
      </c>
      <c r="AC87">
        <v>0</v>
      </c>
      <c r="AD87">
        <v>0</v>
      </c>
      <c r="AE87">
        <v>0</v>
      </c>
      <c r="AF87">
        <v>0</v>
      </c>
      <c r="AG87">
        <v>0</v>
      </c>
      <c r="AH87">
        <v>0</v>
      </c>
      <c r="AI87">
        <v>0</v>
      </c>
      <c r="AJ87">
        <v>1</v>
      </c>
      <c r="AK87">
        <v>1</v>
      </c>
      <c r="AL87">
        <v>1</v>
      </c>
      <c r="AM87">
        <v>1</v>
      </c>
      <c r="AN87">
        <v>1</v>
      </c>
      <c r="AO87">
        <v>0</v>
      </c>
      <c r="AP87">
        <v>0</v>
      </c>
      <c r="AQ87">
        <v>0</v>
      </c>
      <c r="AR87">
        <v>0</v>
      </c>
      <c r="AS87">
        <v>0</v>
      </c>
    </row>
    <row r="88" spans="1:45" x14ac:dyDescent="0.25">
      <c r="A88" t="s">
        <v>448</v>
      </c>
      <c r="B88">
        <v>0</v>
      </c>
      <c r="C88">
        <v>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row>
    <row r="89" spans="1:45" x14ac:dyDescent="0.25">
      <c r="A89" t="s">
        <v>540</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row>
    <row r="90" spans="1:45" x14ac:dyDescent="0.25">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row>
    <row r="91" spans="1:45" x14ac:dyDescent="0.25">
      <c r="A91" t="s">
        <v>626</v>
      </c>
      <c r="B91">
        <v>0</v>
      </c>
      <c r="C91">
        <v>1</v>
      </c>
      <c r="D91">
        <v>0</v>
      </c>
      <c r="E91">
        <v>0</v>
      </c>
      <c r="F91">
        <v>0</v>
      </c>
      <c r="G91">
        <v>0</v>
      </c>
      <c r="H91">
        <v>0</v>
      </c>
      <c r="I91">
        <v>0</v>
      </c>
      <c r="J91">
        <v>0</v>
      </c>
      <c r="K91">
        <v>0</v>
      </c>
      <c r="L91">
        <v>0</v>
      </c>
      <c r="M91">
        <v>0</v>
      </c>
      <c r="N91">
        <v>0</v>
      </c>
      <c r="O91">
        <v>0</v>
      </c>
      <c r="P91">
        <v>0</v>
      </c>
      <c r="Q91">
        <v>0</v>
      </c>
      <c r="R91">
        <v>1</v>
      </c>
      <c r="S91">
        <v>0</v>
      </c>
      <c r="T91">
        <v>0</v>
      </c>
      <c r="U91">
        <v>0</v>
      </c>
      <c r="V91">
        <v>1</v>
      </c>
      <c r="W91">
        <v>0</v>
      </c>
      <c r="X91">
        <v>1</v>
      </c>
      <c r="Y91">
        <v>1</v>
      </c>
      <c r="Z91">
        <v>0</v>
      </c>
      <c r="AA91">
        <v>0</v>
      </c>
      <c r="AB91">
        <v>0</v>
      </c>
      <c r="AC91">
        <v>0</v>
      </c>
      <c r="AD91">
        <v>0</v>
      </c>
      <c r="AE91">
        <v>0</v>
      </c>
      <c r="AF91">
        <v>0</v>
      </c>
      <c r="AG91">
        <v>0</v>
      </c>
      <c r="AH91">
        <v>0</v>
      </c>
      <c r="AI91">
        <v>0</v>
      </c>
      <c r="AJ91">
        <v>0</v>
      </c>
      <c r="AK91">
        <v>1</v>
      </c>
      <c r="AL91">
        <v>0</v>
      </c>
      <c r="AM91">
        <v>1</v>
      </c>
      <c r="AN91">
        <v>0</v>
      </c>
      <c r="AO91">
        <v>0</v>
      </c>
      <c r="AP91">
        <v>0</v>
      </c>
      <c r="AQ91">
        <v>0</v>
      </c>
      <c r="AR91">
        <v>0</v>
      </c>
      <c r="AS91">
        <v>0</v>
      </c>
    </row>
    <row r="92" spans="1:45" x14ac:dyDescent="0.25">
      <c r="A92" t="s">
        <v>629</v>
      </c>
      <c r="B92">
        <v>1</v>
      </c>
      <c r="C92">
        <v>0</v>
      </c>
      <c r="D92">
        <v>0</v>
      </c>
      <c r="E92">
        <v>0</v>
      </c>
      <c r="F92">
        <v>1</v>
      </c>
      <c r="G92">
        <v>0</v>
      </c>
      <c r="H92">
        <v>0</v>
      </c>
      <c r="I92">
        <v>0</v>
      </c>
      <c r="J92">
        <v>0</v>
      </c>
      <c r="K92">
        <v>0</v>
      </c>
      <c r="L92">
        <v>0</v>
      </c>
      <c r="M92">
        <v>0</v>
      </c>
      <c r="N92">
        <v>0</v>
      </c>
      <c r="O92">
        <v>0</v>
      </c>
      <c r="P92">
        <v>0</v>
      </c>
      <c r="Q92">
        <v>0</v>
      </c>
      <c r="R92">
        <v>0</v>
      </c>
      <c r="S92">
        <v>1</v>
      </c>
      <c r="T92">
        <v>1</v>
      </c>
      <c r="U92">
        <v>1</v>
      </c>
      <c r="V92">
        <v>1</v>
      </c>
      <c r="W92">
        <v>0</v>
      </c>
      <c r="X92">
        <v>0</v>
      </c>
      <c r="Y92">
        <v>0</v>
      </c>
      <c r="Z92">
        <v>0</v>
      </c>
      <c r="AA92">
        <v>0</v>
      </c>
      <c r="AB92">
        <v>0</v>
      </c>
      <c r="AC92">
        <v>0</v>
      </c>
      <c r="AD92">
        <v>0</v>
      </c>
      <c r="AE92">
        <v>0</v>
      </c>
      <c r="AF92">
        <v>0</v>
      </c>
      <c r="AG92">
        <v>0</v>
      </c>
      <c r="AH92">
        <v>0</v>
      </c>
      <c r="AI92">
        <v>0</v>
      </c>
      <c r="AJ92">
        <v>1</v>
      </c>
      <c r="AK92">
        <v>0</v>
      </c>
      <c r="AL92">
        <v>0</v>
      </c>
      <c r="AM92">
        <v>0</v>
      </c>
      <c r="AN92">
        <v>0</v>
      </c>
      <c r="AO92">
        <v>0</v>
      </c>
      <c r="AP92">
        <v>0</v>
      </c>
      <c r="AQ92">
        <v>0</v>
      </c>
      <c r="AR92">
        <v>0</v>
      </c>
      <c r="AS92">
        <v>0</v>
      </c>
    </row>
    <row r="93" spans="1:45" x14ac:dyDescent="0.25">
      <c r="A93" t="s">
        <v>26</v>
      </c>
      <c r="B93">
        <v>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row>
    <row r="94" spans="1:45" x14ac:dyDescent="0.25">
      <c r="B94">
        <f>SUM(Table6[RF])</f>
        <v>28</v>
      </c>
      <c r="C94">
        <f>SUM(Table6[XGBoost])</f>
        <v>10</v>
      </c>
      <c r="D94">
        <f>SUM(Table6[Ensemble])</f>
        <v>9</v>
      </c>
      <c r="E94">
        <f>SUM(Table6[LSTM])</f>
        <v>6</v>
      </c>
      <c r="F94">
        <f>SUM(Table6[RNN])</f>
        <v>3</v>
      </c>
      <c r="G94">
        <f>SUM(Table6[SecureSVM])</f>
        <v>1</v>
      </c>
      <c r="H94">
        <f>SUM(Table6[J48])</f>
        <v>1</v>
      </c>
      <c r="I94">
        <f>SUM(Table6[cascading ML (CML)])</f>
        <v>1</v>
      </c>
      <c r="J94">
        <f>SUM(Table6[LightGBM])</f>
        <v>2</v>
      </c>
      <c r="K94">
        <f>SUM(Table6[SVM])</f>
        <v>8</v>
      </c>
      <c r="L94">
        <f>SUM(Table6[[ DT]])</f>
        <v>8</v>
      </c>
      <c r="M94">
        <f>SUM(Table6[K-means])</f>
        <v>2</v>
      </c>
      <c r="N94">
        <f>SUM(Table6[KNN])</f>
        <v>10</v>
      </c>
      <c r="O94">
        <f>SUM(Table6[Logistic Regression])</f>
        <v>1</v>
      </c>
      <c r="P94">
        <f>SUM(Table6[Deep Autoencoder NN])</f>
        <v>1</v>
      </c>
      <c r="Q94">
        <f>SUM(Table6[TVSM])</f>
        <v>1</v>
      </c>
      <c r="R94">
        <f>SUM(Table6[MLP classifier])</f>
        <v>4</v>
      </c>
      <c r="S94">
        <f>SUM(Table6[Gaussion Naïve Bayes])</f>
        <v>1</v>
      </c>
      <c r="T94">
        <f>SUM(Table6[Bagging and extreme Gradient Boosting])</f>
        <v>1</v>
      </c>
      <c r="U94">
        <f>SUM(Table6[Discriminant Analysis])</f>
        <v>1</v>
      </c>
      <c r="V94">
        <f>SUM(Table6[LR])</f>
        <v>4</v>
      </c>
      <c r="W94">
        <f>SUM(Table6[RT])</f>
        <v>0</v>
      </c>
      <c r="X94">
        <f>SUM(Table6[GA-CS])</f>
        <v>1</v>
      </c>
      <c r="Y94">
        <f>SUM(Table6[LP])</f>
        <v>1</v>
      </c>
      <c r="Z94">
        <f>SUM(Table6[CNN])</f>
        <v>1</v>
      </c>
      <c r="AA94">
        <f>SUM(Table6[Nave Bayes])</f>
        <v>4</v>
      </c>
      <c r="AB94">
        <f>SUM(Table6[DBSCAN])</f>
        <v>1</v>
      </c>
      <c r="AC94">
        <f>SUM(Table6[ocsvm])</f>
        <v>1</v>
      </c>
      <c r="AD94">
        <f>SUM(Table6[Dgaussian Mixture Model])</f>
        <v>1</v>
      </c>
      <c r="AE94">
        <f>SUM(Table6[isolation forest])</f>
        <v>3</v>
      </c>
      <c r="AF94">
        <f>SUM(Table6[ordered boosting])</f>
        <v>1</v>
      </c>
      <c r="AG94">
        <f>SUM(Table6[GCN])</f>
        <v>1</v>
      </c>
      <c r="AH94">
        <f>SUM(Table6[OCSVM2])</f>
        <v>2</v>
      </c>
      <c r="AI94">
        <f>SUM(Table6[stacking classifier])</f>
        <v>1</v>
      </c>
      <c r="AJ94">
        <f>SUM(Table6[Ada Boost])</f>
        <v>5</v>
      </c>
      <c r="AK94">
        <f>SUM(Table6[LGBM])</f>
        <v>2</v>
      </c>
      <c r="AL94">
        <f>SUM(Table6[XGBM])</f>
        <v>4</v>
      </c>
      <c r="AM94">
        <f>SUM(Table6[svc])</f>
        <v>2</v>
      </c>
      <c r="AN94">
        <f>SUM(Table6[SMOTE])</f>
        <v>1</v>
      </c>
      <c r="AO94">
        <f>SUM(Table6[DT])</f>
        <v>1</v>
      </c>
      <c r="AP94">
        <f>SUM(Table6[gradient boosting])</f>
        <v>1</v>
      </c>
      <c r="AQ94">
        <f>SUM(Table6[graph random walks])</f>
        <v>1</v>
      </c>
      <c r="AR94">
        <f>SUM(Table6[GNN])</f>
        <v>2</v>
      </c>
      <c r="AS94">
        <v>1</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D8159-51CC-4B27-A93A-79FB83BC37DE}">
  <dimension ref="A1:E92"/>
  <sheetViews>
    <sheetView workbookViewId="0">
      <selection activeCell="D6" sqref="D2:E6"/>
    </sheetView>
  </sheetViews>
  <sheetFormatPr defaultRowHeight="15" x14ac:dyDescent="0.25"/>
  <cols>
    <col min="1" max="1" width="42.5703125" customWidth="1"/>
    <col min="4" max="4" width="25.28515625" customWidth="1"/>
    <col min="5" max="5" width="13.85546875" customWidth="1"/>
  </cols>
  <sheetData>
    <row r="1" spans="1:5" x14ac:dyDescent="0.25">
      <c r="A1" t="s">
        <v>7</v>
      </c>
    </row>
    <row r="2" spans="1:5" x14ac:dyDescent="0.25">
      <c r="A2" t="s">
        <v>18</v>
      </c>
      <c r="D2" s="101" t="s">
        <v>18</v>
      </c>
      <c r="E2">
        <f>COUNTIF(Table5[[#All],[Blockchain]],D2)</f>
        <v>20</v>
      </c>
    </row>
    <row r="3" spans="1:5" x14ac:dyDescent="0.25">
      <c r="A3" t="s">
        <v>19</v>
      </c>
      <c r="D3" s="102" t="s">
        <v>19</v>
      </c>
      <c r="E3">
        <f>COUNTIF(Table5[[#All],[Blockchain]],D3)</f>
        <v>1</v>
      </c>
    </row>
    <row r="4" spans="1:5" x14ac:dyDescent="0.25">
      <c r="A4" t="s">
        <v>18</v>
      </c>
      <c r="D4" s="102" t="s">
        <v>21</v>
      </c>
      <c r="E4">
        <f>COUNTIF(Table5[[#All],[Blockchain]],D4)</f>
        <v>44</v>
      </c>
    </row>
    <row r="5" spans="1:5" x14ac:dyDescent="0.25">
      <c r="A5" t="s">
        <v>18</v>
      </c>
      <c r="D5" s="101" t="s">
        <v>20</v>
      </c>
      <c r="E5">
        <f>COUNTIF(Table5[[#All],[Blockchain]],D5)</f>
        <v>9</v>
      </c>
    </row>
    <row r="6" spans="1:5" x14ac:dyDescent="0.25">
      <c r="A6" t="s">
        <v>18</v>
      </c>
      <c r="D6" s="101" t="s">
        <v>345</v>
      </c>
      <c r="E6">
        <f>COUNTIF(Table5[[#All],[Blockchain]],D6)</f>
        <v>1</v>
      </c>
    </row>
    <row r="7" spans="1:5" x14ac:dyDescent="0.25">
      <c r="A7" t="s">
        <v>21</v>
      </c>
    </row>
    <row r="8" spans="1:5" x14ac:dyDescent="0.25">
      <c r="A8" t="s">
        <v>20</v>
      </c>
    </row>
    <row r="10" spans="1:5" x14ac:dyDescent="0.25">
      <c r="A10" t="s">
        <v>22</v>
      </c>
    </row>
    <row r="11" spans="1:5" x14ac:dyDescent="0.25">
      <c r="A11" t="s">
        <v>18</v>
      </c>
    </row>
    <row r="12" spans="1:5" x14ac:dyDescent="0.25">
      <c r="A12" t="s">
        <v>21</v>
      </c>
    </row>
    <row r="13" spans="1:5" x14ac:dyDescent="0.25">
      <c r="A13" t="s">
        <v>21</v>
      </c>
    </row>
    <row r="14" spans="1:5" x14ac:dyDescent="0.25">
      <c r="A14" t="s">
        <v>18</v>
      </c>
    </row>
    <row r="15" spans="1:5" x14ac:dyDescent="0.25">
      <c r="A15" t="s">
        <v>18</v>
      </c>
    </row>
    <row r="16" spans="1:5" x14ac:dyDescent="0.25">
      <c r="A16" t="s">
        <v>18</v>
      </c>
    </row>
    <row r="17" spans="1:1" x14ac:dyDescent="0.25">
      <c r="A17" t="s">
        <v>21</v>
      </c>
    </row>
    <row r="18" spans="1:1" x14ac:dyDescent="0.25">
      <c r="A18" t="s">
        <v>18</v>
      </c>
    </row>
    <row r="19" spans="1:1" x14ac:dyDescent="0.25">
      <c r="A19" t="s">
        <v>21</v>
      </c>
    </row>
    <row r="20" spans="1:1" x14ac:dyDescent="0.25">
      <c r="A20" t="s">
        <v>21</v>
      </c>
    </row>
    <row r="21" spans="1:1" x14ac:dyDescent="0.25">
      <c r="A21" t="s">
        <v>20</v>
      </c>
    </row>
    <row r="22" spans="1:1" x14ac:dyDescent="0.25">
      <c r="A22" t="s">
        <v>20</v>
      </c>
    </row>
    <row r="23" spans="1:1" x14ac:dyDescent="0.25">
      <c r="A23" t="s">
        <v>20</v>
      </c>
    </row>
    <row r="24" spans="1:1" x14ac:dyDescent="0.25">
      <c r="A24" t="s">
        <v>345</v>
      </c>
    </row>
    <row r="25" spans="1:1" x14ac:dyDescent="0.25">
      <c r="A25" t="s">
        <v>18</v>
      </c>
    </row>
    <row r="26" spans="1:1" x14ac:dyDescent="0.25">
      <c r="A26" t="s">
        <v>18</v>
      </c>
    </row>
    <row r="27" spans="1:1" x14ac:dyDescent="0.25">
      <c r="A27" t="s">
        <v>529</v>
      </c>
    </row>
    <row r="28" spans="1:1" x14ac:dyDescent="0.25">
      <c r="A28" t="s">
        <v>22</v>
      </c>
    </row>
    <row r="29" spans="1:1" x14ac:dyDescent="0.25">
      <c r="A29" t="s">
        <v>21</v>
      </c>
    </row>
    <row r="30" spans="1:1" x14ac:dyDescent="0.25">
      <c r="A30" t="s">
        <v>20</v>
      </c>
    </row>
    <row r="31" spans="1:1" x14ac:dyDescent="0.25">
      <c r="A31" t="s">
        <v>20</v>
      </c>
    </row>
    <row r="32" spans="1:1" x14ac:dyDescent="0.25">
      <c r="A32" t="s">
        <v>21</v>
      </c>
    </row>
    <row r="33" spans="1:1" x14ac:dyDescent="0.25">
      <c r="A33" t="s">
        <v>18</v>
      </c>
    </row>
    <row r="34" spans="1:1" x14ac:dyDescent="0.25">
      <c r="A34" t="s">
        <v>22</v>
      </c>
    </row>
    <row r="35" spans="1:1" x14ac:dyDescent="0.25">
      <c r="A35" t="s">
        <v>21</v>
      </c>
    </row>
    <row r="36" spans="1:1" x14ac:dyDescent="0.25">
      <c r="A36" t="s">
        <v>21</v>
      </c>
    </row>
    <row r="37" spans="1:1" x14ac:dyDescent="0.25">
      <c r="A37" t="s">
        <v>20</v>
      </c>
    </row>
    <row r="38" spans="1:1" x14ac:dyDescent="0.25">
      <c r="A38" t="s">
        <v>23</v>
      </c>
    </row>
    <row r="39" spans="1:1" x14ac:dyDescent="0.25">
      <c r="A39" t="s">
        <v>21</v>
      </c>
    </row>
    <row r="40" spans="1:1" x14ac:dyDescent="0.25">
      <c r="A40" t="s">
        <v>18</v>
      </c>
    </row>
    <row r="41" spans="1:1" x14ac:dyDescent="0.25">
      <c r="A41" t="s">
        <v>21</v>
      </c>
    </row>
    <row r="42" spans="1:1" x14ac:dyDescent="0.25">
      <c r="A42" t="s">
        <v>18</v>
      </c>
    </row>
    <row r="43" spans="1:1" x14ac:dyDescent="0.25">
      <c r="A43" t="s">
        <v>21</v>
      </c>
    </row>
    <row r="44" spans="1:1" x14ac:dyDescent="0.25">
      <c r="A44" t="s">
        <v>21</v>
      </c>
    </row>
    <row r="45" spans="1:1" x14ac:dyDescent="0.25">
      <c r="A45" t="s">
        <v>18</v>
      </c>
    </row>
    <row r="46" spans="1:1" x14ac:dyDescent="0.25">
      <c r="A46" t="s">
        <v>18</v>
      </c>
    </row>
    <row r="47" spans="1:1" x14ac:dyDescent="0.25">
      <c r="A47" t="s">
        <v>22</v>
      </c>
    </row>
    <row r="48" spans="1:1" x14ac:dyDescent="0.25">
      <c r="A48" t="s">
        <v>20</v>
      </c>
    </row>
    <row r="49" spans="1:1" x14ac:dyDescent="0.25">
      <c r="A49" t="s">
        <v>21</v>
      </c>
    </row>
    <row r="50" spans="1:1" x14ac:dyDescent="0.25">
      <c r="A50" t="s">
        <v>21</v>
      </c>
    </row>
    <row r="51" spans="1:1" x14ac:dyDescent="0.25">
      <c r="A51" t="s">
        <v>22</v>
      </c>
    </row>
    <row r="52" spans="1:1" x14ac:dyDescent="0.25">
      <c r="A52" t="s">
        <v>18</v>
      </c>
    </row>
    <row r="54" spans="1:1" x14ac:dyDescent="0.25">
      <c r="A54" t="s">
        <v>21</v>
      </c>
    </row>
    <row r="55" spans="1:1" x14ac:dyDescent="0.25">
      <c r="A55" t="s">
        <v>21</v>
      </c>
    </row>
    <row r="56" spans="1:1" x14ac:dyDescent="0.25">
      <c r="A56" t="s">
        <v>22</v>
      </c>
    </row>
    <row r="57" spans="1:1" x14ac:dyDescent="0.25">
      <c r="A57" t="s">
        <v>21</v>
      </c>
    </row>
    <row r="58" spans="1:1" x14ac:dyDescent="0.25">
      <c r="A58" t="s">
        <v>21</v>
      </c>
    </row>
    <row r="59" spans="1:1" x14ac:dyDescent="0.25">
      <c r="A59" t="s">
        <v>21</v>
      </c>
    </row>
    <row r="60" spans="1:1" x14ac:dyDescent="0.25">
      <c r="A60" t="s">
        <v>18</v>
      </c>
    </row>
    <row r="61" spans="1:1" x14ac:dyDescent="0.25">
      <c r="A61" t="s">
        <v>21</v>
      </c>
    </row>
    <row r="62" spans="1:1" x14ac:dyDescent="0.25">
      <c r="A62" t="s">
        <v>22</v>
      </c>
    </row>
    <row r="63" spans="1:1" x14ac:dyDescent="0.25">
      <c r="A63" t="s">
        <v>18</v>
      </c>
    </row>
    <row r="64" spans="1:1" x14ac:dyDescent="0.25">
      <c r="A64" t="s">
        <v>21</v>
      </c>
    </row>
    <row r="65" spans="1:1" x14ac:dyDescent="0.25">
      <c r="A65" t="s">
        <v>21</v>
      </c>
    </row>
    <row r="66" spans="1:1" x14ac:dyDescent="0.25">
      <c r="A66" t="s">
        <v>21</v>
      </c>
    </row>
    <row r="67" spans="1:1" x14ac:dyDescent="0.25">
      <c r="A67" t="s">
        <v>22</v>
      </c>
    </row>
    <row r="68" spans="1:1" x14ac:dyDescent="0.25">
      <c r="A68" t="s">
        <v>21</v>
      </c>
    </row>
    <row r="69" spans="1:1" x14ac:dyDescent="0.25">
      <c r="A69" t="s">
        <v>21</v>
      </c>
    </row>
    <row r="70" spans="1:1" x14ac:dyDescent="0.25">
      <c r="A70" t="s">
        <v>21</v>
      </c>
    </row>
    <row r="71" spans="1:1" x14ac:dyDescent="0.25">
      <c r="A71" t="s">
        <v>21</v>
      </c>
    </row>
    <row r="72" spans="1:1" x14ac:dyDescent="0.25">
      <c r="A72" t="s">
        <v>23</v>
      </c>
    </row>
    <row r="73" spans="1:1" x14ac:dyDescent="0.25">
      <c r="A73" t="s">
        <v>21</v>
      </c>
    </row>
    <row r="74" spans="1:1" x14ac:dyDescent="0.25">
      <c r="A74" t="s">
        <v>18</v>
      </c>
    </row>
    <row r="75" spans="1:1" x14ac:dyDescent="0.25">
      <c r="A75" t="s">
        <v>21</v>
      </c>
    </row>
    <row r="76" spans="1:1" x14ac:dyDescent="0.25">
      <c r="A76" t="s">
        <v>21</v>
      </c>
    </row>
    <row r="77" spans="1:1" x14ac:dyDescent="0.25">
      <c r="A77" t="s">
        <v>23</v>
      </c>
    </row>
    <row r="78" spans="1:1" x14ac:dyDescent="0.25">
      <c r="A78" t="s">
        <v>22</v>
      </c>
    </row>
    <row r="79" spans="1:1" x14ac:dyDescent="0.25">
      <c r="A79" t="s">
        <v>20</v>
      </c>
    </row>
    <row r="80" spans="1:1" x14ac:dyDescent="0.25">
      <c r="A80" t="s">
        <v>21</v>
      </c>
    </row>
    <row r="81" spans="1:1" x14ac:dyDescent="0.25">
      <c r="A81" t="s">
        <v>21</v>
      </c>
    </row>
    <row r="82" spans="1:1" x14ac:dyDescent="0.25">
      <c r="A82" t="s">
        <v>21</v>
      </c>
    </row>
    <row r="83" spans="1:1" x14ac:dyDescent="0.25">
      <c r="A83" t="s">
        <v>21</v>
      </c>
    </row>
    <row r="84" spans="1:1" x14ac:dyDescent="0.25">
      <c r="A84" t="s">
        <v>21</v>
      </c>
    </row>
    <row r="85" spans="1:1" x14ac:dyDescent="0.25">
      <c r="A85" t="s">
        <v>21</v>
      </c>
    </row>
    <row r="87" spans="1:1" x14ac:dyDescent="0.25">
      <c r="A87" t="s">
        <v>21</v>
      </c>
    </row>
    <row r="88" spans="1:1" x14ac:dyDescent="0.25">
      <c r="A88" t="s">
        <v>21</v>
      </c>
    </row>
    <row r="89" spans="1:1" x14ac:dyDescent="0.25">
      <c r="A89" t="s">
        <v>21</v>
      </c>
    </row>
    <row r="90" spans="1:1" x14ac:dyDescent="0.25">
      <c r="A90" t="s">
        <v>21</v>
      </c>
    </row>
    <row r="91" spans="1:1" x14ac:dyDescent="0.25">
      <c r="A91" t="s">
        <v>21</v>
      </c>
    </row>
    <row r="92" spans="1:1" x14ac:dyDescent="0.25">
      <c r="A92" t="s">
        <v>21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7197B-D8CC-4B74-AE5E-4424BF9C5A52}">
  <dimension ref="A1:B6"/>
  <sheetViews>
    <sheetView workbookViewId="0">
      <selection activeCell="D6" sqref="D6"/>
    </sheetView>
  </sheetViews>
  <sheetFormatPr defaultRowHeight="15" x14ac:dyDescent="0.25"/>
  <sheetData>
    <row r="1" spans="1:2" x14ac:dyDescent="0.25">
      <c r="A1" t="s">
        <v>637</v>
      </c>
      <c r="B1" t="s">
        <v>636</v>
      </c>
    </row>
    <row r="2" spans="1:2" x14ac:dyDescent="0.25">
      <c r="A2" s="101" t="s">
        <v>18</v>
      </c>
      <c r="B2">
        <f>COUNTIF(Table5[[#All],[Blockchain]],A2)</f>
        <v>20</v>
      </c>
    </row>
    <row r="3" spans="1:2" x14ac:dyDescent="0.25">
      <c r="A3" s="102" t="s">
        <v>19</v>
      </c>
      <c r="B3">
        <f>COUNTIF(Table5[[#All],[Blockchain]],A3)</f>
        <v>1</v>
      </c>
    </row>
    <row r="4" spans="1:2" x14ac:dyDescent="0.25">
      <c r="A4" s="102" t="s">
        <v>21</v>
      </c>
      <c r="B4">
        <f>COUNTIF(Table5[[#All],[Blockchain]],A4)</f>
        <v>44</v>
      </c>
    </row>
    <row r="5" spans="1:2" x14ac:dyDescent="0.25">
      <c r="A5" s="101" t="s">
        <v>20</v>
      </c>
      <c r="B5">
        <f>COUNTIF(Table5[[#All],[Blockchain]],A5)</f>
        <v>9</v>
      </c>
    </row>
    <row r="6" spans="1:2" x14ac:dyDescent="0.25">
      <c r="A6" s="101" t="s">
        <v>345</v>
      </c>
      <c r="B6">
        <f>COUNTIF(Table5[[#All],[Blockchain]],A6)</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55926-EBFB-4083-B9FB-C59317CD6323}">
  <dimension ref="A1:H10"/>
  <sheetViews>
    <sheetView workbookViewId="0">
      <selection activeCell="H11" sqref="H11"/>
    </sheetView>
  </sheetViews>
  <sheetFormatPr defaultRowHeight="15" x14ac:dyDescent="0.25"/>
  <cols>
    <col min="1" max="1" width="12.5703125" customWidth="1"/>
    <col min="8" max="8" width="29.140625" customWidth="1"/>
  </cols>
  <sheetData>
    <row r="1" spans="1:8" x14ac:dyDescent="0.25">
      <c r="A1" t="s">
        <v>15</v>
      </c>
    </row>
    <row r="2" spans="1:8" x14ac:dyDescent="0.25">
      <c r="A2" t="s">
        <v>13</v>
      </c>
      <c r="B2" t="s">
        <v>18</v>
      </c>
      <c r="H2" t="s">
        <v>15</v>
      </c>
    </row>
    <row r="3" spans="1:8" x14ac:dyDescent="0.25">
      <c r="A3" t="s">
        <v>14</v>
      </c>
      <c r="H3" t="s">
        <v>18</v>
      </c>
    </row>
    <row r="4" spans="1:8" x14ac:dyDescent="0.25">
      <c r="H4" t="s">
        <v>19</v>
      </c>
    </row>
    <row r="5" spans="1:8" x14ac:dyDescent="0.25">
      <c r="H5" t="s">
        <v>20</v>
      </c>
    </row>
    <row r="6" spans="1:8" x14ac:dyDescent="0.25">
      <c r="H6" t="s">
        <v>22</v>
      </c>
    </row>
    <row r="7" spans="1:8" x14ac:dyDescent="0.25">
      <c r="H7" t="s">
        <v>21</v>
      </c>
    </row>
    <row r="8" spans="1:8" x14ac:dyDescent="0.25">
      <c r="H8" t="s">
        <v>23</v>
      </c>
    </row>
    <row r="9" spans="1:8" x14ac:dyDescent="0.25">
      <c r="H9" t="s">
        <v>345</v>
      </c>
    </row>
    <row r="10" spans="1:8" x14ac:dyDescent="0.25">
      <c r="H10" t="s">
        <v>529</v>
      </c>
    </row>
  </sheetData>
  <phoneticPr fontId="1" type="noConversion"/>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81C91-6C6B-4B25-8698-56CD3849ADC5}">
  <dimension ref="A1:S101"/>
  <sheetViews>
    <sheetView topLeftCell="A22" zoomScale="55" zoomScaleNormal="55" workbookViewId="0">
      <selection activeCell="A2" sqref="A2"/>
    </sheetView>
  </sheetViews>
  <sheetFormatPr defaultRowHeight="15" x14ac:dyDescent="0.25"/>
  <cols>
    <col min="1" max="19" width="20.7109375" customWidth="1"/>
  </cols>
  <sheetData>
    <row r="1" spans="1:19" x14ac:dyDescent="0.25">
      <c r="A1" t="s">
        <v>0</v>
      </c>
      <c r="B1" t="s">
        <v>1</v>
      </c>
      <c r="C1" t="s">
        <v>161</v>
      </c>
      <c r="D1" s="6" t="s">
        <v>2</v>
      </c>
      <c r="E1" s="6" t="s">
        <v>3</v>
      </c>
      <c r="F1" t="s">
        <v>4</v>
      </c>
      <c r="G1" t="s">
        <v>5</v>
      </c>
      <c r="H1" t="s">
        <v>6</v>
      </c>
      <c r="I1" t="s">
        <v>532</v>
      </c>
      <c r="J1" t="s">
        <v>533</v>
      </c>
      <c r="K1" t="s">
        <v>7</v>
      </c>
      <c r="L1" t="s">
        <v>8</v>
      </c>
      <c r="M1" s="4" t="s">
        <v>9</v>
      </c>
      <c r="N1" t="s">
        <v>10</v>
      </c>
      <c r="O1" s="1" t="s">
        <v>11</v>
      </c>
      <c r="P1" t="s">
        <v>12</v>
      </c>
      <c r="Q1" t="s">
        <v>17</v>
      </c>
      <c r="R1" s="4" t="s">
        <v>163</v>
      </c>
      <c r="S1" t="s">
        <v>165</v>
      </c>
    </row>
    <row r="2" spans="1:19" ht="243.75" x14ac:dyDescent="0.3">
      <c r="A2" s="41">
        <v>1</v>
      </c>
      <c r="B2" s="42" t="s">
        <v>162</v>
      </c>
      <c r="C2" s="41">
        <v>69</v>
      </c>
      <c r="D2" s="43" t="s">
        <v>159</v>
      </c>
      <c r="E2" s="43" t="s">
        <v>160</v>
      </c>
      <c r="F2" s="44">
        <v>2017</v>
      </c>
      <c r="G2" s="41" t="s">
        <v>13</v>
      </c>
      <c r="H2" s="41" t="s">
        <v>24</v>
      </c>
      <c r="I2" s="41"/>
      <c r="J2" s="41"/>
      <c r="K2" s="41" t="s">
        <v>18</v>
      </c>
      <c r="L2" s="41" t="s">
        <v>56</v>
      </c>
      <c r="M2" s="45" t="s">
        <v>98</v>
      </c>
      <c r="N2" s="41" t="s">
        <v>16</v>
      </c>
      <c r="O2" s="41">
        <v>0</v>
      </c>
      <c r="P2" s="41">
        <v>0</v>
      </c>
      <c r="Q2" s="41">
        <v>69</v>
      </c>
      <c r="R2" s="42" t="s">
        <v>164</v>
      </c>
      <c r="S2" s="41">
        <v>23</v>
      </c>
    </row>
    <row r="3" spans="1:19" ht="318.75" x14ac:dyDescent="0.3">
      <c r="A3" s="46">
        <v>2</v>
      </c>
      <c r="B3" s="47" t="s">
        <v>167</v>
      </c>
      <c r="C3" s="46">
        <v>70</v>
      </c>
      <c r="D3" s="48" t="s">
        <v>157</v>
      </c>
      <c r="E3" s="48" t="s">
        <v>168</v>
      </c>
      <c r="F3" s="49">
        <v>2017</v>
      </c>
      <c r="G3" s="46" t="s">
        <v>13</v>
      </c>
      <c r="H3" s="46" t="s">
        <v>25</v>
      </c>
      <c r="I3" s="46"/>
      <c r="J3" s="46"/>
      <c r="K3" s="46" t="s">
        <v>19</v>
      </c>
      <c r="L3" s="46" t="s">
        <v>57</v>
      </c>
      <c r="M3" s="50" t="s">
        <v>99</v>
      </c>
      <c r="N3" s="46" t="s">
        <v>16</v>
      </c>
      <c r="O3" s="46">
        <v>0</v>
      </c>
      <c r="P3" s="46">
        <v>0</v>
      </c>
      <c r="Q3" s="46">
        <v>70</v>
      </c>
      <c r="R3" s="47" t="s">
        <v>166</v>
      </c>
      <c r="S3" s="46">
        <v>14</v>
      </c>
    </row>
    <row r="4" spans="1:19" ht="337.5" x14ac:dyDescent="0.3">
      <c r="A4" s="41">
        <v>3</v>
      </c>
      <c r="B4" s="42" t="s">
        <v>171</v>
      </c>
      <c r="C4" s="41">
        <v>71</v>
      </c>
      <c r="D4" s="45" t="s">
        <v>169</v>
      </c>
      <c r="E4" s="43" t="s">
        <v>170</v>
      </c>
      <c r="F4" s="44">
        <v>2017</v>
      </c>
      <c r="G4" s="41" t="s">
        <v>14</v>
      </c>
      <c r="H4" s="41" t="s">
        <v>26</v>
      </c>
      <c r="I4" s="41"/>
      <c r="J4" s="41"/>
      <c r="K4" s="41" t="s">
        <v>18</v>
      </c>
      <c r="L4" s="41" t="s">
        <v>58</v>
      </c>
      <c r="M4" s="45" t="s">
        <v>100</v>
      </c>
      <c r="N4" s="41" t="s">
        <v>16</v>
      </c>
      <c r="O4" s="41">
        <v>0</v>
      </c>
      <c r="P4" s="41">
        <v>0</v>
      </c>
      <c r="Q4" s="41">
        <v>71</v>
      </c>
      <c r="R4" s="42" t="s">
        <v>172</v>
      </c>
      <c r="S4" s="41">
        <v>33</v>
      </c>
    </row>
    <row r="5" spans="1:19" ht="281.25" x14ac:dyDescent="0.3">
      <c r="A5" s="51">
        <v>4</v>
      </c>
      <c r="B5" s="47" t="s">
        <v>176</v>
      </c>
      <c r="C5" s="51">
        <v>17</v>
      </c>
      <c r="D5" s="52" t="s">
        <v>173</v>
      </c>
      <c r="E5" s="53" t="s">
        <v>174</v>
      </c>
      <c r="F5" s="54">
        <v>2018</v>
      </c>
      <c r="G5" s="51" t="s">
        <v>14</v>
      </c>
      <c r="H5" s="51" t="s">
        <v>26</v>
      </c>
      <c r="I5" s="51"/>
      <c r="J5" s="51"/>
      <c r="K5" s="51" t="s">
        <v>20</v>
      </c>
      <c r="L5" s="51" t="s">
        <v>59</v>
      </c>
      <c r="M5" s="52" t="s">
        <v>101</v>
      </c>
      <c r="N5" s="51" t="s">
        <v>16</v>
      </c>
      <c r="O5" s="51"/>
      <c r="P5" s="51"/>
      <c r="Q5" s="51">
        <v>17</v>
      </c>
      <c r="R5" s="52" t="s">
        <v>175</v>
      </c>
      <c r="S5" s="51"/>
    </row>
    <row r="6" spans="1:19" ht="225" x14ac:dyDescent="0.3">
      <c r="A6" s="41">
        <v>5</v>
      </c>
      <c r="B6" s="42" t="s">
        <v>228</v>
      </c>
      <c r="C6" s="41">
        <v>60</v>
      </c>
      <c r="D6" s="43" t="s">
        <v>158</v>
      </c>
      <c r="E6" s="43" t="s">
        <v>178</v>
      </c>
      <c r="F6" s="44">
        <v>2018</v>
      </c>
      <c r="G6" s="41" t="s">
        <v>14</v>
      </c>
      <c r="H6" s="41" t="s">
        <v>26</v>
      </c>
      <c r="I6" s="41"/>
      <c r="J6" s="41"/>
      <c r="K6" s="41" t="s">
        <v>18</v>
      </c>
      <c r="L6" s="41" t="s">
        <v>60</v>
      </c>
      <c r="M6" s="45" t="s">
        <v>102</v>
      </c>
      <c r="N6" s="41" t="s">
        <v>16</v>
      </c>
      <c r="O6" s="41"/>
      <c r="P6" s="41"/>
      <c r="Q6" s="41">
        <v>60</v>
      </c>
      <c r="R6" s="42" t="s">
        <v>229</v>
      </c>
      <c r="S6" s="41">
        <v>57</v>
      </c>
    </row>
    <row r="7" spans="1:19" ht="225" x14ac:dyDescent="0.3">
      <c r="A7" s="46">
        <v>6</v>
      </c>
      <c r="B7" s="47" t="s">
        <v>228</v>
      </c>
      <c r="C7" s="46">
        <v>60</v>
      </c>
      <c r="D7" s="55" t="s">
        <v>177</v>
      </c>
      <c r="E7" s="48" t="s">
        <v>178</v>
      </c>
      <c r="F7" s="49">
        <v>2018</v>
      </c>
      <c r="G7" s="46" t="s">
        <v>14</v>
      </c>
      <c r="H7" s="46" t="s">
        <v>26</v>
      </c>
      <c r="I7" s="46"/>
      <c r="J7" s="46"/>
      <c r="K7" s="46" t="s">
        <v>18</v>
      </c>
      <c r="L7" s="46" t="s">
        <v>60</v>
      </c>
      <c r="M7" s="50" t="s">
        <v>103</v>
      </c>
      <c r="N7" s="46" t="s">
        <v>16</v>
      </c>
      <c r="O7" s="46"/>
      <c r="P7" s="46"/>
      <c r="Q7" s="46">
        <v>60</v>
      </c>
      <c r="R7" s="47" t="s">
        <v>229</v>
      </c>
      <c r="S7" s="46">
        <v>57</v>
      </c>
    </row>
    <row r="8" spans="1:19" ht="337.5" x14ac:dyDescent="0.3">
      <c r="A8" s="56">
        <v>7</v>
      </c>
      <c r="B8" s="56"/>
      <c r="C8" s="56">
        <v>72</v>
      </c>
      <c r="D8" s="57" t="s">
        <v>179</v>
      </c>
      <c r="E8" s="58" t="s">
        <v>230</v>
      </c>
      <c r="F8" s="59">
        <v>2018</v>
      </c>
      <c r="G8" s="56" t="s">
        <v>14</v>
      </c>
      <c r="H8" s="56" t="s">
        <v>27</v>
      </c>
      <c r="I8" s="56"/>
      <c r="J8" s="56"/>
      <c r="K8" s="56" t="s">
        <v>18</v>
      </c>
      <c r="L8" s="56" t="s">
        <v>57</v>
      </c>
      <c r="M8" s="57" t="s">
        <v>104</v>
      </c>
      <c r="N8" s="56" t="s">
        <v>16</v>
      </c>
      <c r="O8" s="56"/>
      <c r="P8" s="56"/>
      <c r="Q8" s="56">
        <v>72</v>
      </c>
      <c r="R8" s="57" t="s">
        <v>236</v>
      </c>
      <c r="S8" s="56">
        <v>144</v>
      </c>
    </row>
    <row r="9" spans="1:19" ht="281.25" x14ac:dyDescent="0.3">
      <c r="A9" s="46">
        <v>8</v>
      </c>
      <c r="B9" s="47" t="s">
        <v>231</v>
      </c>
      <c r="C9" s="46">
        <v>73</v>
      </c>
      <c r="D9" s="50" t="s">
        <v>180</v>
      </c>
      <c r="E9" s="48" t="s">
        <v>232</v>
      </c>
      <c r="F9" s="49">
        <v>2018</v>
      </c>
      <c r="G9" s="46" t="s">
        <v>14</v>
      </c>
      <c r="H9" s="46" t="s">
        <v>28</v>
      </c>
      <c r="I9" s="46"/>
      <c r="J9" s="46"/>
      <c r="K9" s="46" t="s">
        <v>21</v>
      </c>
      <c r="L9" s="46" t="s">
        <v>61</v>
      </c>
      <c r="M9" s="50" t="s">
        <v>105</v>
      </c>
      <c r="N9" s="46" t="s">
        <v>16</v>
      </c>
      <c r="O9" s="46"/>
      <c r="P9" s="46"/>
      <c r="Q9" s="46">
        <v>73</v>
      </c>
      <c r="R9" s="50" t="s">
        <v>235</v>
      </c>
      <c r="S9" s="46">
        <v>333</v>
      </c>
    </row>
    <row r="10" spans="1:19" ht="281.25" x14ac:dyDescent="0.3">
      <c r="A10" s="41">
        <v>9</v>
      </c>
      <c r="B10" s="42" t="s">
        <v>238</v>
      </c>
      <c r="C10" s="41">
        <v>2</v>
      </c>
      <c r="D10" s="45" t="s">
        <v>181</v>
      </c>
      <c r="E10" s="43" t="s">
        <v>237</v>
      </c>
      <c r="F10" s="44">
        <v>2019</v>
      </c>
      <c r="G10" s="41" t="s">
        <v>14</v>
      </c>
      <c r="H10" s="41" t="s">
        <v>29</v>
      </c>
      <c r="I10" s="41"/>
      <c r="J10" s="41"/>
      <c r="K10" s="41" t="s">
        <v>22</v>
      </c>
      <c r="L10" s="41" t="s">
        <v>62</v>
      </c>
      <c r="M10" s="45" t="s">
        <v>106</v>
      </c>
      <c r="N10" s="41" t="s">
        <v>16</v>
      </c>
      <c r="O10" s="41"/>
      <c r="P10" s="41"/>
      <c r="Q10" s="41">
        <v>2</v>
      </c>
      <c r="R10" s="45" t="s">
        <v>239</v>
      </c>
      <c r="S10" s="41">
        <v>366</v>
      </c>
    </row>
    <row r="11" spans="1:19" ht="262.5" x14ac:dyDescent="0.3">
      <c r="A11" s="46">
        <v>10</v>
      </c>
      <c r="B11" s="47" t="s">
        <v>241</v>
      </c>
      <c r="C11" s="46">
        <v>19</v>
      </c>
      <c r="D11" s="50" t="s">
        <v>182</v>
      </c>
      <c r="E11" s="48" t="s">
        <v>243</v>
      </c>
      <c r="F11" s="49">
        <v>2019</v>
      </c>
      <c r="G11" s="46" t="s">
        <v>14</v>
      </c>
      <c r="H11" s="46" t="s">
        <v>30</v>
      </c>
      <c r="I11" s="46"/>
      <c r="J11" s="46"/>
      <c r="K11" s="46" t="s">
        <v>18</v>
      </c>
      <c r="L11" s="46" t="s">
        <v>63</v>
      </c>
      <c r="M11" s="50" t="s">
        <v>107</v>
      </c>
      <c r="N11" s="46" t="s">
        <v>16</v>
      </c>
      <c r="O11" s="46"/>
      <c r="P11" s="46"/>
      <c r="Q11" s="46">
        <v>19</v>
      </c>
      <c r="R11" s="47" t="s">
        <v>242</v>
      </c>
      <c r="S11" s="46">
        <v>77</v>
      </c>
    </row>
    <row r="12" spans="1:19" ht="225" x14ac:dyDescent="0.3">
      <c r="A12" s="60">
        <v>11</v>
      </c>
      <c r="B12" s="42" t="s">
        <v>244</v>
      </c>
      <c r="C12" s="41" t="s">
        <v>562</v>
      </c>
      <c r="D12" s="45" t="s">
        <v>183</v>
      </c>
      <c r="E12" s="43" t="s">
        <v>245</v>
      </c>
      <c r="F12" s="44">
        <v>2019</v>
      </c>
      <c r="G12" s="41" t="s">
        <v>14</v>
      </c>
      <c r="H12" s="41" t="s">
        <v>31</v>
      </c>
      <c r="I12" s="41"/>
      <c r="J12" s="41"/>
      <c r="K12" s="41" t="s">
        <v>21</v>
      </c>
      <c r="L12" s="41" t="s">
        <v>60</v>
      </c>
      <c r="M12" s="45" t="s">
        <v>108</v>
      </c>
      <c r="N12" s="41" t="s">
        <v>16</v>
      </c>
      <c r="O12" s="41"/>
      <c r="P12" s="41"/>
      <c r="Q12" s="41">
        <v>20</v>
      </c>
      <c r="R12" s="42" t="s">
        <v>246</v>
      </c>
      <c r="S12" s="41">
        <v>68</v>
      </c>
    </row>
    <row r="13" spans="1:19" ht="300" x14ac:dyDescent="0.3">
      <c r="A13" s="46">
        <v>12</v>
      </c>
      <c r="B13" s="50" t="s">
        <v>247</v>
      </c>
      <c r="C13" s="46">
        <v>61</v>
      </c>
      <c r="D13" s="50" t="s">
        <v>184</v>
      </c>
      <c r="E13" s="48" t="s">
        <v>248</v>
      </c>
      <c r="F13" s="49">
        <v>2019</v>
      </c>
      <c r="G13" s="46" t="s">
        <v>14</v>
      </c>
      <c r="H13" s="46" t="s">
        <v>26</v>
      </c>
      <c r="I13" s="46"/>
      <c r="J13" s="46"/>
      <c r="K13" s="46" t="s">
        <v>21</v>
      </c>
      <c r="L13" s="46" t="s">
        <v>64</v>
      </c>
      <c r="M13" s="50" t="s">
        <v>109</v>
      </c>
      <c r="N13" s="46" t="s">
        <v>16</v>
      </c>
      <c r="O13" s="46"/>
      <c r="P13" s="46"/>
      <c r="Q13" s="46">
        <v>61</v>
      </c>
      <c r="R13" s="50" t="s">
        <v>249</v>
      </c>
      <c r="S13" s="46">
        <v>52</v>
      </c>
    </row>
    <row r="14" spans="1:19" ht="225" x14ac:dyDescent="0.3">
      <c r="A14" s="41">
        <v>13</v>
      </c>
      <c r="B14" s="42" t="s">
        <v>250</v>
      </c>
      <c r="C14" s="41">
        <v>74</v>
      </c>
      <c r="D14" s="45" t="s">
        <v>185</v>
      </c>
      <c r="E14" s="43" t="s">
        <v>251</v>
      </c>
      <c r="F14" s="44">
        <v>2019</v>
      </c>
      <c r="G14" s="41" t="s">
        <v>14</v>
      </c>
      <c r="H14" s="41" t="s">
        <v>26</v>
      </c>
      <c r="I14" s="41"/>
      <c r="J14" s="41"/>
      <c r="K14" s="41" t="s">
        <v>18</v>
      </c>
      <c r="L14" s="41" t="s">
        <v>65</v>
      </c>
      <c r="M14" s="45" t="s">
        <v>110</v>
      </c>
      <c r="N14" s="41" t="s">
        <v>16</v>
      </c>
      <c r="O14" s="41"/>
      <c r="P14" s="41"/>
      <c r="Q14" s="41">
        <v>74</v>
      </c>
      <c r="R14" s="42" t="s">
        <v>252</v>
      </c>
      <c r="S14" s="41">
        <v>60</v>
      </c>
    </row>
    <row r="15" spans="1:19" ht="281.25" x14ac:dyDescent="0.3">
      <c r="A15" s="46">
        <v>14</v>
      </c>
      <c r="B15" s="47" t="s">
        <v>253</v>
      </c>
      <c r="C15" s="46">
        <v>75</v>
      </c>
      <c r="D15" s="50" t="s">
        <v>186</v>
      </c>
      <c r="E15" s="48" t="s">
        <v>254</v>
      </c>
      <c r="F15" s="49">
        <v>2019</v>
      </c>
      <c r="G15" s="46" t="s">
        <v>14</v>
      </c>
      <c r="H15" s="46" t="s">
        <v>32</v>
      </c>
      <c r="I15" s="46"/>
      <c r="J15" s="46"/>
      <c r="K15" s="46" t="s">
        <v>18</v>
      </c>
      <c r="L15" s="46" t="s">
        <v>60</v>
      </c>
      <c r="M15" s="50" t="s">
        <v>111</v>
      </c>
      <c r="N15" s="46" t="s">
        <v>16</v>
      </c>
      <c r="O15" s="46"/>
      <c r="P15" s="46"/>
      <c r="Q15" s="46">
        <v>75</v>
      </c>
      <c r="R15" s="46" t="s">
        <v>255</v>
      </c>
      <c r="S15" s="46">
        <v>18</v>
      </c>
    </row>
    <row r="16" spans="1:19" ht="337.5" x14ac:dyDescent="0.3">
      <c r="A16" s="41">
        <v>15</v>
      </c>
      <c r="B16" s="42" t="s">
        <v>256</v>
      </c>
      <c r="C16" s="41">
        <v>76</v>
      </c>
      <c r="D16" s="45" t="s">
        <v>187</v>
      </c>
      <c r="E16" s="61" t="s">
        <v>240</v>
      </c>
      <c r="F16" s="44">
        <v>2019</v>
      </c>
      <c r="G16" s="41" t="s">
        <v>14</v>
      </c>
      <c r="H16" s="41" t="s">
        <v>26</v>
      </c>
      <c r="I16" s="41"/>
      <c r="J16" s="41"/>
      <c r="K16" s="41" t="s">
        <v>18</v>
      </c>
      <c r="L16" s="41" t="s">
        <v>66</v>
      </c>
      <c r="M16" s="45" t="s">
        <v>112</v>
      </c>
      <c r="N16" s="41" t="s">
        <v>16</v>
      </c>
      <c r="O16" s="41"/>
      <c r="P16" s="41"/>
      <c r="Q16" s="41">
        <v>76</v>
      </c>
      <c r="R16" s="42" t="s">
        <v>257</v>
      </c>
      <c r="S16" s="41">
        <v>30</v>
      </c>
    </row>
    <row r="17" spans="1:19" ht="337.5" x14ac:dyDescent="0.3">
      <c r="A17" s="46">
        <v>16</v>
      </c>
      <c r="B17" s="47" t="s">
        <v>256</v>
      </c>
      <c r="C17" s="46">
        <v>76</v>
      </c>
      <c r="D17" s="50" t="s">
        <v>187</v>
      </c>
      <c r="E17" s="62" t="s">
        <v>240</v>
      </c>
      <c r="F17" s="49">
        <v>2019</v>
      </c>
      <c r="G17" s="46" t="s">
        <v>13</v>
      </c>
      <c r="H17" s="46" t="s">
        <v>33</v>
      </c>
      <c r="I17" s="46"/>
      <c r="J17" s="46"/>
      <c r="K17" s="46" t="s">
        <v>21</v>
      </c>
      <c r="L17" s="46" t="s">
        <v>78</v>
      </c>
      <c r="M17" s="50" t="s">
        <v>113</v>
      </c>
      <c r="N17" s="46" t="s">
        <v>16</v>
      </c>
      <c r="O17" s="46"/>
      <c r="P17" s="46"/>
      <c r="Q17" s="46">
        <v>76</v>
      </c>
      <c r="R17" s="46" t="s">
        <v>259</v>
      </c>
      <c r="S17" s="46">
        <v>30</v>
      </c>
    </row>
    <row r="18" spans="1:19" ht="300" x14ac:dyDescent="0.3">
      <c r="A18" s="41">
        <v>17</v>
      </c>
      <c r="B18" s="42" t="s">
        <v>258</v>
      </c>
      <c r="C18" s="41">
        <v>77</v>
      </c>
      <c r="D18" s="45" t="s">
        <v>188</v>
      </c>
      <c r="E18" s="43" t="s">
        <v>260</v>
      </c>
      <c r="F18" s="44">
        <v>2019</v>
      </c>
      <c r="G18" s="41" t="s">
        <v>14</v>
      </c>
      <c r="H18" s="41" t="s">
        <v>34</v>
      </c>
      <c r="I18" s="41"/>
      <c r="J18" s="41"/>
      <c r="K18" s="41" t="s">
        <v>18</v>
      </c>
      <c r="L18" s="41" t="s">
        <v>66</v>
      </c>
      <c r="M18" s="45" t="s">
        <v>114</v>
      </c>
      <c r="N18" s="41" t="s">
        <v>16</v>
      </c>
      <c r="O18" s="41"/>
      <c r="P18" s="41"/>
      <c r="Q18" s="41">
        <v>77</v>
      </c>
      <c r="R18" s="42" t="s">
        <v>257</v>
      </c>
      <c r="S18" s="41">
        <v>62</v>
      </c>
    </row>
    <row r="19" spans="1:19" ht="281.25" x14ac:dyDescent="0.3">
      <c r="A19" s="46">
        <v>18</v>
      </c>
      <c r="B19" s="46" t="s">
        <v>261</v>
      </c>
      <c r="C19" s="46">
        <v>78</v>
      </c>
      <c r="D19" s="50" t="s">
        <v>191</v>
      </c>
      <c r="E19" s="48" t="s">
        <v>388</v>
      </c>
      <c r="F19" s="49">
        <v>2019</v>
      </c>
      <c r="G19" s="46" t="s">
        <v>13</v>
      </c>
      <c r="H19" s="46" t="s">
        <v>26</v>
      </c>
      <c r="I19" s="46"/>
      <c r="J19" s="46"/>
      <c r="K19" s="46" t="s">
        <v>21</v>
      </c>
      <c r="L19" s="46" t="s">
        <v>67</v>
      </c>
      <c r="M19" s="50" t="s">
        <v>115</v>
      </c>
      <c r="N19" s="46" t="s">
        <v>16</v>
      </c>
      <c r="O19" s="46"/>
      <c r="P19" s="46"/>
      <c r="Q19" s="46">
        <v>78</v>
      </c>
      <c r="R19" s="46" t="s">
        <v>262</v>
      </c>
      <c r="S19" s="46">
        <v>12</v>
      </c>
    </row>
    <row r="20" spans="1:19" ht="281.25" x14ac:dyDescent="0.3">
      <c r="A20" s="41">
        <v>19</v>
      </c>
      <c r="B20" s="42" t="s">
        <v>263</v>
      </c>
      <c r="C20" s="41">
        <v>79</v>
      </c>
      <c r="D20" s="45" t="s">
        <v>189</v>
      </c>
      <c r="E20" s="43" t="s">
        <v>389</v>
      </c>
      <c r="F20" s="44">
        <v>2019</v>
      </c>
      <c r="G20" s="41" t="s">
        <v>14</v>
      </c>
      <c r="H20" s="41" t="s">
        <v>35</v>
      </c>
      <c r="I20" s="41"/>
      <c r="J20" s="41"/>
      <c r="K20" s="41" t="s">
        <v>21</v>
      </c>
      <c r="L20" s="41" t="s">
        <v>68</v>
      </c>
      <c r="M20" s="45" t="s">
        <v>116</v>
      </c>
      <c r="N20" s="41" t="s">
        <v>16</v>
      </c>
      <c r="O20" s="41"/>
      <c r="P20" s="41"/>
      <c r="Q20" s="41">
        <v>79</v>
      </c>
      <c r="R20" s="42" t="s">
        <v>264</v>
      </c>
      <c r="S20" s="41">
        <v>49</v>
      </c>
    </row>
    <row r="21" spans="1:19" ht="262.5" x14ac:dyDescent="0.3">
      <c r="A21" s="46">
        <v>20</v>
      </c>
      <c r="B21" s="47" t="s">
        <v>265</v>
      </c>
      <c r="C21" s="46">
        <v>80</v>
      </c>
      <c r="D21" s="50" t="s">
        <v>190</v>
      </c>
      <c r="E21" s="48" t="s">
        <v>390</v>
      </c>
      <c r="F21" s="49">
        <v>2019</v>
      </c>
      <c r="G21" s="46" t="s">
        <v>14</v>
      </c>
      <c r="H21" s="46" t="s">
        <v>36</v>
      </c>
      <c r="I21" s="46"/>
      <c r="J21" s="46"/>
      <c r="K21" s="46" t="s">
        <v>20</v>
      </c>
      <c r="L21" s="46" t="s">
        <v>69</v>
      </c>
      <c r="M21" s="50" t="s">
        <v>117</v>
      </c>
      <c r="N21" s="46" t="s">
        <v>16</v>
      </c>
      <c r="O21" s="46"/>
      <c r="P21" s="46"/>
      <c r="Q21" s="46">
        <v>80</v>
      </c>
      <c r="R21" s="50" t="s">
        <v>266</v>
      </c>
      <c r="S21" s="46">
        <v>27</v>
      </c>
    </row>
    <row r="22" spans="1:19" ht="262.5" x14ac:dyDescent="0.3">
      <c r="A22" s="41">
        <v>21</v>
      </c>
      <c r="B22" s="42" t="s">
        <v>268</v>
      </c>
      <c r="C22" s="41">
        <v>81</v>
      </c>
      <c r="D22" s="45" t="s">
        <v>192</v>
      </c>
      <c r="E22" s="43" t="s">
        <v>391</v>
      </c>
      <c r="F22" s="44">
        <v>2019</v>
      </c>
      <c r="G22" s="41" t="s">
        <v>13</v>
      </c>
      <c r="H22" s="41" t="s">
        <v>28</v>
      </c>
      <c r="I22" s="41"/>
      <c r="J22" s="41"/>
      <c r="K22" s="41" t="s">
        <v>20</v>
      </c>
      <c r="L22" s="41" t="s">
        <v>59</v>
      </c>
      <c r="M22" s="45" t="s">
        <v>118</v>
      </c>
      <c r="N22" s="41" t="s">
        <v>16</v>
      </c>
      <c r="O22" s="41"/>
      <c r="P22" s="41"/>
      <c r="Q22" s="41">
        <v>81</v>
      </c>
      <c r="R22" s="42" t="s">
        <v>267</v>
      </c>
      <c r="S22" s="41">
        <v>30</v>
      </c>
    </row>
    <row r="23" spans="1:19" ht="281.25" x14ac:dyDescent="0.3">
      <c r="A23" s="46">
        <v>22</v>
      </c>
      <c r="B23" s="47" t="s">
        <v>269</v>
      </c>
      <c r="C23" s="46">
        <v>82</v>
      </c>
      <c r="D23" s="50" t="s">
        <v>193</v>
      </c>
      <c r="E23" s="48" t="s">
        <v>392</v>
      </c>
      <c r="F23" s="49">
        <v>2019</v>
      </c>
      <c r="G23" s="46" t="s">
        <v>14</v>
      </c>
      <c r="H23" s="46" t="s">
        <v>26</v>
      </c>
      <c r="I23" s="46"/>
      <c r="J23" s="46"/>
      <c r="K23" s="46" t="s">
        <v>20</v>
      </c>
      <c r="L23" s="46" t="s">
        <v>77</v>
      </c>
      <c r="M23" s="50" t="s">
        <v>119</v>
      </c>
      <c r="N23" s="46" t="s">
        <v>16</v>
      </c>
      <c r="O23" s="46"/>
      <c r="P23" s="46"/>
      <c r="Q23" s="46">
        <v>82</v>
      </c>
      <c r="R23" s="47" t="s">
        <v>270</v>
      </c>
      <c r="S23" s="46">
        <v>45</v>
      </c>
    </row>
    <row r="24" spans="1:19" ht="356.25" x14ac:dyDescent="0.3">
      <c r="A24" s="63">
        <v>23</v>
      </c>
      <c r="B24" s="64" t="s">
        <v>271</v>
      </c>
      <c r="C24" s="65">
        <v>18</v>
      </c>
      <c r="D24" s="64" t="s">
        <v>393</v>
      </c>
      <c r="E24" s="66" t="s">
        <v>394</v>
      </c>
      <c r="F24" s="67">
        <v>2020</v>
      </c>
      <c r="G24" s="65" t="s">
        <v>13</v>
      </c>
      <c r="H24" s="65" t="s">
        <v>25</v>
      </c>
      <c r="I24" s="65"/>
      <c r="J24" s="65"/>
      <c r="K24" s="65" t="s">
        <v>18</v>
      </c>
      <c r="L24" s="65" t="s">
        <v>70</v>
      </c>
      <c r="M24" s="64" t="s">
        <v>120</v>
      </c>
      <c r="N24" s="65" t="s">
        <v>16</v>
      </c>
      <c r="O24" s="65"/>
      <c r="P24" s="65"/>
      <c r="Q24" s="65">
        <v>18</v>
      </c>
      <c r="R24" s="68" t="s">
        <v>272</v>
      </c>
      <c r="S24" s="65">
        <v>1</v>
      </c>
    </row>
    <row r="25" spans="1:19" ht="243.75" x14ac:dyDescent="0.3">
      <c r="A25" s="46">
        <v>24</v>
      </c>
      <c r="B25" s="47" t="s">
        <v>273</v>
      </c>
      <c r="C25" s="46">
        <v>22</v>
      </c>
      <c r="D25" s="50" t="s">
        <v>395</v>
      </c>
      <c r="E25" s="48" t="s">
        <v>396</v>
      </c>
      <c r="F25" s="49">
        <v>2020</v>
      </c>
      <c r="G25" s="46" t="s">
        <v>14</v>
      </c>
      <c r="H25" s="46" t="s">
        <v>37</v>
      </c>
      <c r="I25" s="46"/>
      <c r="J25" s="46"/>
      <c r="K25" s="46" t="s">
        <v>22</v>
      </c>
      <c r="L25" s="46" t="s">
        <v>71</v>
      </c>
      <c r="M25" s="50" t="s">
        <v>121</v>
      </c>
      <c r="N25" s="46" t="s">
        <v>16</v>
      </c>
      <c r="O25" s="46"/>
      <c r="P25" s="46"/>
      <c r="Q25" s="46">
        <v>22</v>
      </c>
      <c r="R25" s="50" t="s">
        <v>274</v>
      </c>
      <c r="S25" s="46">
        <v>41</v>
      </c>
    </row>
    <row r="26" spans="1:19" ht="243.75" x14ac:dyDescent="0.3">
      <c r="A26" s="41">
        <v>25</v>
      </c>
      <c r="B26" s="42" t="s">
        <v>275</v>
      </c>
      <c r="C26" s="41">
        <v>48</v>
      </c>
      <c r="D26" s="45" t="s">
        <v>194</v>
      </c>
      <c r="E26" s="43" t="s">
        <v>397</v>
      </c>
      <c r="F26" s="44">
        <v>2020</v>
      </c>
      <c r="G26" s="41" t="s">
        <v>14</v>
      </c>
      <c r="H26" s="41" t="s">
        <v>34</v>
      </c>
      <c r="I26" s="41"/>
      <c r="J26" s="41"/>
      <c r="K26" s="41" t="s">
        <v>21</v>
      </c>
      <c r="L26" s="41" t="s">
        <v>74</v>
      </c>
      <c r="M26" s="45" t="s">
        <v>122</v>
      </c>
      <c r="N26" s="41" t="s">
        <v>16</v>
      </c>
      <c r="O26" s="41"/>
      <c r="P26" s="41"/>
      <c r="Q26" s="41">
        <v>48</v>
      </c>
      <c r="R26" s="42" t="s">
        <v>276</v>
      </c>
      <c r="S26" s="41">
        <v>14</v>
      </c>
    </row>
    <row r="27" spans="1:19" ht="281.25" x14ac:dyDescent="0.3">
      <c r="A27" s="60">
        <v>26</v>
      </c>
      <c r="B27" s="47" t="s">
        <v>269</v>
      </c>
      <c r="C27" s="46">
        <v>82</v>
      </c>
      <c r="D27" s="50" t="s">
        <v>193</v>
      </c>
      <c r="E27" s="48" t="s">
        <v>398</v>
      </c>
      <c r="F27" s="49">
        <v>2020</v>
      </c>
      <c r="G27" s="46" t="s">
        <v>14</v>
      </c>
      <c r="H27" s="46" t="s">
        <v>26</v>
      </c>
      <c r="I27" s="46"/>
      <c r="J27" s="46"/>
      <c r="K27" s="46" t="s">
        <v>20</v>
      </c>
      <c r="L27" s="46" t="s">
        <v>72</v>
      </c>
      <c r="M27" s="50" t="s">
        <v>123</v>
      </c>
      <c r="N27" s="46" t="s">
        <v>16</v>
      </c>
      <c r="O27" s="46"/>
      <c r="P27" s="46"/>
      <c r="Q27" s="46">
        <v>82</v>
      </c>
      <c r="R27" s="47" t="s">
        <v>270</v>
      </c>
      <c r="S27" s="46">
        <v>45</v>
      </c>
    </row>
    <row r="28" spans="1:19" ht="318.75" x14ac:dyDescent="0.3">
      <c r="A28" s="41">
        <v>27</v>
      </c>
      <c r="B28" s="42" t="s">
        <v>277</v>
      </c>
      <c r="C28" s="41">
        <v>83</v>
      </c>
      <c r="D28" s="45" t="s">
        <v>195</v>
      </c>
      <c r="E28" s="43" t="s">
        <v>399</v>
      </c>
      <c r="F28" s="44">
        <v>2020</v>
      </c>
      <c r="G28" s="41" t="s">
        <v>14</v>
      </c>
      <c r="H28" s="41" t="s">
        <v>26</v>
      </c>
      <c r="I28" s="41"/>
      <c r="J28" s="41"/>
      <c r="K28" s="41" t="s">
        <v>20</v>
      </c>
      <c r="L28" s="41" t="s">
        <v>73</v>
      </c>
      <c r="M28" s="45" t="s">
        <v>124</v>
      </c>
      <c r="N28" s="41" t="s">
        <v>16</v>
      </c>
      <c r="O28" s="41"/>
      <c r="P28" s="41"/>
      <c r="Q28" s="41">
        <v>83</v>
      </c>
      <c r="R28" s="42" t="s">
        <v>278</v>
      </c>
      <c r="S28" s="41">
        <v>35</v>
      </c>
    </row>
    <row r="29" spans="1:19" ht="281.25" x14ac:dyDescent="0.3">
      <c r="A29" s="60">
        <v>28</v>
      </c>
      <c r="B29" s="47" t="s">
        <v>279</v>
      </c>
      <c r="C29" s="69">
        <v>84</v>
      </c>
      <c r="D29" s="70" t="s">
        <v>196</v>
      </c>
      <c r="E29" s="71" t="s">
        <v>400</v>
      </c>
      <c r="F29" s="72">
        <v>2020</v>
      </c>
      <c r="G29" s="69" t="s">
        <v>14</v>
      </c>
      <c r="H29" s="69" t="s">
        <v>38</v>
      </c>
      <c r="I29" s="69"/>
      <c r="J29" s="69"/>
      <c r="K29" s="69" t="s">
        <v>21</v>
      </c>
      <c r="L29" s="69" t="s">
        <v>74</v>
      </c>
      <c r="M29" s="70" t="s">
        <v>125</v>
      </c>
      <c r="N29" s="69" t="s">
        <v>16</v>
      </c>
      <c r="O29" s="69"/>
      <c r="P29" s="69"/>
      <c r="Q29" s="69">
        <v>84</v>
      </c>
      <c r="R29" s="47" t="s">
        <v>280</v>
      </c>
      <c r="S29" s="69">
        <v>14</v>
      </c>
    </row>
    <row r="30" spans="1:19" ht="318.75" x14ac:dyDescent="0.3">
      <c r="A30" s="41">
        <v>29</v>
      </c>
      <c r="B30" s="42" t="s">
        <v>281</v>
      </c>
      <c r="C30" s="41">
        <v>85</v>
      </c>
      <c r="D30" s="45" t="s">
        <v>197</v>
      </c>
      <c r="E30" s="43" t="s">
        <v>401</v>
      </c>
      <c r="F30" s="44">
        <v>2020</v>
      </c>
      <c r="G30" s="41" t="s">
        <v>14</v>
      </c>
      <c r="H30" s="41" t="s">
        <v>37</v>
      </c>
      <c r="I30" s="41"/>
      <c r="J30" s="41"/>
      <c r="K30" s="41" t="s">
        <v>18</v>
      </c>
      <c r="L30" s="41" t="s">
        <v>75</v>
      </c>
      <c r="M30" s="45" t="s">
        <v>126</v>
      </c>
      <c r="N30" s="41" t="s">
        <v>16</v>
      </c>
      <c r="O30" s="41"/>
      <c r="P30" s="41"/>
      <c r="Q30" s="41">
        <v>85</v>
      </c>
      <c r="R30" s="42" t="s">
        <v>282</v>
      </c>
      <c r="S30" s="41">
        <v>3</v>
      </c>
    </row>
    <row r="31" spans="1:19" ht="300" x14ac:dyDescent="0.3">
      <c r="A31" s="46">
        <v>30</v>
      </c>
      <c r="B31" s="50" t="s">
        <v>283</v>
      </c>
      <c r="C31" s="46">
        <v>86</v>
      </c>
      <c r="D31" s="50" t="s">
        <v>198</v>
      </c>
      <c r="E31" s="48" t="s">
        <v>402</v>
      </c>
      <c r="F31" s="49">
        <v>2020</v>
      </c>
      <c r="G31" s="46" t="s">
        <v>14</v>
      </c>
      <c r="H31" s="46" t="s">
        <v>39</v>
      </c>
      <c r="I31" s="46"/>
      <c r="J31" s="46"/>
      <c r="K31" s="46" t="s">
        <v>22</v>
      </c>
      <c r="L31" s="46" t="s">
        <v>76</v>
      </c>
      <c r="M31" s="50" t="s">
        <v>127</v>
      </c>
      <c r="N31" s="46" t="s">
        <v>16</v>
      </c>
      <c r="O31" s="46"/>
      <c r="P31" s="46"/>
      <c r="Q31" s="46">
        <v>86</v>
      </c>
      <c r="R31" s="47" t="s">
        <v>284</v>
      </c>
      <c r="S31" s="46">
        <v>92</v>
      </c>
    </row>
    <row r="32" spans="1:19" ht="393.75" x14ac:dyDescent="0.3">
      <c r="A32" s="41">
        <v>31</v>
      </c>
      <c r="B32" s="42" t="s">
        <v>285</v>
      </c>
      <c r="C32" s="41">
        <v>87</v>
      </c>
      <c r="D32" s="45" t="s">
        <v>199</v>
      </c>
      <c r="E32" s="43" t="s">
        <v>403</v>
      </c>
      <c r="F32" s="44">
        <v>2020</v>
      </c>
      <c r="G32" s="41" t="s">
        <v>14</v>
      </c>
      <c r="H32" s="41" t="s">
        <v>40</v>
      </c>
      <c r="I32" s="41"/>
      <c r="J32" s="41"/>
      <c r="K32" s="41" t="s">
        <v>21</v>
      </c>
      <c r="L32" s="41" t="s">
        <v>62</v>
      </c>
      <c r="M32" s="45" t="s">
        <v>128</v>
      </c>
      <c r="N32" s="41" t="s">
        <v>16</v>
      </c>
      <c r="O32" s="41"/>
      <c r="P32" s="41"/>
      <c r="Q32" s="41">
        <v>87</v>
      </c>
      <c r="R32" s="42" t="s">
        <v>286</v>
      </c>
      <c r="S32" s="41">
        <v>22</v>
      </c>
    </row>
    <row r="33" spans="1:19" ht="262.5" x14ac:dyDescent="0.3">
      <c r="A33" s="46">
        <v>32</v>
      </c>
      <c r="B33" s="47" t="s">
        <v>287</v>
      </c>
      <c r="C33" s="46" t="s">
        <v>518</v>
      </c>
      <c r="D33" s="50" t="s">
        <v>200</v>
      </c>
      <c r="E33" s="48" t="s">
        <v>404</v>
      </c>
      <c r="F33" s="49">
        <v>2020</v>
      </c>
      <c r="G33" s="46" t="s">
        <v>14</v>
      </c>
      <c r="H33" s="46" t="s">
        <v>41</v>
      </c>
      <c r="I33" s="46"/>
      <c r="J33" s="46"/>
      <c r="K33" s="46" t="s">
        <v>21</v>
      </c>
      <c r="L33" s="46" t="s">
        <v>60</v>
      </c>
      <c r="M33" s="50" t="s">
        <v>129</v>
      </c>
      <c r="N33" s="46" t="s">
        <v>16</v>
      </c>
      <c r="O33" s="46"/>
      <c r="P33" s="46"/>
      <c r="Q33" s="46">
        <v>88</v>
      </c>
      <c r="R33" s="47" t="s">
        <v>288</v>
      </c>
      <c r="S33" s="46">
        <v>19</v>
      </c>
    </row>
    <row r="34" spans="1:19" ht="318.75" x14ac:dyDescent="0.3">
      <c r="A34" s="41">
        <v>33</v>
      </c>
      <c r="B34" s="42" t="s">
        <v>289</v>
      </c>
      <c r="C34" s="41">
        <v>89</v>
      </c>
      <c r="D34" s="45" t="s">
        <v>201</v>
      </c>
      <c r="E34" s="43" t="s">
        <v>405</v>
      </c>
      <c r="F34" s="44">
        <v>2020</v>
      </c>
      <c r="G34" s="41" t="s">
        <v>14</v>
      </c>
      <c r="H34" s="41" t="s">
        <v>26</v>
      </c>
      <c r="I34" s="41"/>
      <c r="J34" s="41"/>
      <c r="K34" s="41" t="s">
        <v>20</v>
      </c>
      <c r="L34" s="41" t="s">
        <v>79</v>
      </c>
      <c r="M34" s="45" t="s">
        <v>130</v>
      </c>
      <c r="N34" s="41" t="s">
        <v>16</v>
      </c>
      <c r="O34" s="41"/>
      <c r="P34" s="41"/>
      <c r="Q34" s="41">
        <v>89</v>
      </c>
      <c r="R34" s="42" t="s">
        <v>290</v>
      </c>
      <c r="S34" s="41">
        <v>15</v>
      </c>
    </row>
    <row r="35" spans="1:19" ht="337.5" x14ac:dyDescent="0.3">
      <c r="A35" s="46">
        <v>34</v>
      </c>
      <c r="B35" s="50" t="s">
        <v>291</v>
      </c>
      <c r="C35" s="46">
        <v>90</v>
      </c>
      <c r="D35" s="50" t="s">
        <v>202</v>
      </c>
      <c r="E35" s="48" t="s">
        <v>406</v>
      </c>
      <c r="F35" s="49">
        <v>2020</v>
      </c>
      <c r="G35" s="46" t="s">
        <v>14</v>
      </c>
      <c r="H35" s="46" t="s">
        <v>42</v>
      </c>
      <c r="I35" s="46"/>
      <c r="J35" s="46"/>
      <c r="K35" s="46" t="s">
        <v>23</v>
      </c>
      <c r="L35" s="46" t="s">
        <v>80</v>
      </c>
      <c r="M35" s="50" t="s">
        <v>131</v>
      </c>
      <c r="N35" s="46" t="s">
        <v>16</v>
      </c>
      <c r="O35" s="46"/>
      <c r="P35" s="46"/>
      <c r="Q35" s="46">
        <v>90</v>
      </c>
      <c r="R35" s="50" t="s">
        <v>249</v>
      </c>
      <c r="S35" s="46">
        <v>3</v>
      </c>
    </row>
    <row r="36" spans="1:19" ht="337.5" x14ac:dyDescent="0.3">
      <c r="A36" s="41">
        <v>35</v>
      </c>
      <c r="B36" s="45" t="s">
        <v>292</v>
      </c>
      <c r="C36" s="41">
        <v>91</v>
      </c>
      <c r="D36" s="45" t="s">
        <v>203</v>
      </c>
      <c r="E36" s="43" t="s">
        <v>407</v>
      </c>
      <c r="F36" s="44">
        <v>2020</v>
      </c>
      <c r="G36" s="41" t="s">
        <v>13</v>
      </c>
      <c r="H36" s="41" t="s">
        <v>28</v>
      </c>
      <c r="I36" s="41"/>
      <c r="J36" s="41"/>
      <c r="K36" s="41" t="s">
        <v>21</v>
      </c>
      <c r="L36" s="41" t="s">
        <v>81</v>
      </c>
      <c r="M36" s="45" t="s">
        <v>132</v>
      </c>
      <c r="N36" s="41" t="s">
        <v>16</v>
      </c>
      <c r="O36" s="41"/>
      <c r="P36" s="41"/>
      <c r="Q36" s="41">
        <v>91</v>
      </c>
      <c r="R36" s="45" t="s">
        <v>249</v>
      </c>
      <c r="S36" s="41">
        <v>38</v>
      </c>
    </row>
    <row r="37" spans="1:19" ht="356.25" x14ac:dyDescent="0.3">
      <c r="A37" s="46">
        <v>36</v>
      </c>
      <c r="B37" s="47" t="s">
        <v>293</v>
      </c>
      <c r="C37" s="46">
        <v>92</v>
      </c>
      <c r="D37" s="50" t="s">
        <v>205</v>
      </c>
      <c r="E37" s="48" t="s">
        <v>408</v>
      </c>
      <c r="F37" s="49">
        <v>2020</v>
      </c>
      <c r="G37" s="46" t="s">
        <v>13</v>
      </c>
      <c r="H37" s="46" t="s">
        <v>43</v>
      </c>
      <c r="I37" s="46"/>
      <c r="J37" s="46"/>
      <c r="K37" s="46" t="s">
        <v>18</v>
      </c>
      <c r="L37" s="46" t="s">
        <v>82</v>
      </c>
      <c r="M37" s="50" t="s">
        <v>133</v>
      </c>
      <c r="N37" s="46" t="s">
        <v>16</v>
      </c>
      <c r="O37" s="46"/>
      <c r="P37" s="46"/>
      <c r="Q37" s="46">
        <v>92</v>
      </c>
      <c r="R37" s="47" t="s">
        <v>294</v>
      </c>
      <c r="S37" s="46">
        <v>65</v>
      </c>
    </row>
    <row r="38" spans="1:19" ht="409.5" x14ac:dyDescent="0.3">
      <c r="A38" s="41">
        <v>37</v>
      </c>
      <c r="B38" s="41" t="s">
        <v>296</v>
      </c>
      <c r="C38" s="41">
        <v>93</v>
      </c>
      <c r="D38" s="45" t="s">
        <v>204</v>
      </c>
      <c r="E38" s="43" t="s">
        <v>409</v>
      </c>
      <c r="F38" s="44">
        <v>2020</v>
      </c>
      <c r="G38" s="41" t="s">
        <v>14</v>
      </c>
      <c r="H38" s="41" t="s">
        <v>26</v>
      </c>
      <c r="I38" s="41"/>
      <c r="J38" s="41"/>
      <c r="K38" s="41" t="s">
        <v>21</v>
      </c>
      <c r="L38" s="41" t="s">
        <v>83</v>
      </c>
      <c r="M38" s="45" t="s">
        <v>134</v>
      </c>
      <c r="N38" s="41" t="s">
        <v>16</v>
      </c>
      <c r="O38" s="41"/>
      <c r="P38" s="41"/>
      <c r="Q38" s="41">
        <v>93</v>
      </c>
      <c r="R38" s="45" t="s">
        <v>295</v>
      </c>
      <c r="S38" s="41">
        <v>5</v>
      </c>
    </row>
    <row r="39" spans="1:19" ht="375" x14ac:dyDescent="0.3">
      <c r="A39" s="46">
        <v>38</v>
      </c>
      <c r="B39" s="47" t="s">
        <v>299</v>
      </c>
      <c r="C39" s="46">
        <v>94</v>
      </c>
      <c r="D39" s="48" t="s">
        <v>206</v>
      </c>
      <c r="E39" s="48" t="s">
        <v>410</v>
      </c>
      <c r="F39" s="49">
        <v>2020</v>
      </c>
      <c r="G39" s="46" t="s">
        <v>14</v>
      </c>
      <c r="H39" s="46" t="s">
        <v>26</v>
      </c>
      <c r="I39" s="46"/>
      <c r="J39" s="46"/>
      <c r="K39" s="46" t="s">
        <v>18</v>
      </c>
      <c r="L39" s="46" t="s">
        <v>84</v>
      </c>
      <c r="M39" s="50" t="s">
        <v>135</v>
      </c>
      <c r="N39" s="46" t="s">
        <v>16</v>
      </c>
      <c r="O39" s="46"/>
      <c r="P39" s="46"/>
      <c r="Q39" s="46">
        <v>94</v>
      </c>
      <c r="R39" s="47" t="s">
        <v>300</v>
      </c>
      <c r="S39" s="46">
        <v>83</v>
      </c>
    </row>
    <row r="40" spans="1:19" ht="375" x14ac:dyDescent="0.3">
      <c r="A40" s="60">
        <v>39</v>
      </c>
      <c r="B40" s="42" t="s">
        <v>297</v>
      </c>
      <c r="C40" s="69" t="s">
        <v>517</v>
      </c>
      <c r="D40" s="70" t="s">
        <v>207</v>
      </c>
      <c r="E40" s="71" t="s">
        <v>411</v>
      </c>
      <c r="F40" s="72">
        <v>2020</v>
      </c>
      <c r="G40" s="69" t="s">
        <v>14</v>
      </c>
      <c r="H40" s="69" t="s">
        <v>44</v>
      </c>
      <c r="I40" s="69"/>
      <c r="J40" s="69"/>
      <c r="K40" s="69" t="s">
        <v>21</v>
      </c>
      <c r="L40" s="69" t="s">
        <v>85</v>
      </c>
      <c r="M40" s="70" t="s">
        <v>136</v>
      </c>
      <c r="N40" s="69" t="s">
        <v>16</v>
      </c>
      <c r="O40" s="69"/>
      <c r="P40" s="69"/>
      <c r="Q40" s="69">
        <v>95</v>
      </c>
      <c r="R40" s="42" t="s">
        <v>298</v>
      </c>
      <c r="S40" s="69">
        <v>31</v>
      </c>
    </row>
    <row r="41" spans="1:19" ht="206.25" x14ac:dyDescent="0.3">
      <c r="A41" s="46">
        <v>40</v>
      </c>
      <c r="B41" s="47" t="s">
        <v>301</v>
      </c>
      <c r="C41" s="46">
        <v>96</v>
      </c>
      <c r="D41" s="50" t="s">
        <v>208</v>
      </c>
      <c r="E41" s="48" t="s">
        <v>412</v>
      </c>
      <c r="F41" s="49">
        <v>2020</v>
      </c>
      <c r="G41" s="46" t="s">
        <v>14</v>
      </c>
      <c r="H41" s="46" t="s">
        <v>28</v>
      </c>
      <c r="I41" s="46"/>
      <c r="J41" s="46"/>
      <c r="K41" s="46" t="s">
        <v>21</v>
      </c>
      <c r="L41" s="46" t="s">
        <v>86</v>
      </c>
      <c r="M41" s="50" t="s">
        <v>137</v>
      </c>
      <c r="N41" s="46" t="s">
        <v>16</v>
      </c>
      <c r="O41" s="46"/>
      <c r="P41" s="46"/>
      <c r="Q41" s="46">
        <v>96</v>
      </c>
      <c r="R41" s="50" t="s">
        <v>302</v>
      </c>
      <c r="S41" s="46">
        <v>154</v>
      </c>
    </row>
    <row r="42" spans="1:19" ht="393.75" x14ac:dyDescent="0.3">
      <c r="A42" s="41">
        <v>41</v>
      </c>
      <c r="B42" s="42" t="s">
        <v>303</v>
      </c>
      <c r="C42" s="41">
        <v>97</v>
      </c>
      <c r="D42" s="45" t="s">
        <v>209</v>
      </c>
      <c r="E42" s="43" t="s">
        <v>413</v>
      </c>
      <c r="F42" s="44">
        <v>2020</v>
      </c>
      <c r="G42" s="41" t="s">
        <v>14</v>
      </c>
      <c r="H42" s="41" t="s">
        <v>45</v>
      </c>
      <c r="I42" s="41"/>
      <c r="J42" s="41"/>
      <c r="K42" s="41" t="s">
        <v>18</v>
      </c>
      <c r="L42" s="41" t="s">
        <v>87</v>
      </c>
      <c r="M42" s="45" t="s">
        <v>138</v>
      </c>
      <c r="N42" s="41" t="s">
        <v>16</v>
      </c>
      <c r="O42" s="41"/>
      <c r="P42" s="41"/>
      <c r="Q42" s="41">
        <v>97</v>
      </c>
      <c r="R42" s="42" t="s">
        <v>304</v>
      </c>
      <c r="S42" s="41">
        <v>17</v>
      </c>
    </row>
    <row r="43" spans="1:19" ht="337.5" x14ac:dyDescent="0.3">
      <c r="A43" s="46">
        <v>42</v>
      </c>
      <c r="B43" s="47" t="s">
        <v>305</v>
      </c>
      <c r="C43" s="46">
        <v>98</v>
      </c>
      <c r="D43" s="50" t="s">
        <v>210</v>
      </c>
      <c r="E43" s="48" t="s">
        <v>414</v>
      </c>
      <c r="F43" s="49">
        <v>2020</v>
      </c>
      <c r="G43" s="46" t="s">
        <v>14</v>
      </c>
      <c r="H43" s="46" t="s">
        <v>46</v>
      </c>
      <c r="I43" s="46"/>
      <c r="J43" s="46"/>
      <c r="K43" s="46" t="s">
        <v>18</v>
      </c>
      <c r="L43" s="46" t="s">
        <v>88</v>
      </c>
      <c r="M43" s="50" t="s">
        <v>139</v>
      </c>
      <c r="N43" s="46" t="s">
        <v>16</v>
      </c>
      <c r="O43" s="46"/>
      <c r="P43" s="46"/>
      <c r="Q43" s="46">
        <v>98</v>
      </c>
      <c r="R43" s="47" t="s">
        <v>306</v>
      </c>
      <c r="S43" s="46">
        <v>22</v>
      </c>
    </row>
    <row r="44" spans="1:19" ht="281.25" x14ac:dyDescent="0.3">
      <c r="A44" s="41">
        <v>43</v>
      </c>
      <c r="B44" s="42" t="s">
        <v>307</v>
      </c>
      <c r="C44" s="41">
        <v>9</v>
      </c>
      <c r="D44" s="45" t="s">
        <v>211</v>
      </c>
      <c r="E44" s="43" t="s">
        <v>415</v>
      </c>
      <c r="F44" s="44">
        <v>2021</v>
      </c>
      <c r="G44" s="41" t="s">
        <v>14</v>
      </c>
      <c r="H44" s="41" t="s">
        <v>28</v>
      </c>
      <c r="I44" s="41"/>
      <c r="J44" s="41"/>
      <c r="K44" s="41" t="s">
        <v>21</v>
      </c>
      <c r="L44" s="41" t="s">
        <v>67</v>
      </c>
      <c r="M44" s="45" t="s">
        <v>140</v>
      </c>
      <c r="N44" s="41" t="s">
        <v>16</v>
      </c>
      <c r="O44" s="41"/>
      <c r="P44" s="41"/>
      <c r="Q44" s="41">
        <v>9</v>
      </c>
      <c r="R44" s="45" t="s">
        <v>308</v>
      </c>
      <c r="S44" s="41">
        <v>152</v>
      </c>
    </row>
    <row r="45" spans="1:19" ht="262.5" x14ac:dyDescent="0.3">
      <c r="A45" s="46">
        <v>44</v>
      </c>
      <c r="B45" s="47" t="s">
        <v>309</v>
      </c>
      <c r="C45" s="46">
        <v>14</v>
      </c>
      <c r="D45" s="50" t="s">
        <v>212</v>
      </c>
      <c r="E45" s="48" t="s">
        <v>416</v>
      </c>
      <c r="F45" s="49">
        <v>2021</v>
      </c>
      <c r="G45" s="46" t="s">
        <v>14</v>
      </c>
      <c r="H45" s="46" t="s">
        <v>47</v>
      </c>
      <c r="I45" s="46"/>
      <c r="J45" s="46"/>
      <c r="K45" s="46" t="s">
        <v>22</v>
      </c>
      <c r="L45" s="46" t="s">
        <v>97</v>
      </c>
      <c r="M45" s="50" t="s">
        <v>141</v>
      </c>
      <c r="N45" s="46" t="s">
        <v>16</v>
      </c>
      <c r="O45" s="46"/>
      <c r="P45" s="46"/>
      <c r="Q45" s="46">
        <v>14</v>
      </c>
      <c r="R45" s="50" t="s">
        <v>310</v>
      </c>
      <c r="S45" s="46">
        <v>39</v>
      </c>
    </row>
    <row r="46" spans="1:19" ht="375" x14ac:dyDescent="0.3">
      <c r="A46" s="63">
        <v>45</v>
      </c>
      <c r="B46" s="45" t="s">
        <v>311</v>
      </c>
      <c r="C46" s="65">
        <v>99</v>
      </c>
      <c r="D46" s="64" t="s">
        <v>213</v>
      </c>
      <c r="E46" s="66" t="s">
        <v>417</v>
      </c>
      <c r="F46" s="67">
        <v>2021</v>
      </c>
      <c r="G46" s="65" t="s">
        <v>14</v>
      </c>
      <c r="H46" s="65" t="s">
        <v>48</v>
      </c>
      <c r="I46" s="65"/>
      <c r="J46" s="65"/>
      <c r="K46" s="65" t="s">
        <v>21</v>
      </c>
      <c r="L46" s="65" t="s">
        <v>72</v>
      </c>
      <c r="M46" s="64" t="s">
        <v>142</v>
      </c>
      <c r="N46" s="65" t="s">
        <v>16</v>
      </c>
      <c r="O46" s="65"/>
      <c r="P46" s="65"/>
      <c r="Q46" s="65">
        <v>99</v>
      </c>
      <c r="R46" s="65"/>
      <c r="S46" s="65">
        <v>1</v>
      </c>
    </row>
    <row r="47" spans="1:19" ht="318.75" x14ac:dyDescent="0.3">
      <c r="A47" s="60">
        <v>46</v>
      </c>
      <c r="B47" s="47" t="s">
        <v>312</v>
      </c>
      <c r="C47" s="46">
        <v>100</v>
      </c>
      <c r="D47" s="50" t="s">
        <v>214</v>
      </c>
      <c r="E47" s="48" t="s">
        <v>418</v>
      </c>
      <c r="F47" s="49">
        <v>2021</v>
      </c>
      <c r="G47" s="46" t="s">
        <v>14</v>
      </c>
      <c r="H47" s="46" t="s">
        <v>49</v>
      </c>
      <c r="I47" s="46"/>
      <c r="J47" s="46"/>
      <c r="K47" s="46" t="s">
        <v>21</v>
      </c>
      <c r="L47" s="46" t="s">
        <v>89</v>
      </c>
      <c r="M47" s="50" t="s">
        <v>143</v>
      </c>
      <c r="N47" s="46" t="s">
        <v>16</v>
      </c>
      <c r="O47" s="46"/>
      <c r="P47" s="46"/>
      <c r="Q47" s="46">
        <v>100</v>
      </c>
      <c r="R47" s="47" t="s">
        <v>313</v>
      </c>
      <c r="S47" s="46">
        <v>22</v>
      </c>
    </row>
    <row r="48" spans="1:19" ht="300" x14ac:dyDescent="0.3">
      <c r="A48" s="65">
        <v>47</v>
      </c>
      <c r="B48" s="45" t="s">
        <v>311</v>
      </c>
      <c r="C48" s="65">
        <v>101</v>
      </c>
      <c r="D48" s="64" t="s">
        <v>215</v>
      </c>
      <c r="E48" s="66" t="s">
        <v>419</v>
      </c>
      <c r="F48" s="67">
        <v>2021</v>
      </c>
      <c r="G48" s="65" t="s">
        <v>14</v>
      </c>
      <c r="H48" s="65" t="s">
        <v>28</v>
      </c>
      <c r="I48" s="65"/>
      <c r="J48" s="65"/>
      <c r="K48" s="65" t="s">
        <v>18</v>
      </c>
      <c r="L48" s="65" t="s">
        <v>90</v>
      </c>
      <c r="M48" s="64" t="s">
        <v>144</v>
      </c>
      <c r="N48" s="65" t="s">
        <v>16</v>
      </c>
      <c r="O48" s="65"/>
      <c r="P48" s="65"/>
      <c r="Q48" s="65">
        <v>101</v>
      </c>
      <c r="R48" s="65"/>
      <c r="S48" s="65">
        <v>1</v>
      </c>
    </row>
    <row r="49" spans="1:19" ht="318.75" x14ac:dyDescent="0.3">
      <c r="A49" s="73">
        <v>48</v>
      </c>
      <c r="B49" s="73"/>
      <c r="C49" s="73">
        <v>102</v>
      </c>
      <c r="D49" s="74" t="s">
        <v>216</v>
      </c>
      <c r="E49" s="75" t="s">
        <v>420</v>
      </c>
      <c r="F49" s="76">
        <v>2021</v>
      </c>
      <c r="G49" s="73" t="s">
        <v>13</v>
      </c>
      <c r="H49" s="73" t="s">
        <v>26</v>
      </c>
      <c r="I49" s="73"/>
      <c r="J49" s="73"/>
      <c r="K49" s="73" t="s">
        <v>21</v>
      </c>
      <c r="L49" s="73" t="s">
        <v>91</v>
      </c>
      <c r="M49" s="74" t="s">
        <v>145</v>
      </c>
      <c r="N49" s="73" t="s">
        <v>16</v>
      </c>
      <c r="O49" s="73"/>
      <c r="P49" s="73"/>
      <c r="Q49" s="73">
        <v>102</v>
      </c>
      <c r="R49" s="73"/>
      <c r="S49" s="73">
        <v>1</v>
      </c>
    </row>
    <row r="50" spans="1:19" ht="300" x14ac:dyDescent="0.3">
      <c r="A50" s="41">
        <v>49</v>
      </c>
      <c r="B50" s="42" t="s">
        <v>314</v>
      </c>
      <c r="C50" s="41">
        <v>103</v>
      </c>
      <c r="D50" s="45" t="s">
        <v>217</v>
      </c>
      <c r="E50" s="43" t="s">
        <v>421</v>
      </c>
      <c r="F50" s="44">
        <v>2021</v>
      </c>
      <c r="G50" s="41" t="s">
        <v>14</v>
      </c>
      <c r="H50" s="41" t="s">
        <v>50</v>
      </c>
      <c r="I50" s="41"/>
      <c r="J50" s="41"/>
      <c r="K50" s="41" t="s">
        <v>21</v>
      </c>
      <c r="L50" s="41" t="s">
        <v>92</v>
      </c>
      <c r="M50" s="41" t="s">
        <v>146</v>
      </c>
      <c r="N50" s="41" t="s">
        <v>16</v>
      </c>
      <c r="O50" s="41"/>
      <c r="P50" s="41"/>
      <c r="Q50" s="41">
        <v>103</v>
      </c>
      <c r="R50" s="42" t="s">
        <v>315</v>
      </c>
      <c r="S50" s="41">
        <v>9</v>
      </c>
    </row>
    <row r="51" spans="1:19" ht="300" x14ac:dyDescent="0.3">
      <c r="A51" s="69">
        <v>50</v>
      </c>
      <c r="B51" s="50" t="s">
        <v>316</v>
      </c>
      <c r="C51" s="69">
        <v>104</v>
      </c>
      <c r="D51" s="70" t="s">
        <v>218</v>
      </c>
      <c r="E51" s="71" t="s">
        <v>422</v>
      </c>
      <c r="F51" s="72">
        <v>2021</v>
      </c>
      <c r="G51" s="69" t="s">
        <v>14</v>
      </c>
      <c r="H51" s="69" t="s">
        <v>26</v>
      </c>
      <c r="I51" s="69"/>
      <c r="J51" s="69"/>
      <c r="K51" s="69" t="s">
        <v>21</v>
      </c>
      <c r="L51" s="69" t="s">
        <v>93</v>
      </c>
      <c r="M51" s="70" t="s">
        <v>147</v>
      </c>
      <c r="N51" s="69" t="s">
        <v>16</v>
      </c>
      <c r="O51" s="69"/>
      <c r="P51" s="69"/>
      <c r="Q51" s="69">
        <v>104</v>
      </c>
      <c r="R51" s="50" t="s">
        <v>317</v>
      </c>
      <c r="S51" s="69">
        <v>21</v>
      </c>
    </row>
    <row r="52" spans="1:19" ht="262.5" x14ac:dyDescent="0.3">
      <c r="A52" s="41">
        <v>51</v>
      </c>
      <c r="B52" s="45" t="s">
        <v>318</v>
      </c>
      <c r="C52" s="41">
        <v>105</v>
      </c>
      <c r="D52" s="45" t="s">
        <v>219</v>
      </c>
      <c r="E52" s="43" t="s">
        <v>423</v>
      </c>
      <c r="F52" s="44">
        <v>2021</v>
      </c>
      <c r="G52" s="41" t="s">
        <v>14</v>
      </c>
      <c r="H52" s="41" t="s">
        <v>36</v>
      </c>
      <c r="I52" s="41"/>
      <c r="J52" s="41"/>
      <c r="K52" s="41" t="s">
        <v>18</v>
      </c>
      <c r="L52" s="41" t="s">
        <v>94</v>
      </c>
      <c r="M52" s="45" t="s">
        <v>148</v>
      </c>
      <c r="N52" s="41" t="s">
        <v>16</v>
      </c>
      <c r="O52" s="41"/>
      <c r="P52" s="41"/>
      <c r="Q52" s="41">
        <v>105</v>
      </c>
      <c r="R52" s="42" t="s">
        <v>319</v>
      </c>
      <c r="S52" s="41">
        <v>5</v>
      </c>
    </row>
    <row r="53" spans="1:19" ht="243.75" x14ac:dyDescent="0.3">
      <c r="A53" s="60">
        <v>52</v>
      </c>
      <c r="B53" s="50" t="s">
        <v>320</v>
      </c>
      <c r="C53" s="46">
        <v>106</v>
      </c>
      <c r="D53" s="50" t="s">
        <v>220</v>
      </c>
      <c r="E53" s="48" t="s">
        <v>424</v>
      </c>
      <c r="F53" s="49">
        <v>2021</v>
      </c>
      <c r="G53" s="46" t="s">
        <v>14</v>
      </c>
      <c r="H53" s="46" t="s">
        <v>51</v>
      </c>
      <c r="I53" s="46"/>
      <c r="J53" s="46"/>
      <c r="K53" s="46" t="s">
        <v>21</v>
      </c>
      <c r="L53" s="46" t="s">
        <v>81</v>
      </c>
      <c r="M53" s="50" t="s">
        <v>149</v>
      </c>
      <c r="N53" s="46" t="s">
        <v>16</v>
      </c>
      <c r="O53" s="46"/>
      <c r="P53" s="46"/>
      <c r="Q53" s="46">
        <v>106</v>
      </c>
      <c r="R53" s="77" t="s">
        <v>634</v>
      </c>
      <c r="S53" s="46">
        <v>26</v>
      </c>
    </row>
    <row r="54" spans="1:19" ht="262.5" x14ac:dyDescent="0.3">
      <c r="A54" s="41">
        <v>53</v>
      </c>
      <c r="B54" s="42" t="s">
        <v>322</v>
      </c>
      <c r="C54" s="41" t="s">
        <v>516</v>
      </c>
      <c r="D54" s="45" t="s">
        <v>221</v>
      </c>
      <c r="E54" s="43" t="s">
        <v>425</v>
      </c>
      <c r="F54" s="44">
        <v>2021</v>
      </c>
      <c r="G54" s="41" t="s">
        <v>14</v>
      </c>
      <c r="H54" s="41" t="s">
        <v>52</v>
      </c>
      <c r="I54" s="41"/>
      <c r="J54" s="41"/>
      <c r="K54" s="41" t="s">
        <v>22</v>
      </c>
      <c r="L54" s="41" t="s">
        <v>62</v>
      </c>
      <c r="M54" s="45" t="s">
        <v>150</v>
      </c>
      <c r="N54" s="41" t="s">
        <v>16</v>
      </c>
      <c r="O54" s="41"/>
      <c r="P54" s="41"/>
      <c r="Q54" s="41">
        <v>107</v>
      </c>
      <c r="R54" s="42" t="s">
        <v>323</v>
      </c>
      <c r="S54" s="41">
        <v>11</v>
      </c>
    </row>
    <row r="55" spans="1:19" ht="206.25" x14ac:dyDescent="0.3">
      <c r="A55" s="46">
        <v>54</v>
      </c>
      <c r="B55" s="47" t="s">
        <v>324</v>
      </c>
      <c r="C55" s="46">
        <v>108</v>
      </c>
      <c r="D55" s="50" t="s">
        <v>222</v>
      </c>
      <c r="E55" s="48" t="s">
        <v>426</v>
      </c>
      <c r="F55" s="49">
        <v>2021</v>
      </c>
      <c r="G55" s="46" t="s">
        <v>14</v>
      </c>
      <c r="H55" s="46" t="s">
        <v>26</v>
      </c>
      <c r="I55" s="46"/>
      <c r="J55" s="46"/>
      <c r="K55" s="46" t="s">
        <v>18</v>
      </c>
      <c r="L55" s="46" t="s">
        <v>72</v>
      </c>
      <c r="M55" s="50" t="s">
        <v>151</v>
      </c>
      <c r="N55" s="46" t="s">
        <v>16</v>
      </c>
      <c r="O55" s="46"/>
      <c r="P55" s="46"/>
      <c r="Q55" s="46">
        <v>108</v>
      </c>
      <c r="R55" s="47" t="s">
        <v>323</v>
      </c>
      <c r="S55" s="46">
        <v>13</v>
      </c>
    </row>
    <row r="56" spans="1:19" ht="262.5" x14ac:dyDescent="0.3">
      <c r="A56" s="41">
        <v>55</v>
      </c>
      <c r="B56" s="42" t="s">
        <v>326</v>
      </c>
      <c r="C56" s="41">
        <v>109</v>
      </c>
      <c r="D56" s="45" t="s">
        <v>223</v>
      </c>
      <c r="E56" s="43" t="s">
        <v>427</v>
      </c>
      <c r="F56" s="44">
        <v>2021</v>
      </c>
      <c r="G56" s="41" t="s">
        <v>14</v>
      </c>
      <c r="H56" s="41" t="s">
        <v>53</v>
      </c>
      <c r="I56" s="41"/>
      <c r="J56" s="41"/>
      <c r="K56" s="41" t="s">
        <v>21</v>
      </c>
      <c r="L56" s="41" t="s">
        <v>93</v>
      </c>
      <c r="M56" s="45" t="s">
        <v>152</v>
      </c>
      <c r="N56" s="41" t="s">
        <v>16</v>
      </c>
      <c r="O56" s="41"/>
      <c r="P56" s="41"/>
      <c r="Q56" s="41">
        <v>109</v>
      </c>
      <c r="R56" s="42" t="s">
        <v>325</v>
      </c>
      <c r="S56" s="41">
        <v>5</v>
      </c>
    </row>
    <row r="57" spans="1:19" ht="281.25" x14ac:dyDescent="0.3">
      <c r="A57" s="60">
        <v>56</v>
      </c>
      <c r="B57" s="47" t="s">
        <v>328</v>
      </c>
      <c r="C57" s="46">
        <v>110</v>
      </c>
      <c r="D57" s="50" t="s">
        <v>224</v>
      </c>
      <c r="E57" s="48" t="s">
        <v>428</v>
      </c>
      <c r="F57" s="49">
        <v>2021</v>
      </c>
      <c r="G57" s="46" t="s">
        <v>14</v>
      </c>
      <c r="H57" s="46" t="s">
        <v>26</v>
      </c>
      <c r="I57" s="46"/>
      <c r="J57" s="46"/>
      <c r="K57" s="46" t="s">
        <v>21</v>
      </c>
      <c r="L57" s="46" t="s">
        <v>93</v>
      </c>
      <c r="M57" s="50" t="s">
        <v>153</v>
      </c>
      <c r="N57" s="46" t="s">
        <v>16</v>
      </c>
      <c r="O57" s="46"/>
      <c r="P57" s="46"/>
      <c r="Q57" s="46">
        <v>110</v>
      </c>
      <c r="R57" s="47" t="s">
        <v>327</v>
      </c>
      <c r="S57" s="46">
        <v>20</v>
      </c>
    </row>
    <row r="58" spans="1:19" ht="318.75" x14ac:dyDescent="0.3">
      <c r="A58" s="41">
        <v>57</v>
      </c>
      <c r="B58" s="42" t="s">
        <v>329</v>
      </c>
      <c r="C58" s="41">
        <v>111</v>
      </c>
      <c r="D58" s="45" t="s">
        <v>225</v>
      </c>
      <c r="E58" s="43" t="s">
        <v>429</v>
      </c>
      <c r="F58" s="44">
        <v>2022</v>
      </c>
      <c r="G58" s="41" t="s">
        <v>14</v>
      </c>
      <c r="H58" s="41" t="s">
        <v>52</v>
      </c>
      <c r="I58" s="41"/>
      <c r="J58" s="41"/>
      <c r="K58" s="41" t="s">
        <v>23</v>
      </c>
      <c r="L58" s="41" t="s">
        <v>95</v>
      </c>
      <c r="M58" s="45" t="s">
        <v>154</v>
      </c>
      <c r="N58" s="41" t="s">
        <v>16</v>
      </c>
      <c r="O58" s="41"/>
      <c r="P58" s="41"/>
      <c r="Q58" s="41">
        <v>111</v>
      </c>
      <c r="R58" s="42" t="s">
        <v>330</v>
      </c>
      <c r="S58" s="41">
        <v>4</v>
      </c>
    </row>
    <row r="59" spans="1:19" ht="225" x14ac:dyDescent="0.3">
      <c r="A59" s="46">
        <v>58</v>
      </c>
      <c r="B59" s="47" t="s">
        <v>331</v>
      </c>
      <c r="C59" s="46">
        <v>112</v>
      </c>
      <c r="D59" s="50" t="s">
        <v>226</v>
      </c>
      <c r="E59" s="48" t="s">
        <v>430</v>
      </c>
      <c r="F59" s="49">
        <v>2022</v>
      </c>
      <c r="G59" s="46" t="s">
        <v>14</v>
      </c>
      <c r="H59" s="46" t="s">
        <v>54</v>
      </c>
      <c r="I59" s="46"/>
      <c r="J59" s="46"/>
      <c r="K59" s="46" t="s">
        <v>22</v>
      </c>
      <c r="L59" s="46" t="s">
        <v>62</v>
      </c>
      <c r="M59" s="50" t="s">
        <v>155</v>
      </c>
      <c r="N59" s="46" t="s">
        <v>16</v>
      </c>
      <c r="O59" s="46"/>
      <c r="P59" s="46"/>
      <c r="Q59" s="46">
        <v>112</v>
      </c>
      <c r="R59" s="47" t="s">
        <v>332</v>
      </c>
      <c r="S59" s="46">
        <v>8</v>
      </c>
    </row>
    <row r="60" spans="1:19" ht="243.75" x14ac:dyDescent="0.3">
      <c r="A60" s="60">
        <v>59</v>
      </c>
      <c r="B60" s="42" t="s">
        <v>333</v>
      </c>
      <c r="C60" s="41">
        <v>113</v>
      </c>
      <c r="D60" s="45" t="s">
        <v>227</v>
      </c>
      <c r="E60" s="78" t="s">
        <v>431</v>
      </c>
      <c r="F60" s="44">
        <v>2022</v>
      </c>
      <c r="G60" s="41" t="s">
        <v>14</v>
      </c>
      <c r="H60" s="60" t="s">
        <v>55</v>
      </c>
      <c r="I60" s="60"/>
      <c r="J60" s="60"/>
      <c r="K60" s="60" t="s">
        <v>20</v>
      </c>
      <c r="L60" s="41" t="s">
        <v>96</v>
      </c>
      <c r="M60" s="45" t="s">
        <v>156</v>
      </c>
      <c r="N60" s="60" t="s">
        <v>16</v>
      </c>
      <c r="O60" s="60"/>
      <c r="P60" s="60"/>
      <c r="Q60" s="41">
        <v>113</v>
      </c>
      <c r="R60" s="79" t="s">
        <v>635</v>
      </c>
      <c r="S60" s="41">
        <v>5</v>
      </c>
    </row>
    <row r="61" spans="1:19" ht="262.5" x14ac:dyDescent="0.3">
      <c r="A61" s="46">
        <v>60</v>
      </c>
      <c r="B61" s="47" t="s">
        <v>365</v>
      </c>
      <c r="C61" s="46">
        <v>15</v>
      </c>
      <c r="D61" s="50" t="s">
        <v>353</v>
      </c>
      <c r="E61" s="48" t="s">
        <v>432</v>
      </c>
      <c r="F61" s="49">
        <v>2018</v>
      </c>
      <c r="G61" s="46" t="s">
        <v>14</v>
      </c>
      <c r="H61" s="46" t="s">
        <v>336</v>
      </c>
      <c r="I61" s="46"/>
      <c r="J61" s="46"/>
      <c r="K61" s="46" t="s">
        <v>20</v>
      </c>
      <c r="L61" s="46" t="s">
        <v>346</v>
      </c>
      <c r="M61" s="46"/>
      <c r="N61" s="46" t="s">
        <v>335</v>
      </c>
      <c r="O61" s="46"/>
      <c r="P61" s="46"/>
      <c r="Q61" s="46"/>
      <c r="R61" s="47" t="s">
        <v>366</v>
      </c>
      <c r="S61" s="46">
        <v>49</v>
      </c>
    </row>
    <row r="62" spans="1:19" ht="337.5" x14ac:dyDescent="0.3">
      <c r="A62" s="41">
        <v>61</v>
      </c>
      <c r="B62" s="42" t="s">
        <v>367</v>
      </c>
      <c r="C62" s="41">
        <v>114</v>
      </c>
      <c r="D62" s="45" t="s">
        <v>354</v>
      </c>
      <c r="E62" s="43" t="s">
        <v>433</v>
      </c>
      <c r="F62" s="44">
        <v>2019</v>
      </c>
      <c r="G62" s="41" t="s">
        <v>14</v>
      </c>
      <c r="H62" s="41" t="s">
        <v>337</v>
      </c>
      <c r="I62" s="41"/>
      <c r="J62" s="41"/>
      <c r="K62" s="41" t="s">
        <v>345</v>
      </c>
      <c r="L62" s="41" t="s">
        <v>347</v>
      </c>
      <c r="M62" s="41"/>
      <c r="N62" s="41" t="s">
        <v>335</v>
      </c>
      <c r="O62" s="41"/>
      <c r="P62" s="41"/>
      <c r="Q62" s="41"/>
      <c r="R62" s="42" t="s">
        <v>368</v>
      </c>
      <c r="S62" s="41">
        <v>13</v>
      </c>
    </row>
    <row r="63" spans="1:19" ht="318.75" x14ac:dyDescent="0.3">
      <c r="A63" s="46">
        <v>62</v>
      </c>
      <c r="B63" s="47" t="s">
        <v>369</v>
      </c>
      <c r="C63" s="46">
        <v>115</v>
      </c>
      <c r="D63" s="50" t="s">
        <v>355</v>
      </c>
      <c r="E63" s="48" t="s">
        <v>434</v>
      </c>
      <c r="F63" s="49">
        <v>2019</v>
      </c>
      <c r="G63" s="46" t="s">
        <v>14</v>
      </c>
      <c r="H63" s="46" t="s">
        <v>342</v>
      </c>
      <c r="I63" s="46"/>
      <c r="J63" s="46"/>
      <c r="K63" s="46" t="s">
        <v>18</v>
      </c>
      <c r="L63" s="46" t="s">
        <v>348</v>
      </c>
      <c r="M63" s="46"/>
      <c r="N63" s="46" t="s">
        <v>335</v>
      </c>
      <c r="O63" s="46"/>
      <c r="P63" s="46"/>
      <c r="Q63" s="46"/>
      <c r="R63" s="47" t="s">
        <v>370</v>
      </c>
      <c r="S63" s="46">
        <v>66</v>
      </c>
    </row>
    <row r="64" spans="1:19" ht="281.25" x14ac:dyDescent="0.3">
      <c r="A64" s="41">
        <v>63</v>
      </c>
      <c r="B64" s="42" t="s">
        <v>371</v>
      </c>
      <c r="C64" s="41">
        <v>116</v>
      </c>
      <c r="D64" s="45" t="s">
        <v>356</v>
      </c>
      <c r="E64" s="43" t="s">
        <v>435</v>
      </c>
      <c r="F64" s="44">
        <v>2019</v>
      </c>
      <c r="G64" s="41" t="s">
        <v>14</v>
      </c>
      <c r="H64" s="41" t="s">
        <v>338</v>
      </c>
      <c r="I64" s="41"/>
      <c r="J64" s="41"/>
      <c r="K64" s="41" t="s">
        <v>18</v>
      </c>
      <c r="L64" s="41" t="s">
        <v>348</v>
      </c>
      <c r="M64" s="41"/>
      <c r="N64" s="41" t="s">
        <v>335</v>
      </c>
      <c r="O64" s="41"/>
      <c r="P64" s="41"/>
      <c r="Q64" s="41"/>
      <c r="R64" s="42" t="s">
        <v>372</v>
      </c>
      <c r="S64" s="41">
        <v>23</v>
      </c>
    </row>
    <row r="65" spans="1:19" ht="356.25" x14ac:dyDescent="0.3">
      <c r="A65" s="46">
        <v>64</v>
      </c>
      <c r="B65" s="47" t="s">
        <v>373</v>
      </c>
      <c r="C65" s="46">
        <v>117</v>
      </c>
      <c r="D65" s="50" t="s">
        <v>357</v>
      </c>
      <c r="E65" s="48" t="s">
        <v>436</v>
      </c>
      <c r="F65" s="49">
        <v>2020</v>
      </c>
      <c r="G65" s="46" t="s">
        <v>14</v>
      </c>
      <c r="H65" s="46" t="s">
        <v>341</v>
      </c>
      <c r="I65" s="46"/>
      <c r="J65" s="46"/>
      <c r="K65" s="46" t="s">
        <v>22</v>
      </c>
      <c r="L65" s="46" t="s">
        <v>71</v>
      </c>
      <c r="M65" s="46"/>
      <c r="N65" s="46" t="s">
        <v>335</v>
      </c>
      <c r="O65" s="46"/>
      <c r="P65" s="46"/>
      <c r="Q65" s="46"/>
      <c r="R65" s="50" t="s">
        <v>374</v>
      </c>
      <c r="S65" s="46">
        <v>119</v>
      </c>
    </row>
    <row r="66" spans="1:19" ht="337.5" x14ac:dyDescent="0.3">
      <c r="A66" s="41">
        <v>65</v>
      </c>
      <c r="B66" s="42" t="s">
        <v>375</v>
      </c>
      <c r="C66" s="41">
        <v>118</v>
      </c>
      <c r="D66" s="45" t="s">
        <v>358</v>
      </c>
      <c r="E66" s="43" t="s">
        <v>437</v>
      </c>
      <c r="F66" s="44">
        <v>2020</v>
      </c>
      <c r="G66" s="41" t="s">
        <v>14</v>
      </c>
      <c r="H66" s="41" t="s">
        <v>341</v>
      </c>
      <c r="I66" s="41"/>
      <c r="J66" s="41"/>
      <c r="K66" s="41" t="s">
        <v>20</v>
      </c>
      <c r="L66" s="41" t="s">
        <v>352</v>
      </c>
      <c r="M66" s="41"/>
      <c r="N66" s="41" t="s">
        <v>335</v>
      </c>
      <c r="O66" s="41"/>
      <c r="P66" s="41"/>
      <c r="Q66" s="41"/>
      <c r="R66" s="42" t="s">
        <v>376</v>
      </c>
      <c r="S66" s="41">
        <v>29</v>
      </c>
    </row>
    <row r="67" spans="1:19" ht="393.75" x14ac:dyDescent="0.3">
      <c r="A67" s="46">
        <v>66</v>
      </c>
      <c r="B67" s="47" t="s">
        <v>377</v>
      </c>
      <c r="C67" s="46">
        <v>119</v>
      </c>
      <c r="D67" s="50" t="s">
        <v>359</v>
      </c>
      <c r="E67" s="48" t="s">
        <v>438</v>
      </c>
      <c r="F67" s="49">
        <v>2020</v>
      </c>
      <c r="G67" s="46" t="s">
        <v>14</v>
      </c>
      <c r="H67" s="46" t="s">
        <v>339</v>
      </c>
      <c r="I67" s="46"/>
      <c r="J67" s="46"/>
      <c r="K67" s="46" t="s">
        <v>21</v>
      </c>
      <c r="L67" s="46" t="s">
        <v>349</v>
      </c>
      <c r="M67" s="46"/>
      <c r="N67" s="46" t="s">
        <v>335</v>
      </c>
      <c r="O67" s="46"/>
      <c r="P67" s="46"/>
      <c r="Q67" s="46"/>
      <c r="R67" s="47" t="s">
        <v>378</v>
      </c>
      <c r="S67" s="46">
        <v>8</v>
      </c>
    </row>
    <row r="68" spans="1:19" ht="206.25" x14ac:dyDescent="0.3">
      <c r="A68" s="41">
        <v>67</v>
      </c>
      <c r="B68" s="42" t="s">
        <v>233</v>
      </c>
      <c r="C68" s="41">
        <v>120</v>
      </c>
      <c r="D68" s="45" t="s">
        <v>360</v>
      </c>
      <c r="E68" s="43" t="s">
        <v>439</v>
      </c>
      <c r="F68" s="44">
        <v>2021</v>
      </c>
      <c r="G68" s="41" t="s">
        <v>14</v>
      </c>
      <c r="H68" s="41" t="s">
        <v>340</v>
      </c>
      <c r="I68" s="41"/>
      <c r="J68" s="41"/>
      <c r="K68" s="41" t="s">
        <v>21</v>
      </c>
      <c r="L68" s="41" t="s">
        <v>350</v>
      </c>
      <c r="M68" s="41"/>
      <c r="N68" s="41" t="s">
        <v>335</v>
      </c>
      <c r="O68" s="41"/>
      <c r="P68" s="41"/>
      <c r="Q68" s="41"/>
      <c r="R68" s="45" t="s">
        <v>379</v>
      </c>
      <c r="S68" s="41">
        <v>35</v>
      </c>
    </row>
    <row r="69" spans="1:19" ht="337.5" x14ac:dyDescent="0.3">
      <c r="A69" s="46">
        <v>68</v>
      </c>
      <c r="B69" s="47" t="s">
        <v>380</v>
      </c>
      <c r="C69" s="46">
        <v>121</v>
      </c>
      <c r="D69" s="50" t="s">
        <v>361</v>
      </c>
      <c r="E69" s="48" t="s">
        <v>440</v>
      </c>
      <c r="F69" s="49">
        <v>2021</v>
      </c>
      <c r="G69" s="46" t="s">
        <v>14</v>
      </c>
      <c r="H69" s="46" t="s">
        <v>336</v>
      </c>
      <c r="I69" s="46"/>
      <c r="J69" s="46"/>
      <c r="K69" s="46" t="s">
        <v>22</v>
      </c>
      <c r="L69" s="46" t="s">
        <v>351</v>
      </c>
      <c r="M69" s="46"/>
      <c r="N69" s="46" t="s">
        <v>335</v>
      </c>
      <c r="O69" s="46"/>
      <c r="P69" s="46"/>
      <c r="Q69" s="46"/>
      <c r="R69" s="47" t="s">
        <v>381</v>
      </c>
      <c r="S69" s="46">
        <v>16</v>
      </c>
    </row>
    <row r="70" spans="1:19" ht="281.25" x14ac:dyDescent="0.3">
      <c r="A70" s="60">
        <v>69</v>
      </c>
      <c r="B70" s="42" t="s">
        <v>382</v>
      </c>
      <c r="C70" s="41">
        <v>122</v>
      </c>
      <c r="D70" s="45" t="s">
        <v>362</v>
      </c>
      <c r="E70" s="43" t="s">
        <v>441</v>
      </c>
      <c r="F70" s="44">
        <v>2021</v>
      </c>
      <c r="G70" s="41" t="s">
        <v>14</v>
      </c>
      <c r="H70" s="41" t="s">
        <v>341</v>
      </c>
      <c r="I70" s="41"/>
      <c r="J70" s="41"/>
      <c r="K70" s="41" t="s">
        <v>21</v>
      </c>
      <c r="L70" s="41" t="s">
        <v>348</v>
      </c>
      <c r="M70" s="41"/>
      <c r="N70" s="41" t="s">
        <v>335</v>
      </c>
      <c r="O70" s="41"/>
      <c r="P70" s="41"/>
      <c r="Q70" s="41"/>
      <c r="R70" s="45" t="s">
        <v>383</v>
      </c>
      <c r="S70" s="41">
        <v>131</v>
      </c>
    </row>
    <row r="71" spans="1:19" ht="300" x14ac:dyDescent="0.3">
      <c r="A71" s="46">
        <v>70</v>
      </c>
      <c r="B71" s="50" t="s">
        <v>385</v>
      </c>
      <c r="C71" s="46">
        <v>122</v>
      </c>
      <c r="D71" s="50" t="s">
        <v>363</v>
      </c>
      <c r="E71" s="48" t="s">
        <v>442</v>
      </c>
      <c r="F71" s="49">
        <v>2021</v>
      </c>
      <c r="G71" s="46" t="s">
        <v>14</v>
      </c>
      <c r="H71" s="46" t="s">
        <v>343</v>
      </c>
      <c r="I71" s="46"/>
      <c r="J71" s="46"/>
      <c r="K71" s="46" t="s">
        <v>21</v>
      </c>
      <c r="L71" s="46" t="s">
        <v>348</v>
      </c>
      <c r="M71" s="46"/>
      <c r="N71" s="46" t="s">
        <v>335</v>
      </c>
      <c r="O71" s="46"/>
      <c r="P71" s="46"/>
      <c r="Q71" s="46"/>
      <c r="R71" s="47" t="s">
        <v>384</v>
      </c>
      <c r="S71" s="46">
        <v>16</v>
      </c>
    </row>
    <row r="72" spans="1:19" ht="262.5" x14ac:dyDescent="0.3">
      <c r="A72" s="80">
        <v>71</v>
      </c>
      <c r="B72" s="42" t="s">
        <v>386</v>
      </c>
      <c r="C72" s="80">
        <v>16</v>
      </c>
      <c r="D72" s="45" t="s">
        <v>364</v>
      </c>
      <c r="E72" s="81" t="s">
        <v>443</v>
      </c>
      <c r="F72" s="82">
        <v>2022</v>
      </c>
      <c r="G72" s="80" t="s">
        <v>14</v>
      </c>
      <c r="H72" s="80" t="s">
        <v>344</v>
      </c>
      <c r="I72" s="80"/>
      <c r="J72" s="80"/>
      <c r="K72" s="80" t="s">
        <v>21</v>
      </c>
      <c r="L72" s="41" t="s">
        <v>89</v>
      </c>
      <c r="M72" s="80"/>
      <c r="N72" s="41" t="s">
        <v>335</v>
      </c>
      <c r="O72" s="80"/>
      <c r="P72" s="80"/>
      <c r="Q72" s="80"/>
      <c r="R72" s="42" t="s">
        <v>387</v>
      </c>
      <c r="S72" s="80">
        <v>87</v>
      </c>
    </row>
    <row r="73" spans="1:19" ht="375" x14ac:dyDescent="0.3">
      <c r="A73" s="46">
        <v>72</v>
      </c>
      <c r="B73" s="50" t="s">
        <v>445</v>
      </c>
      <c r="C73" s="83" t="s">
        <v>451</v>
      </c>
      <c r="D73" s="50" t="s">
        <v>444</v>
      </c>
      <c r="E73" s="48" t="s">
        <v>447</v>
      </c>
      <c r="F73" s="49">
        <v>2023</v>
      </c>
      <c r="G73" s="46" t="s">
        <v>14</v>
      </c>
      <c r="H73" s="46" t="s">
        <v>448</v>
      </c>
      <c r="I73" s="46"/>
      <c r="J73" s="46"/>
      <c r="K73" s="46" t="s">
        <v>21</v>
      </c>
      <c r="L73" s="40" t="s">
        <v>453</v>
      </c>
      <c r="M73" s="46" t="s">
        <v>450</v>
      </c>
      <c r="N73" s="46" t="s">
        <v>16</v>
      </c>
      <c r="O73" s="46"/>
      <c r="P73" s="46"/>
      <c r="Q73" s="46"/>
      <c r="R73" s="47" t="s">
        <v>272</v>
      </c>
      <c r="S73" s="46">
        <v>0</v>
      </c>
    </row>
    <row r="74" spans="1:19" ht="225" x14ac:dyDescent="0.3">
      <c r="A74" s="41">
        <v>72</v>
      </c>
      <c r="B74" s="45" t="s">
        <v>445</v>
      </c>
      <c r="C74" s="84" t="s">
        <v>446</v>
      </c>
      <c r="D74" s="45" t="s">
        <v>452</v>
      </c>
      <c r="E74" s="43" t="s">
        <v>412</v>
      </c>
      <c r="F74" s="44">
        <v>2020</v>
      </c>
      <c r="G74" s="41" t="s">
        <v>14</v>
      </c>
      <c r="H74" s="41" t="s">
        <v>455</v>
      </c>
      <c r="I74" s="41" t="s">
        <v>454</v>
      </c>
      <c r="J74" s="41"/>
      <c r="K74" s="41" t="s">
        <v>21</v>
      </c>
      <c r="L74" s="41" t="s">
        <v>449</v>
      </c>
      <c r="M74" s="41" t="s">
        <v>450</v>
      </c>
      <c r="N74" s="41" t="s">
        <v>16</v>
      </c>
      <c r="O74" s="41"/>
      <c r="P74" s="41"/>
      <c r="Q74" s="41"/>
      <c r="R74" s="42" t="s">
        <v>272</v>
      </c>
      <c r="S74" s="41">
        <v>0</v>
      </c>
    </row>
    <row r="75" spans="1:19" ht="409.5" x14ac:dyDescent="0.3">
      <c r="A75" s="46">
        <v>74</v>
      </c>
      <c r="B75" s="47" t="s">
        <v>328</v>
      </c>
      <c r="C75" s="85" t="s">
        <v>456</v>
      </c>
      <c r="D75" s="50" t="s">
        <v>457</v>
      </c>
      <c r="E75" s="48" t="s">
        <v>459</v>
      </c>
      <c r="F75" s="49">
        <v>2021</v>
      </c>
      <c r="G75" s="46" t="s">
        <v>13</v>
      </c>
      <c r="H75" s="46" t="s">
        <v>25</v>
      </c>
      <c r="I75" s="46"/>
      <c r="J75" s="46"/>
      <c r="K75" s="46" t="s">
        <v>21</v>
      </c>
      <c r="L75" s="46" t="s">
        <v>449</v>
      </c>
      <c r="M75" s="46" t="s">
        <v>464</v>
      </c>
      <c r="N75" s="46" t="s">
        <v>16</v>
      </c>
      <c r="O75" s="46"/>
      <c r="P75" s="46"/>
      <c r="Q75" s="46"/>
      <c r="R75" s="47" t="s">
        <v>327</v>
      </c>
      <c r="S75" s="46">
        <v>20</v>
      </c>
    </row>
    <row r="76" spans="1:19" ht="243.75" x14ac:dyDescent="0.3">
      <c r="A76" s="41">
        <v>75</v>
      </c>
      <c r="B76" s="42" t="s">
        <v>458</v>
      </c>
      <c r="C76" s="85" t="s">
        <v>461</v>
      </c>
      <c r="D76" s="45" t="s">
        <v>462</v>
      </c>
      <c r="E76" s="43" t="s">
        <v>466</v>
      </c>
      <c r="F76" s="44">
        <v>2022</v>
      </c>
      <c r="G76" s="41" t="s">
        <v>13</v>
      </c>
      <c r="H76" s="41" t="s">
        <v>25</v>
      </c>
      <c r="I76" s="41" t="s">
        <v>465</v>
      </c>
      <c r="J76" s="41"/>
      <c r="K76" s="41" t="s">
        <v>21</v>
      </c>
      <c r="L76" s="41" t="s">
        <v>60</v>
      </c>
      <c r="M76" s="41" t="s">
        <v>460</v>
      </c>
      <c r="N76" s="41" t="s">
        <v>16</v>
      </c>
      <c r="O76" s="41"/>
      <c r="P76" s="41"/>
      <c r="Q76" s="41"/>
      <c r="R76" s="45" t="s">
        <v>463</v>
      </c>
      <c r="S76" s="41">
        <v>9</v>
      </c>
    </row>
    <row r="77" spans="1:19" ht="300" x14ac:dyDescent="0.3">
      <c r="A77" s="46">
        <v>76</v>
      </c>
      <c r="B77" s="50" t="s">
        <v>505</v>
      </c>
      <c r="C77" s="50" t="s">
        <v>467</v>
      </c>
      <c r="D77" s="50" t="s">
        <v>468</v>
      </c>
      <c r="E77" s="50" t="s">
        <v>469</v>
      </c>
      <c r="F77" s="86">
        <v>2021</v>
      </c>
      <c r="G77" s="46" t="s">
        <v>14</v>
      </c>
      <c r="H77" s="46" t="s">
        <v>341</v>
      </c>
      <c r="I77" s="46"/>
      <c r="J77" s="46"/>
      <c r="K77" s="46" t="s">
        <v>529</v>
      </c>
      <c r="L77" s="46" t="s">
        <v>527</v>
      </c>
      <c r="M77" s="46" t="s">
        <v>528</v>
      </c>
      <c r="N77" s="46" t="s">
        <v>16</v>
      </c>
      <c r="O77" s="46"/>
      <c r="P77" s="46"/>
      <c r="Q77" s="46"/>
      <c r="R77" s="50" t="s">
        <v>470</v>
      </c>
      <c r="S77" s="46"/>
    </row>
    <row r="78" spans="1:19" ht="281.25" x14ac:dyDescent="0.3">
      <c r="A78" s="41">
        <v>77</v>
      </c>
      <c r="B78" s="45" t="s">
        <v>505</v>
      </c>
      <c r="C78" s="45" t="s">
        <v>471</v>
      </c>
      <c r="D78" s="45" t="s">
        <v>482</v>
      </c>
      <c r="E78" s="45" t="s">
        <v>494</v>
      </c>
      <c r="F78" s="45">
        <v>2022</v>
      </c>
      <c r="G78" s="41" t="s">
        <v>14</v>
      </c>
      <c r="H78" s="41" t="s">
        <v>530</v>
      </c>
      <c r="I78" s="41" t="s">
        <v>531</v>
      </c>
      <c r="J78" s="41" t="s">
        <v>534</v>
      </c>
      <c r="K78" s="41" t="s">
        <v>21</v>
      </c>
      <c r="L78" s="41" t="s">
        <v>535</v>
      </c>
      <c r="M78" s="41" t="s">
        <v>536</v>
      </c>
      <c r="N78" s="41" t="s">
        <v>16</v>
      </c>
      <c r="O78" s="41"/>
      <c r="P78" s="41"/>
      <c r="Q78" s="41"/>
      <c r="R78" s="41" t="s">
        <v>526</v>
      </c>
      <c r="S78" s="44">
        <v>1</v>
      </c>
    </row>
    <row r="79" spans="1:19" ht="262.5" x14ac:dyDescent="0.3">
      <c r="A79" s="46">
        <v>78</v>
      </c>
      <c r="B79" s="47" t="s">
        <v>506</v>
      </c>
      <c r="C79" s="50" t="s">
        <v>472</v>
      </c>
      <c r="D79" s="50" t="s">
        <v>483</v>
      </c>
      <c r="E79" s="50" t="s">
        <v>495</v>
      </c>
      <c r="F79" s="50">
        <v>2023</v>
      </c>
      <c r="G79" s="46" t="s">
        <v>14</v>
      </c>
      <c r="H79" s="46" t="s">
        <v>540</v>
      </c>
      <c r="I79" s="46"/>
      <c r="J79" s="46" t="s">
        <v>537</v>
      </c>
      <c r="K79" s="46" t="s">
        <v>529</v>
      </c>
      <c r="L79" s="46" t="s">
        <v>538</v>
      </c>
      <c r="M79" s="46" t="s">
        <v>539</v>
      </c>
      <c r="N79" s="46" t="s">
        <v>540</v>
      </c>
      <c r="O79" s="46"/>
      <c r="P79" s="46"/>
      <c r="Q79" s="46"/>
      <c r="R79" s="47" t="s">
        <v>507</v>
      </c>
      <c r="S79" s="46">
        <v>1</v>
      </c>
    </row>
    <row r="80" spans="1:19" ht="393.75" x14ac:dyDescent="0.3">
      <c r="A80" s="87">
        <v>79</v>
      </c>
      <c r="B80" s="88" t="s">
        <v>508</v>
      </c>
      <c r="C80" s="89" t="s">
        <v>473</v>
      </c>
      <c r="D80" s="89" t="s">
        <v>484</v>
      </c>
      <c r="E80" s="89" t="s">
        <v>496</v>
      </c>
      <c r="F80" s="89">
        <v>2021</v>
      </c>
      <c r="G80" s="87" t="s">
        <v>14</v>
      </c>
      <c r="H80" s="87" t="s">
        <v>541</v>
      </c>
      <c r="I80" s="87"/>
      <c r="J80" s="87"/>
      <c r="K80" s="87"/>
      <c r="L80" s="87"/>
      <c r="M80" s="87"/>
      <c r="N80" s="87"/>
      <c r="O80" s="87"/>
      <c r="P80" s="87"/>
      <c r="Q80" s="87"/>
      <c r="R80" s="88" t="s">
        <v>509</v>
      </c>
      <c r="S80" s="87">
        <v>67</v>
      </c>
    </row>
    <row r="81" spans="1:19" ht="262.5" x14ac:dyDescent="0.3">
      <c r="A81" s="46">
        <v>80</v>
      </c>
      <c r="B81" s="47" t="s">
        <v>510</v>
      </c>
      <c r="C81" s="50" t="s">
        <v>474</v>
      </c>
      <c r="D81" s="50" t="s">
        <v>485</v>
      </c>
      <c r="E81" s="50" t="s">
        <v>497</v>
      </c>
      <c r="F81" s="50">
        <v>2019</v>
      </c>
      <c r="G81" s="46" t="s">
        <v>13</v>
      </c>
      <c r="H81" s="46" t="s">
        <v>542</v>
      </c>
      <c r="I81" s="46" t="s">
        <v>543</v>
      </c>
      <c r="J81" s="46"/>
      <c r="K81" s="46" t="s">
        <v>529</v>
      </c>
      <c r="L81" s="46" t="s">
        <v>545</v>
      </c>
      <c r="M81" s="46" t="s">
        <v>544</v>
      </c>
      <c r="N81" s="46" t="s">
        <v>16</v>
      </c>
      <c r="O81" s="46"/>
      <c r="P81" s="46"/>
      <c r="Q81" s="46"/>
      <c r="R81" s="47" t="s">
        <v>511</v>
      </c>
      <c r="S81" s="46">
        <v>33</v>
      </c>
    </row>
    <row r="82" spans="1:19" ht="281.25" x14ac:dyDescent="0.3">
      <c r="A82" s="41">
        <v>81</v>
      </c>
      <c r="B82" s="42" t="s">
        <v>512</v>
      </c>
      <c r="C82" s="45" t="s">
        <v>475</v>
      </c>
      <c r="D82" s="45" t="s">
        <v>486</v>
      </c>
      <c r="E82" s="45" t="s">
        <v>498</v>
      </c>
      <c r="F82" s="45">
        <v>2020</v>
      </c>
      <c r="G82" s="41" t="s">
        <v>14</v>
      </c>
      <c r="H82" s="41" t="s">
        <v>40</v>
      </c>
      <c r="I82" s="41" t="s">
        <v>548</v>
      </c>
      <c r="J82" s="41" t="s">
        <v>547</v>
      </c>
      <c r="K82" s="41" t="s">
        <v>22</v>
      </c>
      <c r="L82" s="90" t="s">
        <v>546</v>
      </c>
      <c r="M82" s="41"/>
      <c r="N82" s="41" t="s">
        <v>16</v>
      </c>
      <c r="O82" s="41"/>
      <c r="P82" s="41"/>
      <c r="Q82" s="41"/>
      <c r="R82" s="45" t="s">
        <v>513</v>
      </c>
      <c r="S82" s="41">
        <v>183</v>
      </c>
    </row>
    <row r="83" spans="1:19" ht="262.5" x14ac:dyDescent="0.3">
      <c r="A83" s="46">
        <v>82</v>
      </c>
      <c r="B83" s="47" t="s">
        <v>514</v>
      </c>
      <c r="C83" s="50" t="s">
        <v>476</v>
      </c>
      <c r="D83" s="50" t="s">
        <v>487</v>
      </c>
      <c r="E83" s="50" t="s">
        <v>499</v>
      </c>
      <c r="F83" s="50">
        <v>2022</v>
      </c>
      <c r="G83" s="46" t="s">
        <v>14</v>
      </c>
      <c r="H83" s="46" t="s">
        <v>553</v>
      </c>
      <c r="I83" s="46"/>
      <c r="J83" s="46"/>
      <c r="K83" s="46" t="s">
        <v>529</v>
      </c>
      <c r="L83" s="46" t="s">
        <v>60</v>
      </c>
      <c r="M83" s="46" t="s">
        <v>549</v>
      </c>
      <c r="N83" s="46" t="s">
        <v>16</v>
      </c>
      <c r="O83" s="46"/>
      <c r="P83" s="46"/>
      <c r="Q83" s="46"/>
      <c r="R83" s="50" t="s">
        <v>515</v>
      </c>
      <c r="S83" s="46">
        <v>9</v>
      </c>
    </row>
    <row r="84" spans="1:19" ht="393.75" x14ac:dyDescent="0.3">
      <c r="A84" s="41">
        <v>83</v>
      </c>
      <c r="B84" s="42" t="s">
        <v>303</v>
      </c>
      <c r="C84" s="45" t="s">
        <v>477</v>
      </c>
      <c r="D84" s="45" t="s">
        <v>488</v>
      </c>
      <c r="E84" s="45" t="s">
        <v>413</v>
      </c>
      <c r="F84" s="45">
        <v>2020</v>
      </c>
      <c r="G84" s="41" t="s">
        <v>13</v>
      </c>
      <c r="H84" s="41" t="s">
        <v>552</v>
      </c>
      <c r="I84" s="41"/>
      <c r="J84" s="41"/>
      <c r="K84" s="41" t="s">
        <v>18</v>
      </c>
      <c r="L84" s="41" t="s">
        <v>551</v>
      </c>
      <c r="M84" s="41" t="s">
        <v>550</v>
      </c>
      <c r="N84" s="41" t="s">
        <v>16</v>
      </c>
      <c r="O84" s="41"/>
      <c r="P84" s="41"/>
      <c r="Q84" s="41"/>
      <c r="R84" s="42" t="s">
        <v>304</v>
      </c>
      <c r="S84" s="41">
        <v>17</v>
      </c>
    </row>
    <row r="85" spans="1:19" ht="337.5" x14ac:dyDescent="0.3">
      <c r="A85" s="73">
        <v>84</v>
      </c>
      <c r="B85" s="50" t="s">
        <v>311</v>
      </c>
      <c r="C85" s="74" t="s">
        <v>478</v>
      </c>
      <c r="D85" s="74" t="s">
        <v>489</v>
      </c>
      <c r="E85" s="74" t="s">
        <v>500</v>
      </c>
      <c r="F85" s="74">
        <v>2021</v>
      </c>
      <c r="G85" s="73" t="s">
        <v>13</v>
      </c>
      <c r="H85" s="73"/>
      <c r="I85" s="73"/>
      <c r="J85" s="73"/>
      <c r="K85" s="73"/>
      <c r="L85" s="73"/>
      <c r="M85" s="73"/>
      <c r="N85" s="73"/>
      <c r="O85" s="73"/>
      <c r="P85" s="73"/>
      <c r="Q85" s="73"/>
      <c r="R85" s="73"/>
      <c r="S85" s="73"/>
    </row>
    <row r="86" spans="1:19" ht="281.25" x14ac:dyDescent="0.3">
      <c r="A86" s="91">
        <v>85</v>
      </c>
      <c r="B86" s="92" t="s">
        <v>519</v>
      </c>
      <c r="C86" s="93" t="s">
        <v>479</v>
      </c>
      <c r="D86" s="93" t="s">
        <v>490</v>
      </c>
      <c r="E86" s="93" t="s">
        <v>501</v>
      </c>
      <c r="F86" s="93">
        <v>2021</v>
      </c>
      <c r="G86" s="91" t="s">
        <v>14</v>
      </c>
      <c r="H86" s="91" t="s">
        <v>40</v>
      </c>
      <c r="I86" s="91" t="s">
        <v>556</v>
      </c>
      <c r="J86" s="91"/>
      <c r="K86" s="91" t="s">
        <v>23</v>
      </c>
      <c r="L86" s="91"/>
      <c r="M86" s="91" t="s">
        <v>557</v>
      </c>
      <c r="N86" s="91" t="s">
        <v>16</v>
      </c>
      <c r="O86" s="91"/>
      <c r="P86" s="91"/>
      <c r="Q86" s="91"/>
      <c r="R86" s="93" t="s">
        <v>520</v>
      </c>
      <c r="S86" s="91">
        <v>61</v>
      </c>
    </row>
    <row r="87" spans="1:19" ht="409.5" x14ac:dyDescent="0.3">
      <c r="A87" s="46">
        <v>86</v>
      </c>
      <c r="B87" s="47" t="s">
        <v>521</v>
      </c>
      <c r="C87" s="50" t="s">
        <v>480</v>
      </c>
      <c r="D87" s="50" t="s">
        <v>491</v>
      </c>
      <c r="E87" s="50" t="s">
        <v>502</v>
      </c>
      <c r="F87" s="50">
        <v>2022</v>
      </c>
      <c r="G87" s="46" t="s">
        <v>14</v>
      </c>
      <c r="H87" s="50" t="s">
        <v>555</v>
      </c>
      <c r="I87" s="46"/>
      <c r="J87" s="46"/>
      <c r="K87" s="46" t="s">
        <v>21</v>
      </c>
      <c r="L87" s="46"/>
      <c r="M87" s="46" t="s">
        <v>554</v>
      </c>
      <c r="N87" s="46" t="s">
        <v>16</v>
      </c>
      <c r="O87" s="46"/>
      <c r="P87" s="46"/>
      <c r="Q87" s="46"/>
      <c r="R87" s="47" t="s">
        <v>522</v>
      </c>
      <c r="S87" s="46">
        <v>1</v>
      </c>
    </row>
    <row r="88" spans="1:19" ht="243.75" x14ac:dyDescent="0.3">
      <c r="A88" s="41">
        <v>87</v>
      </c>
      <c r="B88" s="42" t="s">
        <v>333</v>
      </c>
      <c r="C88" s="45" t="s">
        <v>481</v>
      </c>
      <c r="D88" s="45" t="s">
        <v>227</v>
      </c>
      <c r="E88" s="45" t="s">
        <v>503</v>
      </c>
      <c r="F88" s="45">
        <v>2021</v>
      </c>
      <c r="G88" s="41" t="s">
        <v>14</v>
      </c>
      <c r="H88" s="41" t="s">
        <v>558</v>
      </c>
      <c r="I88" s="41"/>
      <c r="J88" s="41"/>
      <c r="K88" s="41" t="s">
        <v>21</v>
      </c>
      <c r="L88" s="41"/>
      <c r="M88" s="41" t="s">
        <v>559</v>
      </c>
      <c r="N88" s="41" t="s">
        <v>16</v>
      </c>
      <c r="O88" s="41"/>
      <c r="P88" s="41"/>
      <c r="Q88" s="41"/>
      <c r="R88" s="42" t="s">
        <v>523</v>
      </c>
      <c r="S88" s="41">
        <v>5</v>
      </c>
    </row>
    <row r="89" spans="1:19" ht="300" x14ac:dyDescent="0.3">
      <c r="A89" s="46">
        <v>88</v>
      </c>
      <c r="B89" s="50" t="s">
        <v>524</v>
      </c>
      <c r="C89" s="50" t="s">
        <v>493</v>
      </c>
      <c r="D89" s="50" t="s">
        <v>492</v>
      </c>
      <c r="E89" s="50" t="s">
        <v>504</v>
      </c>
      <c r="F89" s="46">
        <v>2021</v>
      </c>
      <c r="G89" s="46" t="s">
        <v>14</v>
      </c>
      <c r="H89" s="46" t="s">
        <v>561</v>
      </c>
      <c r="I89" s="46"/>
      <c r="J89" s="46"/>
      <c r="K89" s="46" t="s">
        <v>18</v>
      </c>
      <c r="L89" s="46"/>
      <c r="M89" s="46" t="s">
        <v>560</v>
      </c>
      <c r="N89" s="46" t="s">
        <v>16</v>
      </c>
      <c r="O89" s="46"/>
      <c r="P89" s="46"/>
      <c r="Q89" s="46"/>
      <c r="R89" s="46" t="s">
        <v>525</v>
      </c>
      <c r="S89" s="46">
        <v>37</v>
      </c>
    </row>
    <row r="90" spans="1:19" ht="243.75" x14ac:dyDescent="0.3">
      <c r="A90" s="41">
        <v>90</v>
      </c>
      <c r="B90" s="42" t="s">
        <v>234</v>
      </c>
      <c r="C90" s="94" t="s">
        <v>563</v>
      </c>
      <c r="D90" s="94" t="s">
        <v>565</v>
      </c>
      <c r="E90" s="94" t="s">
        <v>566</v>
      </c>
      <c r="F90" s="41">
        <v>2020</v>
      </c>
      <c r="G90" s="41" t="s">
        <v>14</v>
      </c>
      <c r="H90" s="41"/>
      <c r="I90" s="41"/>
      <c r="J90" s="41"/>
      <c r="K90" s="41"/>
      <c r="L90" s="41"/>
      <c r="M90" s="41"/>
      <c r="N90" s="41"/>
      <c r="O90" s="41"/>
      <c r="P90" s="41"/>
      <c r="Q90" s="41"/>
      <c r="R90" s="94" t="s">
        <v>564</v>
      </c>
      <c r="S90" s="41">
        <v>359</v>
      </c>
    </row>
    <row r="91" spans="1:19" ht="337.5" x14ac:dyDescent="0.3">
      <c r="A91" s="46">
        <v>91</v>
      </c>
      <c r="B91" s="47" t="s">
        <v>570</v>
      </c>
      <c r="C91" s="40" t="s">
        <v>567</v>
      </c>
      <c r="D91" s="40" t="s">
        <v>568</v>
      </c>
      <c r="E91" s="40" t="s">
        <v>569</v>
      </c>
      <c r="F91" s="40">
        <v>2018</v>
      </c>
      <c r="G91" s="46" t="s">
        <v>14</v>
      </c>
      <c r="H91" s="46"/>
      <c r="I91" s="46"/>
      <c r="J91" s="46"/>
      <c r="K91" s="46"/>
      <c r="L91" s="46"/>
      <c r="M91" s="46"/>
      <c r="N91" s="46" t="s">
        <v>572</v>
      </c>
      <c r="O91" s="46"/>
      <c r="P91" s="46"/>
      <c r="Q91" s="46"/>
      <c r="R91" s="40" t="s">
        <v>571</v>
      </c>
      <c r="S91" s="46">
        <v>119</v>
      </c>
    </row>
    <row r="92" spans="1:19" ht="300" x14ac:dyDescent="0.3">
      <c r="A92" s="41">
        <v>92</v>
      </c>
      <c r="B92" s="42" t="s">
        <v>578</v>
      </c>
      <c r="C92" s="94" t="s">
        <v>575</v>
      </c>
      <c r="D92" s="94" t="s">
        <v>576</v>
      </c>
      <c r="E92" s="94" t="s">
        <v>577</v>
      </c>
      <c r="F92" s="94">
        <v>2020</v>
      </c>
      <c r="G92" s="41" t="s">
        <v>14</v>
      </c>
      <c r="H92" s="41"/>
      <c r="I92" s="41"/>
      <c r="J92" s="41"/>
      <c r="K92" s="41" t="s">
        <v>529</v>
      </c>
      <c r="L92" s="41"/>
      <c r="M92" s="41"/>
      <c r="N92" s="41" t="s">
        <v>572</v>
      </c>
      <c r="O92" s="41"/>
      <c r="P92" s="41"/>
      <c r="Q92" s="41"/>
      <c r="R92" s="94" t="s">
        <v>579</v>
      </c>
      <c r="S92" s="41">
        <v>55</v>
      </c>
    </row>
    <row r="93" spans="1:19" ht="393.75" x14ac:dyDescent="0.3">
      <c r="A93" s="46">
        <v>93</v>
      </c>
      <c r="B93" s="47" t="s">
        <v>458</v>
      </c>
      <c r="C93" s="40" t="s">
        <v>580</v>
      </c>
      <c r="D93" s="40" t="s">
        <v>573</v>
      </c>
      <c r="E93" s="40" t="s">
        <v>574</v>
      </c>
      <c r="F93" s="40">
        <v>2022</v>
      </c>
      <c r="G93" s="46" t="s">
        <v>14</v>
      </c>
      <c r="H93" s="46" t="s">
        <v>584</v>
      </c>
      <c r="I93" s="46"/>
      <c r="J93" s="46"/>
      <c r="K93" s="46" t="s">
        <v>21</v>
      </c>
      <c r="L93" s="46" t="s">
        <v>583</v>
      </c>
      <c r="M93" s="46" t="s">
        <v>582</v>
      </c>
      <c r="N93" s="46" t="s">
        <v>16</v>
      </c>
      <c r="O93" s="46"/>
      <c r="P93" s="46"/>
      <c r="Q93" s="46"/>
      <c r="R93" s="40" t="s">
        <v>581</v>
      </c>
      <c r="S93" s="46">
        <v>9</v>
      </c>
    </row>
    <row r="94" spans="1:19" ht="318.75" x14ac:dyDescent="0.3">
      <c r="A94" s="41">
        <v>94</v>
      </c>
      <c r="B94" s="42" t="s">
        <v>588</v>
      </c>
      <c r="C94" s="94" t="s">
        <v>585</v>
      </c>
      <c r="D94" s="94" t="s">
        <v>586</v>
      </c>
      <c r="E94" s="94" t="s">
        <v>587</v>
      </c>
      <c r="F94" s="94">
        <v>2021</v>
      </c>
      <c r="G94" s="41" t="s">
        <v>13</v>
      </c>
      <c r="H94" s="41" t="s">
        <v>591</v>
      </c>
      <c r="I94" s="41"/>
      <c r="J94" s="41"/>
      <c r="K94" s="41" t="s">
        <v>21</v>
      </c>
      <c r="L94" s="41"/>
      <c r="M94" s="41" t="s">
        <v>590</v>
      </c>
      <c r="N94" s="41" t="s">
        <v>16</v>
      </c>
      <c r="O94" s="41"/>
      <c r="P94" s="41"/>
      <c r="Q94" s="41"/>
      <c r="R94" s="94" t="s">
        <v>589</v>
      </c>
      <c r="S94" s="41">
        <v>13</v>
      </c>
    </row>
    <row r="95" spans="1:19" ht="409.5" x14ac:dyDescent="0.3">
      <c r="A95" s="46">
        <v>95</v>
      </c>
      <c r="B95" s="47" t="s">
        <v>592</v>
      </c>
      <c r="C95" s="40" t="s">
        <v>598</v>
      </c>
      <c r="D95" s="40" t="s">
        <v>594</v>
      </c>
      <c r="E95" s="40" t="s">
        <v>595</v>
      </c>
      <c r="F95" s="40">
        <v>2021</v>
      </c>
      <c r="G95" s="46" t="s">
        <v>13</v>
      </c>
      <c r="H95" s="46" t="s">
        <v>602</v>
      </c>
      <c r="I95" s="46" t="s">
        <v>603</v>
      </c>
      <c r="J95" s="46"/>
      <c r="K95" s="46" t="s">
        <v>21</v>
      </c>
      <c r="L95" s="46" t="s">
        <v>604</v>
      </c>
      <c r="M95" s="46" t="s">
        <v>600</v>
      </c>
      <c r="N95" s="46" t="s">
        <v>16</v>
      </c>
      <c r="O95" s="46"/>
      <c r="P95" s="46"/>
      <c r="Q95" s="46"/>
      <c r="R95" s="40" t="s">
        <v>601</v>
      </c>
      <c r="S95" s="46">
        <v>53</v>
      </c>
    </row>
    <row r="96" spans="1:19" ht="206.25" x14ac:dyDescent="0.3">
      <c r="A96" s="41">
        <v>96</v>
      </c>
      <c r="B96" s="95" t="s">
        <v>593</v>
      </c>
      <c r="C96" s="45" t="s">
        <v>599</v>
      </c>
      <c r="D96" s="45" t="s">
        <v>596</v>
      </c>
      <c r="E96" s="45" t="s">
        <v>597</v>
      </c>
      <c r="F96" s="45">
        <v>2022</v>
      </c>
      <c r="G96" s="41" t="s">
        <v>14</v>
      </c>
      <c r="H96" s="41" t="s">
        <v>541</v>
      </c>
      <c r="I96" s="41"/>
      <c r="J96" s="41"/>
      <c r="K96" s="41"/>
      <c r="L96" s="41" t="s">
        <v>62</v>
      </c>
      <c r="M96" s="41"/>
      <c r="N96" s="41"/>
      <c r="O96" s="41"/>
      <c r="P96" s="41"/>
      <c r="Q96" s="41"/>
      <c r="R96" s="41"/>
      <c r="S96" s="41"/>
    </row>
    <row r="97" spans="1:19" ht="409.5" x14ac:dyDescent="0.3">
      <c r="A97" s="46">
        <v>97</v>
      </c>
      <c r="B97" s="96" t="s">
        <v>605</v>
      </c>
      <c r="C97" s="46">
        <v>19</v>
      </c>
      <c r="D97" s="48" t="s">
        <v>614</v>
      </c>
      <c r="E97" s="40" t="s">
        <v>609</v>
      </c>
      <c r="F97" s="46">
        <v>2023</v>
      </c>
      <c r="G97" s="46" t="s">
        <v>14</v>
      </c>
      <c r="H97" s="46"/>
      <c r="I97" s="46"/>
      <c r="J97" s="46"/>
      <c r="K97" s="46" t="s">
        <v>529</v>
      </c>
      <c r="L97" s="46" t="s">
        <v>623</v>
      </c>
      <c r="M97" s="46" t="s">
        <v>622</v>
      </c>
      <c r="N97" s="46"/>
      <c r="O97" s="46"/>
      <c r="P97" s="46"/>
      <c r="Q97" s="46"/>
      <c r="R97" s="47" t="s">
        <v>613</v>
      </c>
      <c r="S97" s="46">
        <v>0</v>
      </c>
    </row>
    <row r="98" spans="1:19" ht="356.25" x14ac:dyDescent="0.25">
      <c r="A98" s="41">
        <v>98</v>
      </c>
      <c r="B98" s="95" t="s">
        <v>606</v>
      </c>
      <c r="C98" s="41">
        <v>24</v>
      </c>
      <c r="D98" s="43"/>
      <c r="E98" s="94" t="s">
        <v>610</v>
      </c>
      <c r="F98" s="41">
        <v>2023</v>
      </c>
      <c r="G98" s="41" t="s">
        <v>14</v>
      </c>
      <c r="H98" s="41" t="s">
        <v>626</v>
      </c>
      <c r="I98" s="41"/>
      <c r="J98" s="41"/>
      <c r="K98" s="41" t="s">
        <v>21</v>
      </c>
      <c r="L98" s="41" t="s">
        <v>625</v>
      </c>
      <c r="M98" s="41" t="s">
        <v>624</v>
      </c>
      <c r="N98" s="41"/>
      <c r="O98" s="41"/>
      <c r="P98" s="41"/>
      <c r="Q98" s="41"/>
      <c r="R98" s="41" t="s">
        <v>615</v>
      </c>
      <c r="S98" s="41">
        <v>18</v>
      </c>
    </row>
    <row r="99" spans="1:19" ht="318.75" x14ac:dyDescent="0.3">
      <c r="A99" s="46">
        <v>99</v>
      </c>
      <c r="B99" s="46" t="s">
        <v>607</v>
      </c>
      <c r="C99" s="46">
        <v>29</v>
      </c>
      <c r="D99" s="48"/>
      <c r="E99" s="40" t="s">
        <v>611</v>
      </c>
      <c r="F99" s="46">
        <v>2023</v>
      </c>
      <c r="G99" s="46" t="s">
        <v>14</v>
      </c>
      <c r="H99" s="97" t="s">
        <v>629</v>
      </c>
      <c r="I99" s="46"/>
      <c r="J99" s="46"/>
      <c r="K99" s="46" t="s">
        <v>21</v>
      </c>
      <c r="L99" s="46" t="s">
        <v>627</v>
      </c>
      <c r="M99" s="46" t="s">
        <v>628</v>
      </c>
      <c r="N99" s="46" t="s">
        <v>16</v>
      </c>
      <c r="O99" s="46"/>
      <c r="P99" s="46"/>
      <c r="Q99" s="46"/>
      <c r="R99" s="47" t="s">
        <v>616</v>
      </c>
      <c r="S99" s="46">
        <v>2</v>
      </c>
    </row>
    <row r="100" spans="1:19" ht="168.75" x14ac:dyDescent="0.3">
      <c r="A100" s="41">
        <v>100</v>
      </c>
      <c r="B100" s="95" t="s">
        <v>608</v>
      </c>
      <c r="C100" s="41">
        <v>33</v>
      </c>
      <c r="D100" s="43" t="s">
        <v>621</v>
      </c>
      <c r="E100" s="94" t="s">
        <v>612</v>
      </c>
      <c r="F100" s="41">
        <v>2022</v>
      </c>
      <c r="G100" s="41" t="s">
        <v>14</v>
      </c>
      <c r="H100" s="41" t="s">
        <v>631</v>
      </c>
      <c r="I100" s="41"/>
      <c r="J100" s="41"/>
      <c r="K100" s="41" t="s">
        <v>21</v>
      </c>
      <c r="L100" s="41" t="s">
        <v>632</v>
      </c>
      <c r="M100" s="41" t="s">
        <v>630</v>
      </c>
      <c r="N100" s="41"/>
      <c r="O100" s="41"/>
      <c r="P100" s="41"/>
      <c r="Q100" s="41"/>
      <c r="R100" s="45" t="s">
        <v>620</v>
      </c>
      <c r="S100" s="41">
        <v>14</v>
      </c>
    </row>
    <row r="101" spans="1:19" ht="112.5" x14ac:dyDescent="0.25">
      <c r="A101" s="46">
        <v>101</v>
      </c>
      <c r="B101" s="96" t="s">
        <v>617</v>
      </c>
      <c r="C101" s="46" t="s">
        <v>541</v>
      </c>
      <c r="D101" s="48"/>
      <c r="E101" s="98" t="s">
        <v>618</v>
      </c>
      <c r="F101" s="46">
        <v>2023</v>
      </c>
      <c r="G101" s="46" t="s">
        <v>14</v>
      </c>
      <c r="H101" s="46" t="s">
        <v>26</v>
      </c>
      <c r="I101" s="46" t="s">
        <v>633</v>
      </c>
      <c r="J101" s="46"/>
      <c r="K101" s="46"/>
      <c r="L101" s="46"/>
      <c r="M101" s="46"/>
      <c r="N101" s="46"/>
      <c r="O101" s="46"/>
      <c r="P101" s="46"/>
      <c r="Q101" s="46"/>
      <c r="R101" s="46" t="s">
        <v>619</v>
      </c>
      <c r="S101" s="46">
        <v>0</v>
      </c>
    </row>
  </sheetData>
  <hyperlinks>
    <hyperlink ref="B2" r:id="rId1" display="https://doi.org/10.1109/GLOCOM.2017.8254420" xr:uid="{85032560-D58A-461D-B755-083E531599DD}"/>
    <hyperlink ref="R2" r:id="rId2" display="https://ieeexplore.ieee.org/xpl/conhome/8253768/proceeding" xr:uid="{13D4C283-DA1F-426D-B829-326ADB36CE73}"/>
    <hyperlink ref="R3" r:id="rId3" display="https://ieeexplore.ieee.org/xpl/conhome/8211022/proceeding" xr:uid="{D5FD8FE6-0F01-4A05-A995-28920563F856}"/>
    <hyperlink ref="B3" r:id="rId4" display="https://doi.org/10.1109/ICDMW.2017.109" xr:uid="{C4AD173E-3447-4EA0-8BD1-13DE80FE96A9}"/>
    <hyperlink ref="B4" r:id="rId5" display="https://doi.org/10.1109/ICMLA.2016.0039" xr:uid="{8BA65FBA-C72E-4E57-AB08-D811CCCA167C}"/>
    <hyperlink ref="R4" r:id="rId6" display="https://ieeexplore.ieee.org/xpl/conhome/7835817/proceeding" xr:uid="{C55C7BAA-C204-41AE-B82A-3014E22DD40A}"/>
    <hyperlink ref="B5" r:id="rId7" display="https://doi.org/10.1109/TCSS.2021.3059286" xr:uid="{74B0AC20-CEF8-4C78-84A2-0C42A00D640D}"/>
    <hyperlink ref="B6" r:id="rId8" display="https://doi.org/10.1109/CVCBT.2018.00014" xr:uid="{71AC6C2D-F195-40D1-A3A0-0452C9C52EF6}"/>
    <hyperlink ref="B7" r:id="rId9" display="https://doi.org/10.1109/CVCBT.2018.00014" xr:uid="{FF598B20-EB25-41CE-986F-26A783A5391A}"/>
    <hyperlink ref="R6" r:id="rId10" display="https://ieeexplore.ieee.org/xpl/conhome/8525353/proceeding" xr:uid="{61609F97-E0DE-46B0-B291-CB47FD296C12}"/>
    <hyperlink ref="R7" r:id="rId11" display="https://ieeexplore.ieee.org/xpl/conhome/8525353/proceeding" xr:uid="{E8B8DAC2-6D13-47AF-853A-2BEE45C7A092}"/>
    <hyperlink ref="B9" r:id="rId12" xr:uid="{6AED6BB9-8386-4496-A43E-16232FAA3795}"/>
    <hyperlink ref="B10" r:id="rId13" display="https://doi.org/10.1109/JIOT.2019.2901840" xr:uid="{5D0A92B0-D48F-42C6-80EA-5BBFE42B4DC7}"/>
    <hyperlink ref="B11" r:id="rId14" xr:uid="{2CD59658-C059-4C44-9EE7-CBBC56F65330}"/>
    <hyperlink ref="R11" r:id="rId15" display="https://doi.org/10.3390/computers8040079" xr:uid="{5C818C45-013F-467E-BF34-65117539C40E}"/>
    <hyperlink ref="B12" r:id="rId16" display="https://doi.org/10.1109/Blockchain.2019.00042" xr:uid="{CF341F7E-F945-4604-A527-FBFE0CEEA347}"/>
    <hyperlink ref="R12" r:id="rId17" display="https://ieeexplore.ieee.org/xpl/conhome/8938397/proceeding" xr:uid="{F8F054C6-07B7-4B98-B0EE-2C64CE443280}"/>
    <hyperlink ref="B14" r:id="rId18" display="https://doi.org/10.1109/ACCESS.2019.2921087" xr:uid="{E88006D5-FF39-4898-9DD5-1ED41F46FE3D}"/>
    <hyperlink ref="R14" r:id="rId19" display="https://ieeexplore.ieee.org/xpl/RecentIssue.jsp?punumber=6287639" xr:uid="{B9A3C1DB-F0A5-4797-ACDF-DC98294807D9}"/>
    <hyperlink ref="B15" r:id="rId20" xr:uid="{32F3623A-A268-4D6D-ADDF-089A98CA02C0}"/>
    <hyperlink ref="B16" r:id="rId21" display="https://doi.org/10.1109/BLOC.2019.8751391" xr:uid="{5598B04B-11E4-448A-A986-4607E740642D}"/>
    <hyperlink ref="R16" r:id="rId22" display="https://ieeexplore.ieee.org/xpl/conhome/8744142/proceeding" xr:uid="{D83A92CA-4818-495D-BFC6-3422DA8BD140}"/>
    <hyperlink ref="B17" r:id="rId23" display="https://doi.org/10.1109/BLOC.2019.8751391" xr:uid="{8A9474F2-7931-4348-9D5C-93321EFB7F9B}"/>
    <hyperlink ref="B18" r:id="rId24" display="https://doi.org/10.1109/BLOC.2019.8751410" xr:uid="{B11385E8-DF0C-4552-9487-274A8A3CEBCC}"/>
    <hyperlink ref="R18" r:id="rId25" display="https://ieeexplore.ieee.org/xpl/conhome/8744142/proceeding" xr:uid="{482BDA5C-6E52-4366-A1FC-689B5426D11D}"/>
    <hyperlink ref="B20" r:id="rId26" display="https://doi.org/10.1109/PST47121.2019.8949045" xr:uid="{7BE61AF3-6616-4AB8-9AD0-772A63A48ADE}"/>
    <hyperlink ref="R20" r:id="rId27" display="https://ieeexplore.ieee.org/xpl/conhome/8937293/proceeding" xr:uid="{9C5A93B6-5B4A-4284-897A-4D37915FF7EC}"/>
    <hyperlink ref="B21" r:id="rId28" display="https://doi.org/10.1109/IWMN.2019.8804995" xr:uid="{5ECD4A8A-F9BF-416E-83A7-ED09C1628ADB}"/>
    <hyperlink ref="R22" r:id="rId29" display="https://ieeexplore.ieee.org/xpl/conhome/8949436/proceeding" xr:uid="{5999A42D-2307-4EA2-9494-D617EC46E5A1}"/>
    <hyperlink ref="B22" r:id="rId30" display="https://doi.org/10.1109/ICDMW.2019.00045" xr:uid="{647CA038-6565-4EB6-9C37-DE1C18A8A253}"/>
    <hyperlink ref="B23" r:id="rId31" display="https://doi.org/10.1109/ICUFN.2019.8806126" xr:uid="{48CE7FCC-D0D8-4F37-A491-93A09C07BBAE}"/>
    <hyperlink ref="R23" r:id="rId32" display="https://ieeexplore.ieee.org/xpl/conhome/8790385/proceeding" xr:uid="{2BB9600D-EFEB-417D-BA52-9C7A7F72873E}"/>
    <hyperlink ref="R24" r:id="rId33" display="https://www.proquest.com/openview/4e734a6a449b49158c2decc5c9b09c42/1?pq-origsite=gscholar&amp;cbl=2037694" xr:uid="{D48380CC-8C61-43F2-AE46-AF05DA5A2362}"/>
    <hyperlink ref="B25" r:id="rId34" tooltip="Persistent link using digital object identifier" xr:uid="{2046AE57-9C12-4E79-8421-569C987DDC81}"/>
    <hyperlink ref="B26" r:id="rId35" display="https://doi.org/10.1109/JCC49151.2020.00009" xr:uid="{58C51B18-C1BC-4DAE-B7C2-3A9A26A8D615}"/>
    <hyperlink ref="R26" r:id="rId36" display="https://ieeexplore.ieee.org/xpl/conhome/9173542/proceeding" xr:uid="{C97A0575-096B-4D7A-A889-0058A486FB1C}"/>
    <hyperlink ref="B27" r:id="rId37" display="https://doi.org/10.1109/ICUFN.2019.8806126" xr:uid="{3549C484-EBFD-40BD-9E64-52322D37D179}"/>
    <hyperlink ref="R27" r:id="rId38" display="https://ieeexplore.ieee.org/xpl/conhome/8790385/proceeding" xr:uid="{7A982FC9-BE2B-494E-875F-67C0F5A09928}"/>
    <hyperlink ref="B28" r:id="rId39" display="https://doi.org/10.1109/ICCCN49398.2020.9209660" xr:uid="{323D8A05-206F-4B5F-BF60-79F147E6297F}"/>
    <hyperlink ref="R28" r:id="rId40" display="https://ieeexplore.ieee.org/xpl/conhome/9205796/proceeding" xr:uid="{322DB3D1-8CFC-4D52-83BA-900EEEC38F30}"/>
    <hyperlink ref="B29" r:id="rId41" display="https://doi.org/10.1109/ICBC48266.2020.9169396" xr:uid="{6525647F-F61C-413D-A8C9-3EC57D8EF299}"/>
    <hyperlink ref="R29" r:id="rId42" display="https://ieeexplore.ieee.org/xpl/conhome/9165689/proceeding" xr:uid="{C2BC2876-4074-47F4-AA45-DC6AE066910D}"/>
    <hyperlink ref="B30" r:id="rId43" display="https://doi.org/10.1109/ITAIC49862.2020.9338974" xr:uid="{50F7EEA0-DCD3-449A-AFCB-8E53F5E9C234}"/>
    <hyperlink ref="R30" r:id="rId44" display="https://ieeexplore.ieee.org/xpl/conhome/9338731/proceeding" xr:uid="{4603B3BB-C5F1-4D63-BD17-9BEC84EF2A73}"/>
    <hyperlink ref="R31" r:id="rId45" display="https://link.springer.com/journal/10207" xr:uid="{460B1EEA-23F0-490A-8175-5743D056AF54}"/>
    <hyperlink ref="B32" r:id="rId46" display="https://doi.org/10.1109/DCOSS49796.2020.00074" xr:uid="{BF5C1423-7CEC-4B74-8ABB-74D02D9E9EF4}"/>
    <hyperlink ref="R32" r:id="rId47" display="https://ieeexplore.ieee.org/xpl/conhome/9178819/proceeding" xr:uid="{71F04B16-A62A-4A62-ADEB-60788ECA4B23}"/>
    <hyperlink ref="B33" r:id="rId48" display="https://doi.org/10.1109/IJCNN48605.2020.9207143" xr:uid="{E61DD9BA-26E8-4CE6-A8D8-EEA6B1C5D5A6}"/>
    <hyperlink ref="R33" r:id="rId49" display="https://ieeexplore.ieee.org/xpl/conhome/9200848/proceeding" xr:uid="{F45EB9A9-75E5-4E18-BD01-FC80DA2334B5}"/>
    <hyperlink ref="B34" r:id="rId50" xr:uid="{298E1A67-53EF-4E00-9C95-CCD72F6043E5}"/>
    <hyperlink ref="R34" r:id="rId51" tooltip="CODASPY '20: Proceedings of the Tenth ACM Conference on Data and Application Security and Privacy" display="https://dl.acm.org/doi/proceedings/10.1145/3374664" xr:uid="{B43D714B-C210-4F19-9DA0-E80A6C0AD725}"/>
    <hyperlink ref="B37" r:id="rId52" xr:uid="{2663F58B-FCB4-4EAA-BA9A-D9A4B206C4EA}"/>
    <hyperlink ref="R37" r:id="rId53" tooltip="ICMLT '20: Proceedings of the 2020 5th International Conference on Machine Learning Technologies" display="https://dl.acm.org/doi/proceedings/10.1145/3409073" xr:uid="{CEFAC6D6-12D9-41B5-8624-9A3A75365C70}"/>
    <hyperlink ref="B40" r:id="rId54" display="https://doi.org/10.1109/BRAINS49436.2020.9223304" xr:uid="{0C952B6B-7731-4945-B441-09ACCD609C91}"/>
    <hyperlink ref="R40" r:id="rId55" display="https://ieeexplore.ieee.org/xpl/conhome/9218222/proceeding" xr:uid="{6876F8DF-8FA1-4A44-8ED4-4720CE0B766E}"/>
    <hyperlink ref="B39" r:id="rId56" xr:uid="{01A2FD13-0B18-42FC-8648-4FAF12A39600}"/>
    <hyperlink ref="R39" r:id="rId57" tooltip="ICAIF '20: Proceedings of the First ACM International Conference on AI in Finance" display="https://dl.acm.org/doi/proceedings/10.1145/3383455" xr:uid="{5462D71F-12C5-4416-8A72-D0D544388D01}"/>
    <hyperlink ref="B41" r:id="rId58" tooltip="Persistent link using digital object identifier" xr:uid="{B947B402-A9FA-4F8C-BFD8-2EEE3299FAAF}"/>
    <hyperlink ref="B42" r:id="rId59" xr:uid="{911DFCDB-C02F-47BB-A18A-FAF23213EB73}"/>
    <hyperlink ref="R42" r:id="rId60" tooltip="ICICM '20: Proceedings of the 10th International Conference on Information Communication and Management" display="https://dl.acm.org/doi/proceedings/10.1145/3418981" xr:uid="{0EBAC45E-70B6-456F-84F8-9112ECE4E91D}"/>
    <hyperlink ref="B43" r:id="rId61" display="https://doi.org/10.1109/EuroSPW51379.2020.00061" xr:uid="{029762D4-B756-4836-839C-19C619ED52A8}"/>
    <hyperlink ref="R43" r:id="rId62" display="https://ieeexplore.ieee.org/xpl/conhome/9229477/proceeding" xr:uid="{06FA5183-7128-4076-B95E-07D4FB596845}"/>
    <hyperlink ref="B44" r:id="rId63" display="https://doi.org/10.1109/TNSE.2020.2968505" xr:uid="{0EC90CDE-9F89-40E0-8B07-9C0B4D2380DC}"/>
    <hyperlink ref="B45" r:id="rId64" tooltip="Persistent link using digital object identifier" xr:uid="{96C7D7ED-9DA9-4A45-B8E5-A75BCCE93C9B}"/>
    <hyperlink ref="B47" r:id="rId65" display="https://doi.org/10.1109/ISCAS51556.2021.9401091" xr:uid="{1CC7A261-E47B-4D06-8B2F-429FE9F2A5DF}"/>
    <hyperlink ref="R47" r:id="rId66" display="https://ieeexplore.ieee.org/xpl/conhome/9401028/proceeding" xr:uid="{66264145-08FF-46B1-9032-181A53BAE3C2}"/>
    <hyperlink ref="B50" r:id="rId67" xr:uid="{89C60DE0-5A04-4FAC-B8B8-0EEE9DD5324A}"/>
    <hyperlink ref="R50" r:id="rId68" display="https://dl.acm.org/newsletter/sigmetrics" xr:uid="{6BDB1BF9-25DC-4DE8-AF05-7907D7E9717F}"/>
    <hyperlink ref="R52" r:id="rId69" display="https://www.igi-global.com/journal/international-journal-digital-crime-forensics/1112" xr:uid="{FA42FC83-11ED-45B2-81BF-4B05288EB3CD}"/>
    <hyperlink ref="B54" r:id="rId70" xr:uid="{59291293-7FFB-4D04-8343-85F7D02808E9}"/>
    <hyperlink ref="R54" r:id="rId71" display="https://www.hindawi.com/journals/scn/" xr:uid="{DD916757-71E9-4697-8170-2BB7DD85AD0B}"/>
    <hyperlink ref="B55" r:id="rId72" xr:uid="{40BA8AB6-0D71-44BF-9866-02A9C6A37AB8}"/>
    <hyperlink ref="R55" r:id="rId73" display="https://www.hindawi.com/journals/scn/" xr:uid="{5B9DBB17-917C-4DF0-9E76-E865DA5C6206}"/>
    <hyperlink ref="R56" r:id="rId74" display="https://ieeexplore.ieee.org/xpl/conhome/9491850/proceeding" xr:uid="{B585D8C0-0934-4E21-BB32-7FC6F9E9396A}"/>
    <hyperlink ref="B56" r:id="rId75" display="https://doi.org/10.1109/EIT51626.2021.9491903" xr:uid="{B05ADF45-29FB-4897-9EB2-6ED39B388B26}"/>
    <hyperlink ref="R57" r:id="rId76" display="https://ieeexplore.ieee.org/xpl/conhome/9491111/proceeding" xr:uid="{29D9FD07-F31E-49E3-B1CB-2FF746CE6C5D}"/>
    <hyperlink ref="B57" r:id="rId77" display="https://doi.org/10.1109/ICIT52682.2021.9491653" xr:uid="{C4F73D1A-C49F-4A4A-8AB0-94063BAE6F30}"/>
    <hyperlink ref="B58" r:id="rId78" display="https://doi.org/10.1109/ICNSC48988.2020.9238118" xr:uid="{BBFC9547-4000-45A4-82F5-074460671545}"/>
    <hyperlink ref="R58" r:id="rId79" display="https://ieeexplore.ieee.org/xpl/conhome/9238048/proceeding" xr:uid="{D7E9D623-9DD9-48D4-912D-6C070A85F9BB}"/>
    <hyperlink ref="B59" r:id="rId80" display="https://dx.doi.org/10.12785/ijcds/110154" xr:uid="{4FE3D4D0-2795-4C0A-8E57-3F797A7CE20A}"/>
    <hyperlink ref="R59" r:id="rId81" display="https://journal.uob.edu.bh/" xr:uid="{D1348E3C-EE7E-4C7F-90A4-C4BEF532F065}"/>
    <hyperlink ref="B60" r:id="rId82" xr:uid="{48D1CD97-982D-46DB-B418-28FF11D3E8EC}"/>
    <hyperlink ref="B61" r:id="rId83" display="https://doi.org/10.1109/DSC.2018.00079" xr:uid="{057AC175-300C-40A9-8CC2-7F4D2A51A0FE}"/>
    <hyperlink ref="R61" r:id="rId84" display="https://ieeexplore.ieee.org/xpl/conhome/8411555/proceeding" xr:uid="{721A6670-0AA0-439C-8E65-D4D3113E3635}"/>
    <hyperlink ref="B62" r:id="rId85" display="https://doi.org/10.1109/ICTC46691.2019.8939746" xr:uid="{495ABCB4-5BC4-4DBC-8A4A-8FE3F5AF6CD9}"/>
    <hyperlink ref="R62" r:id="rId86" display="https://ieeexplore.ieee.org/xpl/conhome/8932631/proceeding" xr:uid="{5815D15C-64F1-427E-A252-C679C83A789F}"/>
    <hyperlink ref="B63" r:id="rId87" display="https://doi.org/10.1109/IWCMC.2019.8766765" xr:uid="{CA18839F-1357-49DE-8146-0B52AA45DDAE}"/>
    <hyperlink ref="R63" r:id="rId88" display="https://ieeexplore.ieee.org/xpl/conhome/8761262/proceeding" xr:uid="{51BA1E50-1B1F-4F1F-9C31-B53C37701F51}"/>
    <hyperlink ref="B64" r:id="rId89" display="https://doi.org/10.1109/NaNA.2019.00083" xr:uid="{6FF2B17A-36DD-49CD-AFA6-FFD94C67D4BE}"/>
    <hyperlink ref="R64" r:id="rId90" display="https://ieeexplore.ieee.org/xpl/conhome/9015954/proceeding" xr:uid="{D9FABDF9-F1BF-49AB-88C9-54F725EE396C}"/>
    <hyperlink ref="B65" r:id="rId91" display="https://doi.org/10.1109/TII.2019.2957140" xr:uid="{EAF2EBB4-5C1B-4A87-9F3B-6D397BB6C4BF}"/>
    <hyperlink ref="B66" r:id="rId92" display="https://doi.org/10.1109/ICCWorkshops49005.2020.9145151" xr:uid="{4B563305-C62B-4DC1-B1B5-258203B9205E}"/>
    <hyperlink ref="R66" r:id="rId93" display="https://ieeexplore.ieee.org/xpl/conhome/9138348/proceeding" xr:uid="{CA083EE2-4288-4865-9972-F7C94059C483}"/>
    <hyperlink ref="B67" r:id="rId94" display="https://doi.org/10.1109/ICCP51029.2020.9266176" xr:uid="{E35C0713-5DED-47D3-95F0-1FBE8D7D64C1}"/>
    <hyperlink ref="R67" r:id="rId95" display="https://ieeexplore.ieee.org/xpl/conhome/9266025/proceeding" xr:uid="{D70A85DB-2D55-4C0F-99E5-052A1C155D32}"/>
    <hyperlink ref="B68" r:id="rId96" tooltip="Persistent link using digital object identifier" xr:uid="{1F805812-AE30-4C7C-A7CD-DAFD3C8AEDAC}"/>
    <hyperlink ref="B69" r:id="rId97" xr:uid="{C1CCD019-C3BD-42C8-B932-DC32AB0B849B}"/>
    <hyperlink ref="R69" r:id="rId98" tooltip="SAT-CPS '21: Proceedings of the 2021 ACM Workshop on Secure and Trustworthy Cyber-Physical Systems" display="https://dl.acm.org/doi/proceedings/10.1145/3445969" xr:uid="{3D430A6A-51DF-431A-BA8D-D353ABF1A177}"/>
    <hyperlink ref="B70" r:id="rId99" tooltip="Persistent link using digital object identifier" xr:uid="{EC8D15DD-567C-4061-B819-FA910583165C}"/>
    <hyperlink ref="R71" r:id="rId100" display="https://link.springer.com/book/10.1007/978-3-030-20074-9" xr:uid="{E52A57A1-3D71-411D-A682-25909E978072}"/>
    <hyperlink ref="B72" r:id="rId101" display="https://doi.org/10.1109/ACCESS.2020.2983300" xr:uid="{25F10D09-4116-4BBF-9659-2EC7E3D081F5}"/>
    <hyperlink ref="R72" r:id="rId102" display="https://ieeexplore.ieee.org/xpl/RecentIssue.jsp?punumber=6287639" xr:uid="{29CCEA37-A65C-487C-B92B-15B8A06D6736}"/>
    <hyperlink ref="R73" r:id="rId103" display="https://www.proquest.com/openview/5fb7e1acb11c5a2aeb99cb4e4510434b/1?pq-origsite=gscholar&amp;cbl=2037694" xr:uid="{F7DAD0A4-AFD4-4A90-9082-73D1C385A55F}"/>
    <hyperlink ref="R74" r:id="rId104" display="https://www.proquest.com/openview/5fb7e1acb11c5a2aeb99cb4e4510434b/1?pq-origsite=gscholar&amp;cbl=2037694" xr:uid="{F9CB037F-57B9-40DB-A03E-462CE5C51802}"/>
    <hyperlink ref="B76" r:id="rId105" xr:uid="{594041BC-51A5-493E-BCA0-A6758AC22F92}"/>
    <hyperlink ref="B75" r:id="rId106" display="https://doi.org/10.1109/ICIT52682.2021.9491653" xr:uid="{726B73F2-2DC3-475E-BF5D-32F0DB741C99}"/>
    <hyperlink ref="R75" r:id="rId107" display="https://ieeexplore.ieee.org/xpl/conhome/9491111/proceeding" xr:uid="{607A0281-6FCB-42F5-9327-78F796F00DCE}"/>
    <hyperlink ref="B79" r:id="rId108" xr:uid="{2658826C-5F34-445B-8E32-86B91B9E6302}"/>
    <hyperlink ref="R79" r:id="rId109" display="https://www.hindawi.com/journals/wcmc/" xr:uid="{07DA58A8-33C4-4748-ADD2-A86B245CD346}"/>
    <hyperlink ref="B80" r:id="rId110" xr:uid="{E3031F66-1828-46C4-88E2-A92E67C85FAD}"/>
    <hyperlink ref="R80" r:id="rId111" tooltip="BSCI '21: Proceedings of the 3rd ACM International Symposium on Blockchain and Secure Critical Infrastructure" display="https://dl.acm.org/doi/proceedings/10.1145/3457337" xr:uid="{84025F74-2DA1-436B-840A-AEC69760EE2D}"/>
    <hyperlink ref="B81" r:id="rId112" display="https://doi.org/10.1109/ICPC.2019.00045" xr:uid="{AD239288-9326-47C5-8C9D-4E23C0C0354D}"/>
    <hyperlink ref="R81" r:id="rId113" display="https://ieeexplore.ieee.org/xpl/conhome/8797605/proceeding" xr:uid="{859927F5-4C97-40E7-9F57-8621BE687037}"/>
    <hyperlink ref="B82" r:id="rId114" display="https://doi.org/10.1109/TSMC.2020.3016821" xr:uid="{79884E17-376B-4F83-87B8-9553132AA4E9}"/>
    <hyperlink ref="B83" r:id="rId115" display="https://doi.org/10.1109/TCSII.2022.3177898" xr:uid="{6F01C7A1-FC87-40B0-AC4A-1824D53F5D8E}"/>
    <hyperlink ref="R84" r:id="rId116" tooltip="ICICM '20: Proceedings of the 10th International Conference on Information Communication and Management" display="https://dl.acm.org/doi/proceedings/10.1145/3418981" xr:uid="{752B376F-962A-4A49-8C1C-E7378BCD8593}"/>
    <hyperlink ref="B84" r:id="rId117" xr:uid="{465122FB-0A1D-41A0-BAE4-8C0AF0751BC1}"/>
    <hyperlink ref="B86" r:id="rId118" display="https://doi.org/10.1109/TSE.2021.3054928" xr:uid="{7F3DA9C2-98ED-416A-842D-4C7E7D25B81D}"/>
    <hyperlink ref="B87" r:id="rId119" display="https://doi.org/10.15282/ijsecs.8.2.2022.5.0102" xr:uid="{DAD53AAC-8A7D-42D1-9B02-2EA868E82ED0}"/>
    <hyperlink ref="R87" r:id="rId120" display="https://journal.ump.edu.my/ijsecs/issue/view/166" xr:uid="{C7A28DE6-2246-4DEB-9972-20E4A00A1023}"/>
    <hyperlink ref="R88" r:id="rId121" display="https://www.mdpi.com/journal/futureinternet" xr:uid="{1BCDDB8B-B915-44AC-BA15-F53BCDCA6E48}"/>
    <hyperlink ref="B88" r:id="rId122" xr:uid="{D43A03C8-2B01-4DEE-9BE1-BCED4C61AF3F}"/>
    <hyperlink ref="B90" r:id="rId123" xr:uid="{6F02221E-0B96-43F8-AC8F-3317F31AA25D}"/>
    <hyperlink ref="B91" r:id="rId124" xr:uid="{D74017FB-E47B-4555-8156-82C0868589CE}"/>
    <hyperlink ref="B92" r:id="rId125" xr:uid="{76F484CD-317F-4CAC-ACBC-85373A8DC6E8}"/>
    <hyperlink ref="B93" r:id="rId126" xr:uid="{42D781B1-E672-4387-8211-B3480A99F29B}"/>
    <hyperlink ref="B94" r:id="rId127" display="https://doi.org/10.1109/ICKG52313.2021.00020" xr:uid="{908B4856-AA1F-4FD3-B758-ECED4772FF69}"/>
    <hyperlink ref="B95" r:id="rId128" display="https://doi.org/10.1109/ISCAS45731.2020.9180815" xr:uid="{0A390D0A-23B2-4D39-AE2E-4AB2ECAC069C}"/>
    <hyperlink ref="B96" r:id="rId129" xr:uid="{B04CA960-9B0A-45D2-873F-E8FD575D4952}"/>
    <hyperlink ref="B100" r:id="rId130" xr:uid="{D8807020-C8C4-4C82-BCBD-D6BFB621594C}"/>
    <hyperlink ref="B97" r:id="rId131" xr:uid="{70EBD007-CF18-4AE0-ACCD-0176496631E3}"/>
    <hyperlink ref="B98" r:id="rId132" xr:uid="{BA362A8D-005C-40AD-B125-36FB9B92963E}"/>
    <hyperlink ref="R97" r:id="rId133" display="https://scholar.google.com/citations?user=NWzPM58AAAAJ&amp;hl=en&amp;oi=sra" xr:uid="{EDC1DA38-8B02-4FD7-B007-863681B9EE71}"/>
    <hyperlink ref="R99" r:id="rId134" tooltip="Go to table of contents for this volume/issue" display="https://www.sciencedirect.com/journal/procedia-computer-science/vol/218/suppl/C" xr:uid="{9E289C3C-015A-47A8-8A41-E0ABD1B11E88}"/>
    <hyperlink ref="B101" r:id="rId135" xr:uid="{5355866C-D473-4957-9F93-F1EF72CECF8D}"/>
  </hyperlinks>
  <pageMargins left="0.7" right="0.7" top="0.75" bottom="0.75" header="0.3" footer="0.3"/>
  <drawing r:id="rId136"/>
  <extLst>
    <ext xmlns:x14="http://schemas.microsoft.com/office/spreadsheetml/2009/9/main" uri="{CCE6A557-97BC-4b89-ADB6-D9C93CAAB3DF}">
      <x14:dataValidations xmlns:xm="http://schemas.microsoft.com/office/excel/2006/main" count="3">
        <x14:dataValidation type="list" allowBlank="1" showInputMessage="1" showErrorMessage="1" xr:uid="{A4CD084A-CA7F-4200-AD60-9EDF7972A4A9}">
          <x14:formula1>
            <xm:f>Base!$H$3:$H$10</xm:f>
          </x14:formula1>
          <xm:sqref>K2:K95 K97</xm:sqref>
        </x14:dataValidation>
        <x14:dataValidation type="list" allowBlank="1" showInputMessage="1" showErrorMessage="1" xr:uid="{AC925BFA-3228-4913-B26D-96DAA7A3B3BD}">
          <x14:formula1>
            <xm:f>Base!$H$3:$H$9</xm:f>
          </x14:formula1>
          <xm:sqref>K96 K98:K101</xm:sqref>
        </x14:dataValidation>
        <x14:dataValidation type="list" allowBlank="1" showInputMessage="1" showErrorMessage="1" xr:uid="{BDC8C5F9-FA4A-4206-B581-33D1C3BCC04C}">
          <x14:formula1>
            <xm:f>Base!$A$2:$A$3</xm:f>
          </x14:formula1>
          <xm:sqref>G2:G101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C27F6-5D15-4AC5-BD2E-36BFEF851DBC}">
  <dimension ref="A1:B8"/>
  <sheetViews>
    <sheetView workbookViewId="0">
      <selection activeCell="A2" sqref="A2"/>
    </sheetView>
  </sheetViews>
  <sheetFormatPr defaultRowHeight="15" x14ac:dyDescent="0.25"/>
  <sheetData>
    <row r="1" spans="1:2" x14ac:dyDescent="0.25">
      <c r="A1" t="s">
        <v>636</v>
      </c>
      <c r="B1" t="s">
        <v>4</v>
      </c>
    </row>
    <row r="2" spans="1:2" x14ac:dyDescent="0.25">
      <c r="A2">
        <f>COUNTIF(EditedData!F:F,B2)</f>
        <v>3</v>
      </c>
      <c r="B2" s="27">
        <v>2017</v>
      </c>
    </row>
    <row r="3" spans="1:2" x14ac:dyDescent="0.25">
      <c r="A3">
        <f>COUNTIF(EditedData!F:F,B3)</f>
        <v>5</v>
      </c>
      <c r="B3" s="27">
        <v>2018</v>
      </c>
    </row>
    <row r="4" spans="1:2" x14ac:dyDescent="0.25">
      <c r="A4">
        <f>COUNTIF(EditedData!F:F,B4)</f>
        <v>18</v>
      </c>
      <c r="B4" s="27">
        <v>2019</v>
      </c>
    </row>
    <row r="5" spans="1:2" x14ac:dyDescent="0.25">
      <c r="A5">
        <f>COUNTIF(EditedData!F:F,B5)</f>
        <v>27</v>
      </c>
      <c r="B5" s="27">
        <v>2020</v>
      </c>
    </row>
    <row r="6" spans="1:2" x14ac:dyDescent="0.25">
      <c r="A6">
        <f>COUNTIF(EditedData!F:F,B6)</f>
        <v>22</v>
      </c>
      <c r="B6" s="27">
        <v>2021</v>
      </c>
    </row>
    <row r="7" spans="1:2" x14ac:dyDescent="0.25">
      <c r="A7">
        <f>COUNTIF(EditedData!F:F,B7)</f>
        <v>11</v>
      </c>
      <c r="B7" s="27">
        <v>2022</v>
      </c>
    </row>
    <row r="8" spans="1:2" x14ac:dyDescent="0.25">
      <c r="A8">
        <f>COUNTIF(EditedData!F:F,B8)</f>
        <v>6</v>
      </c>
      <c r="B8" s="27">
        <v>2023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C84B-1AF8-4FA7-BF3E-82A1F9F7A5B9}">
  <dimension ref="A2:C15"/>
  <sheetViews>
    <sheetView workbookViewId="0">
      <selection activeCell="B5" sqref="B5"/>
    </sheetView>
  </sheetViews>
  <sheetFormatPr defaultRowHeight="15" x14ac:dyDescent="0.25"/>
  <cols>
    <col min="3" max="3" width="18.28515625" customWidth="1"/>
  </cols>
  <sheetData>
    <row r="2" spans="1:3" x14ac:dyDescent="0.25">
      <c r="A2">
        <f t="shared" ref="A2:A15" si="0">COUNTIFS(year,B2,ModelType,C2)</f>
        <v>3</v>
      </c>
      <c r="B2">
        <v>2017</v>
      </c>
      <c r="C2" t="s">
        <v>16</v>
      </c>
    </row>
    <row r="3" spans="1:3" x14ac:dyDescent="0.25">
      <c r="A3">
        <f t="shared" si="0"/>
        <v>3</v>
      </c>
      <c r="B3">
        <v>2018</v>
      </c>
      <c r="C3" t="s">
        <v>16</v>
      </c>
    </row>
    <row r="4" spans="1:3" x14ac:dyDescent="0.25">
      <c r="A4">
        <f t="shared" si="0"/>
        <v>15</v>
      </c>
      <c r="B4">
        <v>2019</v>
      </c>
      <c r="C4" t="s">
        <v>16</v>
      </c>
    </row>
    <row r="5" spans="1:3" x14ac:dyDescent="0.25">
      <c r="A5">
        <f t="shared" si="0"/>
        <v>22</v>
      </c>
      <c r="B5">
        <v>2020</v>
      </c>
      <c r="C5" t="s">
        <v>16</v>
      </c>
    </row>
    <row r="6" spans="1:3" x14ac:dyDescent="0.25">
      <c r="A6">
        <f t="shared" si="0"/>
        <v>18</v>
      </c>
      <c r="B6">
        <v>2021</v>
      </c>
      <c r="C6" t="s">
        <v>16</v>
      </c>
    </row>
    <row r="7" spans="1:3" x14ac:dyDescent="0.25">
      <c r="A7">
        <f t="shared" si="0"/>
        <v>8</v>
      </c>
      <c r="B7">
        <v>2022</v>
      </c>
      <c r="C7" t="s">
        <v>16</v>
      </c>
    </row>
    <row r="8" spans="1:3" x14ac:dyDescent="0.25">
      <c r="A8">
        <f t="shared" si="0"/>
        <v>2</v>
      </c>
      <c r="B8">
        <v>2023</v>
      </c>
      <c r="C8" t="s">
        <v>16</v>
      </c>
    </row>
    <row r="9" spans="1:3" x14ac:dyDescent="0.25">
      <c r="A9">
        <f t="shared" si="0"/>
        <v>0</v>
      </c>
      <c r="B9">
        <v>2017</v>
      </c>
      <c r="C9" s="100" t="s">
        <v>335</v>
      </c>
    </row>
    <row r="10" spans="1:3" x14ac:dyDescent="0.25">
      <c r="A10">
        <f t="shared" si="0"/>
        <v>1</v>
      </c>
      <c r="B10">
        <v>2018</v>
      </c>
      <c r="C10" s="100" t="s">
        <v>335</v>
      </c>
    </row>
    <row r="11" spans="1:3" x14ac:dyDescent="0.25">
      <c r="A11">
        <f t="shared" si="0"/>
        <v>3</v>
      </c>
      <c r="B11">
        <v>2019</v>
      </c>
      <c r="C11" s="100" t="s">
        <v>335</v>
      </c>
    </row>
    <row r="12" spans="1:3" x14ac:dyDescent="0.25">
      <c r="A12">
        <f t="shared" si="0"/>
        <v>3</v>
      </c>
      <c r="B12">
        <v>2020</v>
      </c>
      <c r="C12" s="100" t="s">
        <v>335</v>
      </c>
    </row>
    <row r="13" spans="1:3" x14ac:dyDescent="0.25">
      <c r="A13">
        <f t="shared" si="0"/>
        <v>4</v>
      </c>
      <c r="B13">
        <v>2021</v>
      </c>
      <c r="C13" s="100" t="s">
        <v>335</v>
      </c>
    </row>
    <row r="14" spans="1:3" x14ac:dyDescent="0.25">
      <c r="A14">
        <f t="shared" si="0"/>
        <v>1</v>
      </c>
      <c r="B14">
        <v>2022</v>
      </c>
      <c r="C14" s="100" t="s">
        <v>335</v>
      </c>
    </row>
    <row r="15" spans="1:3" x14ac:dyDescent="0.25">
      <c r="A15">
        <f t="shared" si="0"/>
        <v>0</v>
      </c>
      <c r="B15">
        <v>2023</v>
      </c>
      <c r="C15" s="100" t="s">
        <v>335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15940-A467-4729-AA19-52394E912EBB}">
  <dimension ref="A1:AR2"/>
  <sheetViews>
    <sheetView workbookViewId="0">
      <selection sqref="A1:XFD2"/>
    </sheetView>
  </sheetViews>
  <sheetFormatPr defaultRowHeight="15" x14ac:dyDescent="0.25"/>
  <cols>
    <col min="3" max="3" width="10.7109375" customWidth="1"/>
    <col min="6" max="6" width="13.5703125" customWidth="1"/>
  </cols>
  <sheetData>
    <row r="1" spans="1:44" x14ac:dyDescent="0.25">
      <c r="A1" t="s">
        <v>26</v>
      </c>
      <c r="B1" t="s">
        <v>28</v>
      </c>
      <c r="C1" t="s">
        <v>25</v>
      </c>
      <c r="D1" t="s">
        <v>341</v>
      </c>
      <c r="E1" t="s">
        <v>638</v>
      </c>
      <c r="F1" t="s">
        <v>29</v>
      </c>
      <c r="G1" t="s">
        <v>31</v>
      </c>
      <c r="H1" t="s">
        <v>639</v>
      </c>
      <c r="I1" t="s">
        <v>34</v>
      </c>
      <c r="J1" t="s">
        <v>40</v>
      </c>
      <c r="K1" t="s">
        <v>640</v>
      </c>
      <c r="L1" t="s">
        <v>339</v>
      </c>
      <c r="M1" t="s">
        <v>37</v>
      </c>
      <c r="N1" t="s">
        <v>53</v>
      </c>
      <c r="O1" t="s">
        <v>343</v>
      </c>
      <c r="P1" t="s">
        <v>530</v>
      </c>
      <c r="Q1" t="s">
        <v>641</v>
      </c>
      <c r="R1" t="s">
        <v>642</v>
      </c>
      <c r="S1" t="s">
        <v>643</v>
      </c>
      <c r="T1" t="s">
        <v>644</v>
      </c>
      <c r="U1" t="s">
        <v>645</v>
      </c>
      <c r="V1" t="s">
        <v>646</v>
      </c>
      <c r="W1" t="s">
        <v>647</v>
      </c>
      <c r="X1" t="s">
        <v>648</v>
      </c>
      <c r="Y1" t="s">
        <v>542</v>
      </c>
      <c r="Z1" t="s">
        <v>36</v>
      </c>
      <c r="AA1" t="s">
        <v>337</v>
      </c>
      <c r="AB1" t="s">
        <v>649</v>
      </c>
      <c r="AC1" t="s">
        <v>338</v>
      </c>
      <c r="AD1" t="s">
        <v>650</v>
      </c>
      <c r="AE1" t="s">
        <v>651</v>
      </c>
      <c r="AF1" t="s">
        <v>652</v>
      </c>
      <c r="AG1" t="s">
        <v>653</v>
      </c>
      <c r="AH1" t="s">
        <v>654</v>
      </c>
      <c r="AI1" t="s">
        <v>655</v>
      </c>
      <c r="AJ1" t="s">
        <v>656</v>
      </c>
      <c r="AK1" t="s">
        <v>657</v>
      </c>
      <c r="AL1" t="s">
        <v>658</v>
      </c>
      <c r="AM1" t="s">
        <v>659</v>
      </c>
      <c r="AN1" t="s">
        <v>660</v>
      </c>
      <c r="AO1" t="s">
        <v>661</v>
      </c>
      <c r="AP1" t="s">
        <v>662</v>
      </c>
      <c r="AQ1" t="s">
        <v>591</v>
      </c>
      <c r="AR1" t="s">
        <v>663</v>
      </c>
    </row>
    <row r="2" spans="1:44" x14ac:dyDescent="0.25">
      <c r="A2">
        <f>SUM(Table6[RF])</f>
        <v>28</v>
      </c>
      <c r="B2">
        <f>SUM(Table6[XGBoost])</f>
        <v>10</v>
      </c>
      <c r="C2">
        <f>SUM(Table6[Ensemble])</f>
        <v>9</v>
      </c>
      <c r="D2">
        <f>SUM(Table6[LSTM])</f>
        <v>6</v>
      </c>
      <c r="E2">
        <f>SUM(Table6[RNN])</f>
        <v>3</v>
      </c>
      <c r="F2">
        <f>SUM(Table6[SecureSVM])</f>
        <v>1</v>
      </c>
      <c r="G2">
        <f>SUM(Table6[J48])</f>
        <v>1</v>
      </c>
      <c r="H2">
        <f>SUM(Table6[cascading ML (CML)])</f>
        <v>1</v>
      </c>
      <c r="I2">
        <f>SUM(Table6[LightGBM])</f>
        <v>2</v>
      </c>
      <c r="J2">
        <f>SUM(Table6[SVM])</f>
        <v>8</v>
      </c>
      <c r="K2">
        <f>SUM(Table6[[ DT]])</f>
        <v>8</v>
      </c>
      <c r="L2">
        <f>SUM(Table6[K-means])</f>
        <v>2</v>
      </c>
      <c r="M2">
        <f>SUM(Table6[KNN])</f>
        <v>10</v>
      </c>
      <c r="N2">
        <f>SUM(Table6[Logistic Regression])</f>
        <v>1</v>
      </c>
      <c r="O2">
        <f>SUM(Table6[Deep Autoencoder NN])</f>
        <v>1</v>
      </c>
      <c r="P2">
        <f>SUM(Table6[TVSM])</f>
        <v>1</v>
      </c>
      <c r="Q2">
        <f>SUM(Table6[MLP classifier])</f>
        <v>4</v>
      </c>
      <c r="R2">
        <f>SUM(Table6[Gaussion Naïve Bayes])</f>
        <v>1</v>
      </c>
      <c r="S2">
        <f>SUM(Table6[Bagging and extreme Gradient Boosting])</f>
        <v>1</v>
      </c>
      <c r="T2">
        <f>SUM(Table6[Discriminant Analysis])</f>
        <v>1</v>
      </c>
      <c r="U2">
        <f>SUM(Table6[LR])</f>
        <v>4</v>
      </c>
      <c r="V2">
        <f>SUM(Table6[RT])</f>
        <v>0</v>
      </c>
      <c r="W2">
        <f>SUM(Table6[GA-CS])</f>
        <v>1</v>
      </c>
      <c r="X2">
        <f>SUM(Table6[LP])</f>
        <v>1</v>
      </c>
      <c r="Y2">
        <f>SUM(Table6[CNN])</f>
        <v>1</v>
      </c>
      <c r="Z2">
        <f>SUM(Table6[Nave Bayes])</f>
        <v>4</v>
      </c>
      <c r="AA2">
        <f>SUM(Table6[DBSCAN])</f>
        <v>1</v>
      </c>
      <c r="AB2">
        <f>SUM(Table6[ocsvm])</f>
        <v>1</v>
      </c>
      <c r="AC2">
        <f>SUM(Table6[Dgaussian Mixture Model])</f>
        <v>1</v>
      </c>
      <c r="AD2">
        <f>SUM(Table6[isolation forest])</f>
        <v>3</v>
      </c>
      <c r="AE2">
        <f>SUM(Table6[ordered boosting])</f>
        <v>1</v>
      </c>
      <c r="AF2">
        <f>SUM(Table6[GCN])</f>
        <v>1</v>
      </c>
      <c r="AG2">
        <f>SUM(Table6[OCSVM2])</f>
        <v>2</v>
      </c>
      <c r="AH2">
        <f>SUM(Table6[stacking classifier])</f>
        <v>1</v>
      </c>
      <c r="AI2">
        <f>SUM(Table6[Ada Boost])</f>
        <v>5</v>
      </c>
      <c r="AJ2">
        <f>SUM(Table6[LGBM])</f>
        <v>2</v>
      </c>
      <c r="AK2">
        <f>SUM(Table6[XGBM])</f>
        <v>4</v>
      </c>
      <c r="AL2">
        <f>SUM(Table6[svc])</f>
        <v>2</v>
      </c>
      <c r="AM2">
        <f>SUM(Table6[SMOTE])</f>
        <v>1</v>
      </c>
      <c r="AN2">
        <f>SUM(Table6[DT])</f>
        <v>1</v>
      </c>
      <c r="AO2">
        <f>SUM(Table6[gradient boosting])</f>
        <v>1</v>
      </c>
      <c r="AP2">
        <f>SUM(Table6[graph random walks])</f>
        <v>1</v>
      </c>
      <c r="AQ2">
        <f>SUM(Table6[GNN])</f>
        <v>2</v>
      </c>
      <c r="AR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EditedData</vt:lpstr>
      <vt:lpstr>ModelName</vt:lpstr>
      <vt:lpstr>Blockchain</vt:lpstr>
      <vt:lpstr>BaseData</vt:lpstr>
      <vt:lpstr>Base</vt:lpstr>
      <vt:lpstr>AllData</vt:lpstr>
      <vt:lpstr>year</vt:lpstr>
      <vt:lpstr>ModelType</vt:lpstr>
      <vt:lpstr>ModelTypeCount</vt:lpstr>
      <vt:lpstr>Sheet2</vt:lpstr>
      <vt:lpstr>ModelP</vt:lpstr>
      <vt:lpstr>blockchain</vt:lpstr>
      <vt:lpstr>Model</vt:lpstr>
      <vt:lpstr>ModelType</vt:lpstr>
      <vt:lpstr>type</vt:lpstr>
      <vt:lpstr>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DPM dpm</dc:creator>
  <cp:lastModifiedBy>DPM dpm</cp:lastModifiedBy>
  <dcterms:created xsi:type="dcterms:W3CDTF">2023-09-17T19:15:22Z</dcterms:created>
  <dcterms:modified xsi:type="dcterms:W3CDTF">2023-09-20T18:59:24Z</dcterms:modified>
</cp:coreProperties>
</file>