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filterPrivacy="1" defaultThemeVersion="124226"/>
  <xr:revisionPtr revIDLastSave="0" documentId="13_ncr:1_{6342C4B1-391C-2F4A-B06F-0E95EA486FCA}" xr6:coauthVersionLast="47" xr6:coauthVersionMax="47" xr10:uidLastSave="{00000000-0000-0000-0000-000000000000}"/>
  <bookViews>
    <workbookView xWindow="-38400" yWindow="800" windowWidth="38400" windowHeight="21600" activeTab="1" xr2:uid="{00000000-000D-0000-FFFF-FFFF00000000}"/>
  </bookViews>
  <sheets>
    <sheet name="METRE" sheetId="1" r:id="rId1"/>
    <sheet name="ATTACH" sheetId="2" r:id="rId2"/>
    <sheet name="DEVIS" sheetId="3" state="hidden" r:id="rId3"/>
  </sheets>
  <definedNames>
    <definedName name="_xlnm.Print_Area" localSheetId="1">ATTACH!$A$1:$K$29</definedName>
    <definedName name="_xlnm.Print_Area" localSheetId="0">METRE!$A$1:$L$26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1" l="1"/>
  <c r="M12" i="1"/>
  <c r="M15" i="1"/>
  <c r="M17" i="1"/>
  <c r="H17" i="1" l="1"/>
  <c r="K17" i="1" s="1"/>
  <c r="F16" i="1"/>
  <c r="H16" i="1" s="1"/>
  <c r="K16" i="1" s="1"/>
  <c r="E16" i="1"/>
  <c r="M16" i="1" s="1"/>
  <c r="F14" i="1"/>
  <c r="E14" i="1"/>
  <c r="M14" i="1" s="1"/>
  <c r="E13" i="1"/>
  <c r="M13" i="1" s="1"/>
  <c r="F13" i="1"/>
  <c r="H12" i="1"/>
  <c r="K12" i="1" s="1"/>
  <c r="F10" i="1"/>
  <c r="H14" i="1" l="1"/>
  <c r="K14" i="1" s="1"/>
  <c r="H13" i="1"/>
  <c r="K13" i="1" s="1"/>
  <c r="E10" i="1"/>
  <c r="M10" i="1" s="1"/>
  <c r="M22" i="1" s="1"/>
  <c r="H10" i="1" l="1"/>
  <c r="K10" i="1" l="1"/>
  <c r="K22" i="1" s="1"/>
  <c r="M12" i="2" s="1"/>
  <c r="N22" i="1"/>
  <c r="H22" i="1"/>
  <c r="L23" i="1" s="1"/>
  <c r="H12" i="2" s="1"/>
  <c r="N12" i="2" s="1"/>
  <c r="K12" i="2" l="1"/>
  <c r="J1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  <comment ref="C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  <comment ref="C2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  <comment ref="E1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METRE CARRE COUVERTE</t>
        </r>
      </text>
    </comment>
  </commentList>
</comments>
</file>

<file path=xl/sharedStrings.xml><?xml version="1.0" encoding="utf-8"?>
<sst xmlns="http://schemas.openxmlformats.org/spreadsheetml/2006/main" count="74" uniqueCount="62">
  <si>
    <t>PROJET:</t>
  </si>
  <si>
    <t xml:space="preserve">NOM DU SOUS-TRAITANT: </t>
  </si>
  <si>
    <t>Lot:</t>
  </si>
  <si>
    <t>REFERENCE</t>
  </si>
  <si>
    <t>N° 
Prix</t>
  </si>
  <si>
    <t>DESIGNATION</t>
  </si>
  <si>
    <t>UNITE</t>
  </si>
  <si>
    <t>QTES MARCHE</t>
  </si>
  <si>
    <t>QTES TOTALE PRECEDENTE</t>
  </si>
  <si>
    <t>QTES METRE</t>
  </si>
  <si>
    <t>%</t>
  </si>
  <si>
    <t>QUANTITE DU MOIS</t>
  </si>
  <si>
    <t>QTES TOTALE EXECUTE</t>
  </si>
  <si>
    <t xml:space="preserve">GROS ŒUVRE </t>
  </si>
  <si>
    <t>Prix N°</t>
  </si>
  <si>
    <t>DESIGNATION DES OUVRAGES</t>
  </si>
  <si>
    <t>U</t>
  </si>
  <si>
    <t>Nombre</t>
  </si>
  <si>
    <t>DIMENSIONS</t>
  </si>
  <si>
    <t xml:space="preserve">     QUANTITES</t>
  </si>
  <si>
    <t>Unité</t>
  </si>
  <si>
    <t xml:space="preserve">           QUANTITES</t>
  </si>
  <si>
    <t>LONG</t>
  </si>
  <si>
    <t>LARG</t>
  </si>
  <si>
    <t>HAUT</t>
  </si>
  <si>
    <t xml:space="preserve"> +</t>
  </si>
  <si>
    <t xml:space="preserve">  -</t>
  </si>
  <si>
    <t>PARTIELES</t>
  </si>
  <si>
    <t>TOTALES</t>
  </si>
  <si>
    <t>REPORTS</t>
  </si>
  <si>
    <t>GROS ŒUVRE</t>
  </si>
  <si>
    <t>Total Pr 1</t>
  </si>
  <si>
    <t>LE METRE CARRE COUVERT :</t>
  </si>
  <si>
    <t>M²C</t>
  </si>
  <si>
    <t>L'INFRASTRUCTURE EN FONDATION COUVERT</t>
  </si>
  <si>
    <t xml:space="preserve">ETABLI PAR: </t>
  </si>
  <si>
    <t>ACCEPTE PAR:</t>
  </si>
  <si>
    <t xml:space="preserve">CONTRÔLE PAR: </t>
  </si>
  <si>
    <t>VERIFIE PAR:</t>
  </si>
  <si>
    <t xml:space="preserve"> LE SOUS-TRAITANT</t>
  </si>
  <si>
    <t>CONDUCTEUR DES TRAVAUX</t>
  </si>
  <si>
    <t>CHEF DE SERVICE METRE</t>
  </si>
  <si>
    <t>APPROUVE PAR:</t>
  </si>
  <si>
    <t>DIRECTEUR TECHNIQUE</t>
  </si>
  <si>
    <t>CHEF CHANTIER</t>
  </si>
  <si>
    <t xml:space="preserve">STRUCTURE EN ELEVATION (COFFRAGE ET COULAGE) </t>
  </si>
  <si>
    <t>MACONNERIE EN ELEVATION</t>
  </si>
  <si>
    <t>STRUCTURE EN ELEVATION (COFFRAGE ET COULAGE)</t>
  </si>
  <si>
    <t>PU.TTC</t>
  </si>
  <si>
    <t>ENDUIT EXTERIEUR ET INTERIEUR EN ELEVATION</t>
  </si>
  <si>
    <t>INSTITUT DE FORMATION AUX METIERS DE LA SANTE ET DE SON INTERNAT - RABAT-</t>
  </si>
  <si>
    <t xml:space="preserve">STRUCTURE EN ELEVATION COUVERT
( NON COMPRIS ACIER ) </t>
  </si>
  <si>
    <t xml:space="preserve"> ATTACHEMENT CUMULATIF N° :   01</t>
  </si>
  <si>
    <t>DATE:24/09/2022</t>
  </si>
  <si>
    <t xml:space="preserve">REFECTOIRE FONDATIONS </t>
  </si>
  <si>
    <t xml:space="preserve">STE ATTAF TRAVAUX </t>
  </si>
  <si>
    <t>QTE RESLISER</t>
  </si>
  <si>
    <t>JOINT (1F/12F-HF/AF)</t>
  </si>
  <si>
    <t>A DEDUIRE</t>
  </si>
  <si>
    <t xml:space="preserve">INTERNAT 2 FONDATIONS </t>
  </si>
  <si>
    <t>JOINT (1B/6B-DB+/SB)</t>
  </si>
  <si>
    <t xml:space="preserve">N.B : à vérifier avec M. Rakib c'est prix fondation est 85dh TTC/M² couvert (acier à la charge de sté ROUANDI)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</si>
</sst>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i/>
      <sz val="10"/>
      <name val="Palatino Linotype"/>
      <family val="1"/>
    </font>
    <font>
      <sz val="10"/>
      <color theme="1"/>
      <name val="Calibri"/>
      <family val="2"/>
      <scheme val="minor"/>
    </font>
    <font>
      <b/>
      <u/>
      <sz val="10"/>
      <color theme="1"/>
      <name val="Times New Roman"/>
      <family val="1"/>
    </font>
    <font>
      <sz val="10"/>
      <color rgb="FF00B0F0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u/>
      <sz val="12"/>
      <color indexed="8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 applyFont="0" applyFill="0" applyBorder="0" applyAlignment="0" applyProtection="0"/>
    <xf numFmtId="0" fontId="4" fillId="0" borderId="0"/>
  </cellStyleXfs>
  <cellXfs count="114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4" fontId="0" fillId="0" borderId="6" xfId="0" applyNumberFormat="1" applyBorder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" fontId="0" fillId="0" borderId="2" xfId="0" applyNumberFormat="1" applyBorder="1" applyAlignment="1">
      <alignment horizontal="center" vertical="center" wrapText="1"/>
    </xf>
    <xf numFmtId="4" fontId="0" fillId="0" borderId="9" xfId="0" applyNumberFormat="1" applyBorder="1" applyAlignment="1">
      <alignment horizontal="center" vertical="center" wrapText="1"/>
    </xf>
    <xf numFmtId="0" fontId="8" fillId="0" borderId="0" xfId="0" applyFont="1"/>
    <xf numFmtId="2" fontId="9" fillId="0" borderId="16" xfId="3" applyNumberFormat="1" applyFont="1" applyFill="1" applyBorder="1" applyAlignment="1">
      <alignment horizontal="center"/>
    </xf>
    <xf numFmtId="164" fontId="9" fillId="0" borderId="17" xfId="3" applyNumberFormat="1" applyFont="1" applyFill="1" applyBorder="1" applyAlignment="1">
      <alignment horizontal="center"/>
    </xf>
    <xf numFmtId="164" fontId="9" fillId="0" borderId="18" xfId="3" applyNumberFormat="1" applyFont="1" applyFill="1" applyBorder="1" applyAlignment="1">
      <alignment horizontal="center"/>
    </xf>
    <xf numFmtId="164" fontId="9" fillId="0" borderId="3" xfId="3" applyNumberFormat="1" applyFont="1" applyFill="1" applyBorder="1" applyAlignment="1">
      <alignment vertical="center"/>
    </xf>
    <xf numFmtId="0" fontId="10" fillId="0" borderId="0" xfId="0" applyFont="1"/>
    <xf numFmtId="0" fontId="11" fillId="0" borderId="1" xfId="0" applyFont="1" applyBorder="1" applyAlignment="1">
      <alignment vertical="center"/>
    </xf>
    <xf numFmtId="165" fontId="9" fillId="0" borderId="19" xfId="1" applyNumberFormat="1" applyFont="1" applyFill="1" applyBorder="1" applyAlignment="1">
      <alignment vertical="center" textRotation="90"/>
    </xf>
    <xf numFmtId="164" fontId="9" fillId="0" borderId="15" xfId="3" applyNumberFormat="1" applyFont="1" applyFill="1" applyBorder="1" applyAlignment="1">
      <alignment vertical="center"/>
    </xf>
    <xf numFmtId="0" fontId="9" fillId="0" borderId="15" xfId="4" applyFont="1" applyBorder="1" applyAlignment="1">
      <alignment vertical="center" textRotation="90"/>
    </xf>
    <xf numFmtId="0" fontId="7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center" wrapText="1"/>
    </xf>
    <xf numFmtId="0" fontId="12" fillId="0" borderId="20" xfId="0" applyFont="1" applyBorder="1"/>
    <xf numFmtId="0" fontId="13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center" vertical="center"/>
    </xf>
    <xf numFmtId="0" fontId="8" fillId="0" borderId="21" xfId="0" applyFont="1" applyBorder="1"/>
    <xf numFmtId="0" fontId="10" fillId="0" borderId="21" xfId="1" applyNumberFormat="1" applyFont="1" applyBorder="1" applyAlignment="1">
      <alignment horizontal="center" vertical="top"/>
    </xf>
    <xf numFmtId="2" fontId="10" fillId="0" borderId="21" xfId="0" applyNumberFormat="1" applyFont="1" applyBorder="1" applyAlignment="1">
      <alignment horizontal="center"/>
    </xf>
    <xf numFmtId="2" fontId="10" fillId="0" borderId="21" xfId="1" applyNumberFormat="1" applyFont="1" applyBorder="1" applyAlignment="1">
      <alignment horizontal="center"/>
    </xf>
    <xf numFmtId="2" fontId="5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vertical="center" wrapText="1"/>
    </xf>
    <xf numFmtId="0" fontId="5" fillId="3" borderId="21" xfId="0" applyFont="1" applyFill="1" applyBorder="1"/>
    <xf numFmtId="2" fontId="14" fillId="3" borderId="21" xfId="0" applyNumberFormat="1" applyFont="1" applyFill="1" applyBorder="1" applyAlignment="1">
      <alignment horizontal="center"/>
    </xf>
    <xf numFmtId="9" fontId="10" fillId="0" borderId="21" xfId="1" applyNumberFormat="1" applyFont="1" applyBorder="1" applyAlignment="1">
      <alignment horizontal="center" vertical="top"/>
    </xf>
    <xf numFmtId="0" fontId="7" fillId="0" borderId="24" xfId="0" applyFont="1" applyBorder="1" applyAlignment="1">
      <alignment vertical="center" wrapText="1"/>
    </xf>
    <xf numFmtId="0" fontId="8" fillId="0" borderId="24" xfId="0" applyFont="1" applyBorder="1"/>
    <xf numFmtId="0" fontId="16" fillId="0" borderId="21" xfId="0" applyFont="1" applyBorder="1" applyAlignment="1">
      <alignment horizontal="center"/>
    </xf>
    <xf numFmtId="0" fontId="13" fillId="4" borderId="21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left" vertical="center" wrapText="1"/>
    </xf>
    <xf numFmtId="0" fontId="7" fillId="4" borderId="21" xfId="0" applyFont="1" applyFill="1" applyBorder="1" applyAlignment="1">
      <alignment horizontal="center" vertical="center"/>
    </xf>
    <xf numFmtId="0" fontId="8" fillId="4" borderId="21" xfId="0" applyFont="1" applyFill="1" applyBorder="1"/>
    <xf numFmtId="9" fontId="8" fillId="0" borderId="21" xfId="0" applyNumberFormat="1" applyFont="1" applyBorder="1" applyAlignment="1">
      <alignment horizontal="center"/>
    </xf>
    <xf numFmtId="2" fontId="8" fillId="0" borderId="21" xfId="0" applyNumberFormat="1" applyFont="1" applyBorder="1" applyAlignment="1">
      <alignment horizontal="center" vertical="center"/>
    </xf>
    <xf numFmtId="2" fontId="8" fillId="2" borderId="21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0" fillId="0" borderId="21" xfId="1" applyNumberFormat="1" applyFont="1" applyFill="1" applyBorder="1" applyAlignment="1">
      <alignment horizontal="center" vertical="top"/>
    </xf>
    <xf numFmtId="3" fontId="0" fillId="0" borderId="2" xfId="0" applyNumberForma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2" fillId="0" borderId="0" xfId="0" applyFont="1" applyAlignment="1">
      <alignment vertical="top" wrapText="1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quotePrefix="1" applyFont="1" applyAlignment="1">
      <alignment horizontal="left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8" xfId="0" applyFont="1" applyBorder="1" applyAlignment="1">
      <alignment vertical="center" wrapText="1"/>
    </xf>
    <xf numFmtId="4" fontId="0" fillId="0" borderId="28" xfId="0" applyNumberFormat="1" applyBorder="1" applyAlignment="1">
      <alignment horizontal="center" vertical="center" wrapText="1"/>
    </xf>
    <xf numFmtId="3" fontId="0" fillId="0" borderId="28" xfId="0" applyNumberFormat="1" applyBorder="1" applyAlignment="1">
      <alignment horizontal="center" vertical="center" wrapText="1"/>
    </xf>
    <xf numFmtId="4" fontId="0" fillId="0" borderId="29" xfId="0" applyNumberForma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/>
    </xf>
    <xf numFmtId="0" fontId="0" fillId="4" borderId="1" xfId="0" applyFill="1" applyBorder="1"/>
    <xf numFmtId="0" fontId="0" fillId="4" borderId="1" xfId="0" applyFill="1" applyBorder="1" applyAlignment="1">
      <alignment horizontal="center" wrapText="1"/>
    </xf>
    <xf numFmtId="4" fontId="0" fillId="4" borderId="1" xfId="0" applyNumberFormat="1" applyFill="1" applyBorder="1" applyAlignment="1">
      <alignment horizontal="center" wrapText="1"/>
    </xf>
    <xf numFmtId="4" fontId="0" fillId="4" borderId="14" xfId="0" applyNumberFormat="1" applyFill="1" applyBorder="1" applyAlignment="1">
      <alignment horizontal="center" wrapText="1"/>
    </xf>
    <xf numFmtId="0" fontId="2" fillId="0" borderId="3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64" fontId="9" fillId="0" borderId="3" xfId="3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/>
    </xf>
    <xf numFmtId="166" fontId="10" fillId="0" borderId="21" xfId="0" applyNumberFormat="1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166" fontId="10" fillId="0" borderId="0" xfId="0" applyNumberFormat="1" applyFont="1" applyAlignment="1">
      <alignment horizontal="center"/>
    </xf>
    <xf numFmtId="0" fontId="5" fillId="0" borderId="32" xfId="0" applyFont="1" applyBorder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/>
    <xf numFmtId="0" fontId="9" fillId="0" borderId="3" xfId="4" applyFont="1" applyBorder="1" applyAlignment="1">
      <alignment horizontal="center" vertical="center" textRotation="90"/>
    </xf>
    <xf numFmtId="0" fontId="9" fillId="0" borderId="17" xfId="4" applyFont="1" applyBorder="1" applyAlignment="1">
      <alignment horizontal="center" vertical="center" textRotation="90"/>
    </xf>
    <xf numFmtId="0" fontId="9" fillId="0" borderId="10" xfId="3" applyFont="1" applyFill="1" applyBorder="1" applyAlignment="1">
      <alignment vertical="center"/>
    </xf>
    <xf numFmtId="0" fontId="9" fillId="0" borderId="14" xfId="3" applyFont="1" applyFill="1" applyBorder="1" applyAlignment="1">
      <alignment vertical="center"/>
    </xf>
    <xf numFmtId="164" fontId="9" fillId="0" borderId="11" xfId="3" applyNumberFormat="1" applyFont="1" applyFill="1" applyBorder="1" applyAlignment="1">
      <alignment horizontal="center"/>
    </xf>
    <xf numFmtId="164" fontId="9" fillId="0" borderId="12" xfId="3" applyNumberFormat="1" applyFont="1" applyFill="1" applyBorder="1" applyAlignment="1">
      <alignment horizontal="center"/>
    </xf>
    <xf numFmtId="164" fontId="9" fillId="0" borderId="13" xfId="3" applyNumberFormat="1" applyFont="1" applyFill="1" applyBorder="1" applyAlignment="1">
      <alignment horizontal="center"/>
    </xf>
    <xf numFmtId="164" fontId="9" fillId="0" borderId="22" xfId="3" applyNumberFormat="1" applyFont="1" applyFill="1" applyBorder="1" applyAlignment="1">
      <alignment horizontal="center"/>
    </xf>
    <xf numFmtId="164" fontId="9" fillId="0" borderId="23" xfId="3" applyNumberFormat="1" applyFont="1" applyFill="1" applyBorder="1" applyAlignment="1">
      <alignment horizontal="center"/>
    </xf>
    <xf numFmtId="164" fontId="9" fillId="0" borderId="25" xfId="3" applyNumberFormat="1" applyFont="1" applyFill="1" applyBorder="1" applyAlignment="1">
      <alignment horizontal="center"/>
    </xf>
    <xf numFmtId="4" fontId="7" fillId="0" borderId="17" xfId="2" applyNumberFormat="1" applyFont="1" applyBorder="1" applyAlignment="1">
      <alignment horizontal="center" vertical="center" wrapText="1"/>
    </xf>
    <xf numFmtId="4" fontId="7" fillId="0" borderId="15" xfId="2" applyNumberFormat="1" applyFont="1" applyBorder="1" applyAlignment="1">
      <alignment horizontal="center" vertical="center" wrapText="1"/>
    </xf>
    <xf numFmtId="165" fontId="9" fillId="0" borderId="17" xfId="1" applyNumberFormat="1" applyFont="1" applyFill="1" applyBorder="1" applyAlignment="1">
      <alignment horizontal="center" vertical="center" textRotation="90"/>
    </xf>
    <xf numFmtId="165" fontId="9" fillId="0" borderId="15" xfId="1" applyNumberFormat="1" applyFont="1" applyFill="1" applyBorder="1" applyAlignment="1">
      <alignment horizontal="center" vertical="center" textRotation="90"/>
    </xf>
    <xf numFmtId="164" fontId="9" fillId="0" borderId="10" xfId="3" applyNumberFormat="1" applyFont="1" applyFill="1" applyBorder="1" applyAlignment="1">
      <alignment horizontal="center" vertical="center"/>
    </xf>
    <xf numFmtId="164" fontId="9" fillId="0" borderId="14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</cellXfs>
  <cellStyles count="5">
    <cellStyle name="Milliers" xfId="1" builtinId="3"/>
    <cellStyle name="Milliers 2 2" xfId="3" xr:uid="{00000000-0005-0000-0000-000001000000}"/>
    <cellStyle name="Normal" xfId="0" builtinId="0"/>
    <cellStyle name="Normal 2 2" xfId="4" xr:uid="{00000000-0005-0000-0000-000003000000}"/>
    <cellStyle name="Normal_BD-ANOIR_TYPE-VILLAS_CSA_GREEN_TOWN" xfId="2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257065</xdr:colOff>
      <xdr:row>0</xdr:row>
      <xdr:rowOff>119992</xdr:rowOff>
    </xdr:from>
    <xdr:to>
      <xdr:col>0</xdr:col>
      <xdr:colOff>643868</xdr:colOff>
      <xdr:row>3</xdr:row>
      <xdr:rowOff>98096</xdr:rowOff>
    </xdr:to>
    <xdr:pic>
      <xdr:nvPicPr>
        <xdr:cNvPr id="2" name="Image 1" descr="C:\Users\admon\Documents\Aiseesoft Studio\Aiseesoft PDF Converter Ultimate\media\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065" y="119992"/>
          <a:ext cx="386803" cy="549604"/>
        </a:xfrm>
        <a:prstGeom prst="rect">
          <a:avLst/>
        </a:prstGeom>
        <a:noFill/>
      </xdr:spPr>
    </xdr:pic>
    <xdr:clientData/>
  </xdr:twoCellAnchor>
  <xdr:twoCellAnchor>
    <xdr:from>
      <xdr:col>0</xdr:col>
      <xdr:colOff>101381</xdr:colOff>
      <xdr:row>4</xdr:row>
      <xdr:rowOff>71930</xdr:rowOff>
    </xdr:from>
    <xdr:to>
      <xdr:col>0</xdr:col>
      <xdr:colOff>745797</xdr:colOff>
      <xdr:row>5</xdr:row>
      <xdr:rowOff>89010</xdr:rowOff>
    </xdr:to>
    <xdr:grpSp>
      <xdr:nvGrpSpPr>
        <xdr:cNvPr id="3" name="Group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>
          <a:grpSpLocks/>
        </xdr:cNvGrpSpPr>
      </xdr:nvGrpSpPr>
      <xdr:grpSpPr bwMode="auto">
        <a:xfrm>
          <a:off x="101381" y="759847"/>
          <a:ext cx="644416" cy="207580"/>
          <a:chOff x="358" y="1831"/>
          <a:chExt cx="2095" cy="310"/>
        </a:xfrm>
      </xdr:grpSpPr>
      <xdr:pic>
        <xdr:nvPicPr>
          <xdr:cNvPr id="4" name="Picture 7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" y="1831"/>
            <a:ext cx="2095" cy="2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8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7" y="2104"/>
            <a:ext cx="1352" cy="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view="pageBreakPreview" zoomScale="96" zoomScaleNormal="100" zoomScaleSheetLayoutView="96" workbookViewId="0">
      <selection activeCell="N22" sqref="N22"/>
    </sheetView>
  </sheetViews>
  <sheetFormatPr baseColWidth="10" defaultColWidth="9.1640625" defaultRowHeight="15" outlineLevelRow="1" x14ac:dyDescent="0.2"/>
  <cols>
    <col min="1" max="1" width="6.5" customWidth="1"/>
    <col min="2" max="2" width="40.33203125" customWidth="1"/>
    <col min="3" max="3" width="4.5" bestFit="1" customWidth="1"/>
    <col min="4" max="4" width="4.5" customWidth="1"/>
    <col min="10" max="10" width="7" customWidth="1"/>
    <col min="11" max="11" width="12.1640625" customWidth="1"/>
    <col min="12" max="12" width="13.33203125" customWidth="1"/>
    <col min="15" max="15" width="11.33203125" customWidth="1"/>
    <col min="21" max="21" width="10.1640625" customWidth="1"/>
  </cols>
  <sheetData>
    <row r="1" spans="1:15" x14ac:dyDescent="0.2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ht="26.25" customHeight="1" thickBot="1" x14ac:dyDescent="0.25">
      <c r="A2" s="88" t="s">
        <v>50</v>
      </c>
      <c r="B2" s="48"/>
      <c r="C2" s="48"/>
      <c r="D2" s="49"/>
      <c r="E2" s="49"/>
      <c r="F2" s="49"/>
      <c r="G2" s="49"/>
      <c r="H2" s="21"/>
      <c r="I2" s="21"/>
      <c r="J2" s="21"/>
      <c r="K2" s="21"/>
      <c r="L2" s="21"/>
      <c r="M2" s="21"/>
    </row>
    <row r="3" spans="1:15" ht="16.5" customHeight="1" thickBot="1" x14ac:dyDescent="0.25">
      <c r="A3" s="105" t="s">
        <v>14</v>
      </c>
      <c r="B3" s="105" t="s">
        <v>15</v>
      </c>
      <c r="C3" s="105" t="s">
        <v>16</v>
      </c>
      <c r="D3" s="107" t="s">
        <v>17</v>
      </c>
      <c r="E3" s="102" t="s">
        <v>18</v>
      </c>
      <c r="F3" s="103"/>
      <c r="G3" s="104"/>
      <c r="H3" s="109" t="s">
        <v>19</v>
      </c>
      <c r="I3" s="110"/>
      <c r="J3" s="95" t="s">
        <v>20</v>
      </c>
      <c r="K3" s="97" t="s">
        <v>21</v>
      </c>
      <c r="L3" s="98"/>
      <c r="M3" s="21"/>
    </row>
    <row r="4" spans="1:15" ht="16" thickBot="1" x14ac:dyDescent="0.25">
      <c r="A4" s="106"/>
      <c r="B4" s="106"/>
      <c r="C4" s="106"/>
      <c r="D4" s="108"/>
      <c r="E4" s="22" t="s">
        <v>22</v>
      </c>
      <c r="F4" s="23" t="s">
        <v>23</v>
      </c>
      <c r="G4" s="24" t="s">
        <v>24</v>
      </c>
      <c r="H4" s="87" t="s">
        <v>25</v>
      </c>
      <c r="I4" s="87" t="s">
        <v>26</v>
      </c>
      <c r="J4" s="96"/>
      <c r="K4" s="25" t="s">
        <v>27</v>
      </c>
      <c r="L4" s="25" t="s">
        <v>28</v>
      </c>
      <c r="M4" s="21"/>
    </row>
    <row r="5" spans="1:15" ht="16" thickBot="1" x14ac:dyDescent="0.25">
      <c r="A5" s="26"/>
      <c r="B5" s="26"/>
      <c r="C5" s="27"/>
      <c r="D5" s="28"/>
      <c r="E5" s="99" t="s">
        <v>29</v>
      </c>
      <c r="F5" s="100"/>
      <c r="G5" s="101"/>
      <c r="H5" s="29"/>
      <c r="I5" s="29"/>
      <c r="J5" s="30"/>
      <c r="K5" s="29"/>
      <c r="L5" s="29"/>
      <c r="M5" s="21"/>
    </row>
    <row r="6" spans="1:15" ht="16" thickBot="1" x14ac:dyDescent="0.25">
      <c r="A6" s="31">
        <v>1</v>
      </c>
      <c r="B6" s="32" t="s">
        <v>13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</row>
    <row r="7" spans="1:15" x14ac:dyDescent="0.2">
      <c r="A7" s="33"/>
      <c r="B7" s="34"/>
      <c r="C7" s="33"/>
      <c r="D7" s="35"/>
      <c r="E7" s="35"/>
      <c r="F7" s="35"/>
      <c r="G7" s="35"/>
      <c r="H7" s="35"/>
      <c r="I7" s="35"/>
      <c r="J7" s="35"/>
      <c r="K7" s="35"/>
      <c r="L7" s="35"/>
      <c r="M7" s="26"/>
    </row>
    <row r="8" spans="1:15" x14ac:dyDescent="0.2">
      <c r="A8" s="51">
        <v>1</v>
      </c>
      <c r="B8" s="52" t="s">
        <v>34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26"/>
    </row>
    <row r="9" spans="1:15" ht="16" outlineLevel="1" x14ac:dyDescent="0.2">
      <c r="A9" s="36"/>
      <c r="B9" s="50" t="s">
        <v>54</v>
      </c>
      <c r="C9" s="38"/>
      <c r="D9" s="40"/>
      <c r="E9" s="41"/>
      <c r="F9" s="39"/>
      <c r="G9" s="39"/>
      <c r="H9" s="42"/>
      <c r="I9" s="39"/>
      <c r="J9" s="39"/>
      <c r="K9" s="39"/>
      <c r="L9" s="39"/>
      <c r="M9" s="26"/>
    </row>
    <row r="10" spans="1:15" outlineLevel="1" x14ac:dyDescent="0.2">
      <c r="A10" s="36"/>
      <c r="B10" s="90" t="s">
        <v>57</v>
      </c>
      <c r="C10" s="53" t="s">
        <v>33</v>
      </c>
      <c r="D10" s="40">
        <v>1</v>
      </c>
      <c r="E10" s="41">
        <f>0.125+8.85+3.8+7.54+3.55+4+5.25+0.125</f>
        <v>33.239999999999995</v>
      </c>
      <c r="F10" s="89">
        <f>0.125+6.3+6.45+5.75+6.25+3.94+0.125</f>
        <v>28.94</v>
      </c>
      <c r="G10" s="47"/>
      <c r="H10" s="42">
        <f>F10*E10*D10</f>
        <v>961.96559999999988</v>
      </c>
      <c r="I10" s="39"/>
      <c r="J10" s="55">
        <v>0.6</v>
      </c>
      <c r="K10" s="56">
        <f>+H10*J10</f>
        <v>577.17935999999986</v>
      </c>
      <c r="L10" s="39"/>
      <c r="M10" s="26">
        <f>D10*E10*F10*J10</f>
        <v>577.17935999999986</v>
      </c>
    </row>
    <row r="11" spans="1:15" outlineLevel="1" x14ac:dyDescent="0.2">
      <c r="A11" s="36"/>
      <c r="B11" s="90" t="s">
        <v>58</v>
      </c>
      <c r="C11" s="53"/>
      <c r="D11" s="40"/>
      <c r="E11" s="41"/>
      <c r="F11" s="89"/>
      <c r="G11" s="47"/>
      <c r="H11" s="42"/>
      <c r="I11" s="39"/>
      <c r="J11" s="55"/>
      <c r="K11" s="56"/>
      <c r="L11" s="39"/>
      <c r="M11" s="26">
        <f t="shared" ref="M11:M17" si="0">D11*E11*F11*J11</f>
        <v>0</v>
      </c>
    </row>
    <row r="12" spans="1:15" outlineLevel="1" x14ac:dyDescent="0.2">
      <c r="A12" s="36"/>
      <c r="B12" s="90"/>
      <c r="C12" s="53"/>
      <c r="D12" s="40">
        <v>-1</v>
      </c>
      <c r="E12" s="41">
        <v>9.09</v>
      </c>
      <c r="F12" s="89">
        <v>5.75</v>
      </c>
      <c r="G12" s="47"/>
      <c r="H12" s="42">
        <f t="shared" ref="H12:H14" si="1">F12*E12*D12</f>
        <v>-52.267499999999998</v>
      </c>
      <c r="I12" s="39"/>
      <c r="J12" s="55">
        <v>0.6</v>
      </c>
      <c r="K12" s="56">
        <f t="shared" ref="K12:K14" si="2">+H12*J12</f>
        <v>-31.360499999999998</v>
      </c>
      <c r="L12" s="39"/>
      <c r="M12" s="26">
        <f t="shared" si="0"/>
        <v>-31.360499999999998</v>
      </c>
    </row>
    <row r="13" spans="1:15" outlineLevel="1" x14ac:dyDescent="0.2">
      <c r="A13" s="36"/>
      <c r="B13" s="90"/>
      <c r="C13" s="53"/>
      <c r="D13" s="40">
        <v>-1</v>
      </c>
      <c r="E13" s="41">
        <f>9.09+5.46+2.64+1.965</f>
        <v>19.155000000000001</v>
      </c>
      <c r="F13" s="41">
        <f>4.25-2*0.125</f>
        <v>4</v>
      </c>
      <c r="G13" s="47"/>
      <c r="H13" s="42">
        <f t="shared" si="1"/>
        <v>-76.62</v>
      </c>
      <c r="I13" s="39"/>
      <c r="J13" s="55">
        <v>0.6</v>
      </c>
      <c r="K13" s="56">
        <f t="shared" si="2"/>
        <v>-45.972000000000001</v>
      </c>
      <c r="L13" s="39"/>
      <c r="M13" s="26">
        <f t="shared" si="0"/>
        <v>-45.972000000000001</v>
      </c>
    </row>
    <row r="14" spans="1:15" outlineLevel="1" x14ac:dyDescent="0.2">
      <c r="A14" s="36"/>
      <c r="B14" s="90"/>
      <c r="C14" s="53"/>
      <c r="D14" s="40">
        <v>-1</v>
      </c>
      <c r="E14" s="41">
        <f>9.09+5.46+2.64</f>
        <v>17.190000000000001</v>
      </c>
      <c r="F14" s="89">
        <f>0.125+2.35+3.59+0.125</f>
        <v>6.1899999999999995</v>
      </c>
      <c r="G14" s="47"/>
      <c r="H14" s="42">
        <f t="shared" si="1"/>
        <v>-106.4061</v>
      </c>
      <c r="I14" s="39"/>
      <c r="J14" s="55">
        <v>0.6</v>
      </c>
      <c r="K14" s="56">
        <f t="shared" si="2"/>
        <v>-63.843659999999993</v>
      </c>
      <c r="L14" s="39"/>
      <c r="M14" s="26">
        <f t="shared" si="0"/>
        <v>-63.843659999999993</v>
      </c>
    </row>
    <row r="15" spans="1:15" ht="16" outlineLevel="1" x14ac:dyDescent="0.2">
      <c r="A15" s="36"/>
      <c r="B15" s="50" t="s">
        <v>59</v>
      </c>
      <c r="C15" s="53"/>
      <c r="D15" s="40"/>
      <c r="E15" s="41"/>
      <c r="F15" s="91"/>
      <c r="G15" s="47"/>
      <c r="H15" s="42"/>
      <c r="I15" s="39"/>
      <c r="J15" s="55"/>
      <c r="K15" s="56"/>
      <c r="L15" s="39"/>
      <c r="M15" s="26">
        <f t="shared" si="0"/>
        <v>0</v>
      </c>
    </row>
    <row r="16" spans="1:15" outlineLevel="1" x14ac:dyDescent="0.2">
      <c r="A16" s="36"/>
      <c r="B16" s="90" t="s">
        <v>60</v>
      </c>
      <c r="C16" s="53"/>
      <c r="D16" s="40">
        <v>1</v>
      </c>
      <c r="E16" s="41">
        <f>0.125+4.6+2.7+5.24+0.125</f>
        <v>12.79</v>
      </c>
      <c r="F16" s="91">
        <f>0.125+2.4+5*5.25+3+3.75+0.125+0.549</f>
        <v>36.198999999999998</v>
      </c>
      <c r="G16" s="47"/>
      <c r="H16" s="42">
        <f t="shared" ref="H16:H17" si="3">F16*E16*D16</f>
        <v>462.98520999999994</v>
      </c>
      <c r="I16" s="39"/>
      <c r="J16" s="55">
        <v>0.5</v>
      </c>
      <c r="K16" s="56">
        <f t="shared" ref="K16:K17" si="4">+H16*J16</f>
        <v>231.49260499999997</v>
      </c>
      <c r="L16" s="39"/>
      <c r="M16" s="26">
        <f t="shared" si="0"/>
        <v>231.49260499999997</v>
      </c>
    </row>
    <row r="17" spans="1:14" outlineLevel="1" x14ac:dyDescent="0.2">
      <c r="A17" s="36"/>
      <c r="B17" s="90"/>
      <c r="C17" s="53"/>
      <c r="D17" s="40">
        <v>-1</v>
      </c>
      <c r="E17" s="41">
        <v>5.3</v>
      </c>
      <c r="F17" s="91">
        <v>0.54900000000000004</v>
      </c>
      <c r="G17" s="47"/>
      <c r="H17" s="42">
        <f t="shared" si="3"/>
        <v>-2.9097</v>
      </c>
      <c r="I17" s="39"/>
      <c r="J17" s="55">
        <v>0.5</v>
      </c>
      <c r="K17" s="56">
        <f t="shared" si="4"/>
        <v>-1.45485</v>
      </c>
      <c r="L17" s="39"/>
      <c r="M17" s="26">
        <f t="shared" si="0"/>
        <v>-1.45485</v>
      </c>
    </row>
    <row r="18" spans="1:14" outlineLevel="1" x14ac:dyDescent="0.2">
      <c r="A18" s="36"/>
      <c r="B18" s="90"/>
      <c r="C18" s="53"/>
      <c r="D18" s="40"/>
      <c r="E18" s="41"/>
      <c r="F18" s="39"/>
      <c r="G18" s="47"/>
      <c r="H18" s="42"/>
      <c r="I18" s="39"/>
      <c r="J18" s="55"/>
      <c r="K18" s="56"/>
      <c r="L18" s="39"/>
      <c r="M18" s="26"/>
    </row>
    <row r="19" spans="1:14" outlineLevel="1" x14ac:dyDescent="0.2">
      <c r="A19" s="36"/>
      <c r="B19" s="90"/>
      <c r="C19" s="53"/>
      <c r="D19" s="40"/>
      <c r="E19" s="41"/>
      <c r="F19" s="39"/>
      <c r="G19" s="47"/>
      <c r="H19" s="42"/>
      <c r="I19" s="39"/>
      <c r="J19" s="55"/>
      <c r="K19" s="56"/>
      <c r="L19" s="39"/>
      <c r="M19" s="26"/>
    </row>
    <row r="20" spans="1:14" outlineLevel="1" x14ac:dyDescent="0.2">
      <c r="A20" s="36"/>
      <c r="B20" s="90"/>
      <c r="C20" s="53"/>
      <c r="D20" s="40"/>
      <c r="E20" s="41"/>
      <c r="F20" s="39"/>
      <c r="G20" s="47"/>
      <c r="H20" s="42"/>
      <c r="I20" s="39"/>
      <c r="J20" s="55"/>
      <c r="K20" s="56"/>
      <c r="L20" s="39"/>
      <c r="M20" s="26"/>
    </row>
    <row r="21" spans="1:14" outlineLevel="1" x14ac:dyDescent="0.2">
      <c r="A21" s="36"/>
      <c r="B21" s="90"/>
      <c r="C21" s="38"/>
      <c r="D21" s="64"/>
      <c r="E21" s="41"/>
      <c r="F21" s="39"/>
      <c r="G21" s="47"/>
      <c r="H21" s="42"/>
      <c r="I21" s="39"/>
      <c r="J21" s="55"/>
      <c r="K21" s="56"/>
      <c r="L21" s="39"/>
      <c r="M21" s="26"/>
    </row>
    <row r="22" spans="1:14" outlineLevel="1" x14ac:dyDescent="0.2">
      <c r="A22" s="36"/>
      <c r="B22" s="37"/>
      <c r="C22" s="38"/>
      <c r="D22" s="39"/>
      <c r="E22" s="39"/>
      <c r="F22" s="39"/>
      <c r="G22" s="39"/>
      <c r="H22" s="43">
        <f>SUM(H10:H21)</f>
        <v>1186.7475099999999</v>
      </c>
      <c r="I22" s="39"/>
      <c r="J22" s="39"/>
      <c r="K22" s="57">
        <f>SUM(K10:K21)</f>
        <v>666.04095499999983</v>
      </c>
      <c r="L22" s="39"/>
      <c r="M22" s="26">
        <f>SUM(M10:M21)</f>
        <v>666.04095499999983</v>
      </c>
      <c r="N22" s="94">
        <f>SUM(H10:H17)</f>
        <v>1186.7475099999999</v>
      </c>
    </row>
    <row r="23" spans="1:14" x14ac:dyDescent="0.2">
      <c r="A23" s="36"/>
      <c r="B23" s="44" t="s">
        <v>32</v>
      </c>
      <c r="C23" s="53" t="s">
        <v>33</v>
      </c>
      <c r="D23" s="39"/>
      <c r="E23" s="39"/>
      <c r="F23" s="39"/>
      <c r="G23" s="39"/>
      <c r="H23" s="39"/>
      <c r="I23" s="39"/>
      <c r="J23" s="39"/>
      <c r="K23" s="45" t="s">
        <v>31</v>
      </c>
      <c r="L23" s="46">
        <f>+H22</f>
        <v>1186.7475099999999</v>
      </c>
      <c r="M23" s="26"/>
    </row>
    <row r="24" spans="1:14" ht="28" x14ac:dyDescent="0.2">
      <c r="A24" s="51">
        <v>2</v>
      </c>
      <c r="B24" s="52" t="s">
        <v>51</v>
      </c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26"/>
    </row>
    <row r="25" spans="1:14" ht="24.75" customHeight="1" x14ac:dyDescent="0.2">
      <c r="A25" s="51">
        <v>2.1</v>
      </c>
      <c r="B25" s="52" t="s">
        <v>47</v>
      </c>
      <c r="C25" s="53" t="s">
        <v>33</v>
      </c>
      <c r="D25" s="54"/>
      <c r="E25" s="54"/>
      <c r="F25" s="54"/>
      <c r="G25" s="54"/>
      <c r="H25" s="54"/>
      <c r="I25" s="54"/>
      <c r="J25" s="54"/>
      <c r="K25" s="54"/>
      <c r="L25" s="54"/>
      <c r="M25" s="26"/>
    </row>
    <row r="26" spans="1:14" outlineLevel="1" x14ac:dyDescent="0.2">
      <c r="A26" s="36"/>
      <c r="B26" s="37"/>
      <c r="C26" s="38"/>
      <c r="D26" s="39"/>
      <c r="E26" s="39"/>
      <c r="F26" s="39"/>
      <c r="G26" s="39"/>
      <c r="H26" s="42"/>
      <c r="I26" s="39"/>
      <c r="J26" s="39"/>
      <c r="K26" s="39"/>
      <c r="L26" s="39"/>
      <c r="M26" s="26"/>
    </row>
  </sheetData>
  <mergeCells count="9">
    <mergeCell ref="J3:J4"/>
    <mergeCell ref="K3:L3"/>
    <mergeCell ref="E5:G5"/>
    <mergeCell ref="E3:G3"/>
    <mergeCell ref="A3:A4"/>
    <mergeCell ref="B3:B4"/>
    <mergeCell ref="C3:C4"/>
    <mergeCell ref="D3:D4"/>
    <mergeCell ref="H3:I3"/>
  </mergeCells>
  <pageMargins left="0.7" right="0.7" top="0.75" bottom="0.75" header="0.3" footer="0.3"/>
  <pageSetup paperSize="9" scale="65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9"/>
  <sheetViews>
    <sheetView tabSelected="1" zoomScale="120" zoomScaleNormal="120" zoomScaleSheetLayoutView="140" workbookViewId="0">
      <selection activeCell="E5" sqref="E5"/>
    </sheetView>
  </sheetViews>
  <sheetFormatPr baseColWidth="10" defaultColWidth="9.1640625" defaultRowHeight="15" outlineLevelCol="1" x14ac:dyDescent="0.2"/>
  <cols>
    <col min="1" max="1" width="11.5" customWidth="1"/>
    <col min="2" max="2" width="6.33203125" customWidth="1"/>
    <col min="3" max="3" width="43.83203125" customWidth="1"/>
    <col min="4" max="4" width="8" customWidth="1"/>
    <col min="5" max="5" width="7.1640625" customWidth="1"/>
    <col min="6" max="6" width="8.6640625" bestFit="1" customWidth="1"/>
    <col min="7" max="7" width="14.6640625" customWidth="1"/>
    <col min="8" max="8" width="13" customWidth="1" outlineLevel="1"/>
    <col min="9" max="9" width="6.1640625" customWidth="1" outlineLevel="1"/>
    <col min="10" max="10" width="14.5" customWidth="1"/>
    <col min="11" max="11" width="13.33203125" bestFit="1" customWidth="1"/>
    <col min="12" max="12" width="6.1640625" customWidth="1"/>
    <col min="13" max="13" width="10.1640625" customWidth="1" outlineLevel="1"/>
    <col min="14" max="17" width="9.1640625" customWidth="1" outlineLevel="1"/>
  </cols>
  <sheetData>
    <row r="1" spans="1:14" x14ac:dyDescent="0.2">
      <c r="J1" s="1" t="s">
        <v>53</v>
      </c>
    </row>
    <row r="3" spans="1:14" ht="15" customHeight="1" x14ac:dyDescent="0.2">
      <c r="A3" s="2"/>
      <c r="C3" s="70" t="s">
        <v>0</v>
      </c>
      <c r="D3" s="70"/>
      <c r="E3" s="88" t="s">
        <v>50</v>
      </c>
      <c r="F3" s="69"/>
      <c r="G3" s="69"/>
      <c r="H3" s="69"/>
      <c r="I3" s="69"/>
      <c r="J3" s="69"/>
      <c r="K3" s="69"/>
    </row>
    <row r="4" spans="1:14" ht="9.75" customHeight="1" x14ac:dyDescent="0.2">
      <c r="A4" s="2"/>
      <c r="B4" s="2"/>
      <c r="C4" s="67"/>
      <c r="D4" s="67"/>
      <c r="E4" s="69"/>
      <c r="F4" s="69"/>
      <c r="G4" s="69"/>
      <c r="H4" s="69"/>
      <c r="I4" s="69"/>
      <c r="J4" s="69"/>
      <c r="K4" s="69"/>
    </row>
    <row r="5" spans="1:14" x14ac:dyDescent="0.2">
      <c r="A5" s="2"/>
      <c r="C5" s="71" t="s">
        <v>1</v>
      </c>
      <c r="D5" s="71"/>
      <c r="E5" s="2" t="s">
        <v>55</v>
      </c>
      <c r="F5" s="2"/>
      <c r="G5" s="2"/>
      <c r="H5" s="3"/>
      <c r="I5" s="2"/>
      <c r="J5" s="2"/>
      <c r="K5" s="2"/>
    </row>
    <row r="6" spans="1:14" x14ac:dyDescent="0.2">
      <c r="A6" s="2"/>
      <c r="C6" s="71" t="s">
        <v>2</v>
      </c>
      <c r="D6" s="71"/>
      <c r="E6" s="2" t="s">
        <v>30</v>
      </c>
      <c r="F6" s="2"/>
      <c r="G6" s="1"/>
      <c r="H6" s="3"/>
      <c r="I6" s="2"/>
      <c r="J6" s="2"/>
      <c r="K6" s="2"/>
    </row>
    <row r="7" spans="1:14" ht="16" x14ac:dyDescent="0.2">
      <c r="A7" s="4"/>
      <c r="B7" s="4"/>
      <c r="C7" s="4"/>
      <c r="D7" s="4"/>
      <c r="E7" s="72" t="s">
        <v>52</v>
      </c>
      <c r="F7" s="4"/>
      <c r="G7" s="4"/>
      <c r="H7" s="4"/>
      <c r="I7" s="4"/>
      <c r="J7" s="4"/>
      <c r="K7" s="4"/>
    </row>
    <row r="8" spans="1:14" ht="17" thickBot="1" x14ac:dyDescent="0.25">
      <c r="A8" s="4"/>
      <c r="B8" s="4"/>
      <c r="C8" s="5"/>
      <c r="D8" s="5"/>
      <c r="E8" s="6"/>
      <c r="F8" s="6"/>
      <c r="G8" s="6"/>
      <c r="H8" s="6"/>
      <c r="I8" s="6"/>
      <c r="J8" s="6"/>
      <c r="K8" s="4"/>
    </row>
    <row r="9" spans="1:14" ht="43" thickBot="1" x14ac:dyDescent="0.25">
      <c r="A9" s="15" t="s">
        <v>3</v>
      </c>
      <c r="B9" s="15" t="s">
        <v>4</v>
      </c>
      <c r="C9" s="15" t="s">
        <v>5</v>
      </c>
      <c r="D9" s="15" t="s">
        <v>48</v>
      </c>
      <c r="E9" s="16" t="s">
        <v>6</v>
      </c>
      <c r="F9" s="15" t="s">
        <v>7</v>
      </c>
      <c r="G9" s="16" t="s">
        <v>8</v>
      </c>
      <c r="H9" s="15" t="s">
        <v>9</v>
      </c>
      <c r="I9" s="68" t="s">
        <v>10</v>
      </c>
      <c r="J9" s="17" t="s">
        <v>11</v>
      </c>
      <c r="K9" s="15" t="s">
        <v>12</v>
      </c>
      <c r="M9" s="92" t="s">
        <v>56</v>
      </c>
      <c r="N9" s="92" t="s">
        <v>10</v>
      </c>
    </row>
    <row r="10" spans="1:14" ht="17" thickBot="1" x14ac:dyDescent="0.25">
      <c r="A10" s="7"/>
      <c r="B10" s="13">
        <v>1</v>
      </c>
      <c r="C10" s="58" t="s">
        <v>13</v>
      </c>
      <c r="D10" s="58"/>
      <c r="E10" s="13"/>
      <c r="F10" s="14"/>
      <c r="G10" s="8"/>
      <c r="H10" s="9"/>
      <c r="I10" s="10"/>
      <c r="J10" s="10"/>
      <c r="K10" s="11"/>
    </row>
    <row r="11" spans="1:14" ht="16" thickBot="1" x14ac:dyDescent="0.25">
      <c r="A11" s="79"/>
      <c r="B11" s="80"/>
      <c r="C11" s="81"/>
      <c r="D11" s="81"/>
      <c r="E11" s="82"/>
      <c r="F11" s="83"/>
      <c r="G11" s="83"/>
      <c r="H11" s="83"/>
      <c r="I11" s="83"/>
      <c r="J11" s="83"/>
      <c r="K11" s="84"/>
    </row>
    <row r="12" spans="1:14" ht="24.75" customHeight="1" thickBot="1" x14ac:dyDescent="0.25">
      <c r="A12" s="73"/>
      <c r="B12" s="74">
        <v>1</v>
      </c>
      <c r="C12" s="75" t="s">
        <v>34</v>
      </c>
      <c r="D12" s="74">
        <v>85</v>
      </c>
      <c r="E12" s="60" t="s">
        <v>33</v>
      </c>
      <c r="F12" s="76"/>
      <c r="G12" s="76">
        <v>0</v>
      </c>
      <c r="H12" s="76">
        <f>+METRE!L23</f>
        <v>1186.7475099999999</v>
      </c>
      <c r="I12" s="77">
        <v>56</v>
      </c>
      <c r="J12" s="76">
        <f>+K12-G12</f>
        <v>664.57860560000006</v>
      </c>
      <c r="K12" s="78">
        <f>H12*I12%</f>
        <v>664.57860560000006</v>
      </c>
      <c r="M12" s="93">
        <f>+METRE!K22</f>
        <v>666.04095499999983</v>
      </c>
      <c r="N12" s="93">
        <f>+M12/H12*100</f>
        <v>56.123223296251098</v>
      </c>
    </row>
    <row r="13" spans="1:14" ht="17.25" customHeight="1" thickBot="1" x14ac:dyDescent="0.25">
      <c r="A13" s="79"/>
      <c r="B13" s="80"/>
      <c r="C13" s="81"/>
      <c r="D13" s="81"/>
      <c r="E13" s="82"/>
      <c r="F13" s="83"/>
      <c r="G13" s="83"/>
      <c r="H13" s="83"/>
      <c r="I13" s="83"/>
      <c r="J13" s="83"/>
      <c r="K13" s="84"/>
    </row>
    <row r="14" spans="1:14" ht="32" x14ac:dyDescent="0.2">
      <c r="A14" s="12"/>
      <c r="B14" s="60">
        <v>2</v>
      </c>
      <c r="C14" s="85" t="s">
        <v>51</v>
      </c>
      <c r="D14" s="86"/>
      <c r="E14" s="60" t="s">
        <v>33</v>
      </c>
      <c r="F14" s="19"/>
      <c r="G14" s="19"/>
      <c r="H14" s="19"/>
      <c r="I14" s="65"/>
      <c r="J14" s="19"/>
      <c r="K14" s="20"/>
    </row>
    <row r="15" spans="1:14" ht="16" x14ac:dyDescent="0.2">
      <c r="A15" s="12"/>
      <c r="B15" s="60">
        <v>2.1</v>
      </c>
      <c r="C15" s="59" t="s">
        <v>45</v>
      </c>
      <c r="D15" s="112"/>
      <c r="E15" s="60" t="s">
        <v>33</v>
      </c>
      <c r="F15" s="19"/>
      <c r="G15" s="19"/>
      <c r="H15" s="19"/>
      <c r="I15" s="65"/>
      <c r="J15" s="19"/>
      <c r="K15" s="20"/>
    </row>
    <row r="16" spans="1:14" ht="21" customHeight="1" x14ac:dyDescent="0.2">
      <c r="A16" s="12"/>
      <c r="B16" s="60">
        <v>2.2000000000000002</v>
      </c>
      <c r="C16" s="59" t="s">
        <v>46</v>
      </c>
      <c r="D16" s="113"/>
      <c r="E16" s="60" t="s">
        <v>33</v>
      </c>
      <c r="F16" s="19"/>
      <c r="G16" s="19"/>
      <c r="H16" s="19"/>
      <c r="I16" s="65"/>
      <c r="J16" s="19"/>
      <c r="K16" s="20"/>
    </row>
    <row r="17" spans="1:11" ht="21" customHeight="1" thickBot="1" x14ac:dyDescent="0.25">
      <c r="A17" s="12"/>
      <c r="B17" s="60">
        <v>2.2999999999999998</v>
      </c>
      <c r="C17" s="59" t="s">
        <v>49</v>
      </c>
      <c r="D17" s="113"/>
      <c r="E17" s="60" t="s">
        <v>33</v>
      </c>
      <c r="F17" s="19"/>
      <c r="G17" s="19"/>
      <c r="H17" s="19"/>
      <c r="I17" s="65"/>
      <c r="J17" s="19"/>
      <c r="K17" s="20"/>
    </row>
    <row r="18" spans="1:11" ht="16" thickBot="1" x14ac:dyDescent="0.25">
      <c r="A18" s="79"/>
      <c r="B18" s="80"/>
      <c r="C18" s="81"/>
      <c r="D18" s="81"/>
      <c r="E18" s="82"/>
      <c r="F18" s="83"/>
      <c r="G18" s="83"/>
      <c r="H18" s="83"/>
      <c r="I18" s="83"/>
      <c r="J18" s="83"/>
      <c r="K18" s="84"/>
    </row>
    <row r="20" spans="1:11" ht="15" customHeight="1" x14ac:dyDescent="0.2">
      <c r="B20" s="2" t="s">
        <v>35</v>
      </c>
      <c r="C20" s="66"/>
      <c r="D20" s="66"/>
      <c r="E20" s="18" t="s">
        <v>36</v>
      </c>
      <c r="H20" s="63" t="s">
        <v>37</v>
      </c>
      <c r="J20" s="63" t="s">
        <v>38</v>
      </c>
    </row>
    <row r="21" spans="1:11" x14ac:dyDescent="0.2">
      <c r="B21" s="67" t="s">
        <v>40</v>
      </c>
      <c r="C21" s="2"/>
      <c r="D21" s="2"/>
      <c r="E21" s="18" t="s">
        <v>39</v>
      </c>
      <c r="H21" s="18" t="s">
        <v>44</v>
      </c>
      <c r="J21" s="63" t="s">
        <v>41</v>
      </c>
    </row>
    <row r="24" spans="1:11" x14ac:dyDescent="0.2">
      <c r="E24" s="111" t="s">
        <v>42</v>
      </c>
      <c r="F24" s="111"/>
      <c r="G24" s="111"/>
      <c r="H24" s="111"/>
    </row>
    <row r="25" spans="1:11" x14ac:dyDescent="0.2">
      <c r="E25" s="111" t="s">
        <v>43</v>
      </c>
      <c r="F25" s="111"/>
      <c r="G25" s="111"/>
      <c r="H25" s="111"/>
    </row>
    <row r="28" spans="1:11" x14ac:dyDescent="0.2">
      <c r="I28" s="2"/>
    </row>
    <row r="29" spans="1:11" x14ac:dyDescent="0.2">
      <c r="A29" t="s">
        <v>61</v>
      </c>
    </row>
  </sheetData>
  <mergeCells count="3">
    <mergeCell ref="E24:H24"/>
    <mergeCell ref="E25:H25"/>
    <mergeCell ref="D15:D17"/>
  </mergeCells>
  <printOptions horizontalCentered="1"/>
  <pageMargins left="0.11811023622047245" right="0.11811023622047245" top="0" bottom="0" header="0.11811023622047245" footer="0.11811023622047245"/>
  <pageSetup paperSize="9" scale="93" orientation="landscape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E13"/>
  <sheetViews>
    <sheetView workbookViewId="0">
      <selection activeCell="F15" sqref="F15"/>
    </sheetView>
  </sheetViews>
  <sheetFormatPr baseColWidth="10" defaultColWidth="9.1640625" defaultRowHeight="15" x14ac:dyDescent="0.2"/>
  <cols>
    <col min="3" max="3" width="21" customWidth="1"/>
    <col min="4" max="4" width="9.83203125" style="62" customWidth="1"/>
    <col min="5" max="5" width="12.33203125" style="61" customWidth="1"/>
  </cols>
  <sheetData>
    <row r="2" spans="4:5" x14ac:dyDescent="0.2">
      <c r="D2"/>
      <c r="E2"/>
    </row>
    <row r="3" spans="4:5" x14ac:dyDescent="0.2">
      <c r="D3"/>
      <c r="E3"/>
    </row>
    <row r="4" spans="4:5" x14ac:dyDescent="0.2">
      <c r="D4"/>
      <c r="E4"/>
    </row>
    <row r="5" spans="4:5" x14ac:dyDescent="0.2">
      <c r="D5"/>
      <c r="E5"/>
    </row>
    <row r="6" spans="4:5" x14ac:dyDescent="0.2">
      <c r="D6"/>
      <c r="E6"/>
    </row>
    <row r="7" spans="4:5" x14ac:dyDescent="0.2">
      <c r="D7"/>
      <c r="E7"/>
    </row>
    <row r="8" spans="4:5" x14ac:dyDescent="0.2">
      <c r="D8"/>
      <c r="E8"/>
    </row>
    <row r="9" spans="4:5" x14ac:dyDescent="0.2">
      <c r="D9"/>
      <c r="E9"/>
    </row>
    <row r="10" spans="4:5" x14ac:dyDescent="0.2">
      <c r="D10"/>
      <c r="E10"/>
    </row>
    <row r="11" spans="4:5" x14ac:dyDescent="0.2">
      <c r="D11"/>
      <c r="E11"/>
    </row>
    <row r="12" spans="4:5" x14ac:dyDescent="0.2">
      <c r="D12"/>
      <c r="E12"/>
    </row>
    <row r="13" spans="4:5" x14ac:dyDescent="0.2">
      <c r="D13"/>
      <c r="E1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METRE</vt:lpstr>
      <vt:lpstr>ATTACH</vt:lpstr>
      <vt:lpstr>DEVIS</vt:lpstr>
      <vt:lpstr>ATTACH!Zone_d_impression</vt:lpstr>
      <vt:lpstr>METRE!Zone_d_impression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2022-10-17T16:08:17Z</dcterms:modified>
</cp:coreProperties>
</file>