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s\Downloads\Guided projects\DA using Microsoft Excel Guided project\"/>
    </mc:Choice>
  </mc:AlternateContent>
  <xr:revisionPtr revIDLastSave="0" documentId="13_ncr:1_{D6580F9A-F355-435F-9F9E-F7F1484E37C5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4" r:id="rId1"/>
    <sheet name="Sheet2" sheetId="5" r:id="rId2"/>
    <sheet name="Sales Data" sheetId="2" r:id="rId3"/>
    <sheet name="Customer Info" sheetId="3" r:id="rId4"/>
  </sheet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<sst xmlns="http://schemas.openxmlformats.org/spreadsheetml/2006/main" count="551" uniqueCount="95">
  <si>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</si>
  <si>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</si>
  <si>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</si>
  <si>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</si>
  <si>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</si>
  <si>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</si>
  <si>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</si>
  <si>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</si>
  <si>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</si>
  <si>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</si>
  <si>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</si>
  <si>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</si>
  <si>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</si>
  <si>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</si>
  <si>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</si>
  <si>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</si>
  <si>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</si>
  <si>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</si>
  <si>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</si>
  <si>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</si>
  <si>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</si>
  <si>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</si>
  <si>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</si>
  <si>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</si>
  <si>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</si>
  <si>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</si>
  <si>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</si>
  <si>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</si>
  <si>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</si>
  <si>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</si>
  <si>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</si>
  <si>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</si>
  <si>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</si>
  <si>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</si>
  <si>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</si>
  <si>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</si>
  <si>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</si>
  <si>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</si>
  <si>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</si>
  <si>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</si>
  <si>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</si>
  <si>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</si>
  <si>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</si>
  <si>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</si>
  <si>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</si>
  <si>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</si>
  <si>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</si>
  <si>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</si>
  <si>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</si>
  <si>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</si>
  <si>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</si>
  <si>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</si>
  <si>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</si>
  <si>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</si>
  <si>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</si>
  <si>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</si>
  <si>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</si>
  <si>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</si>
  <si>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</si>
  <si>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</si>
  <si>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</si>
  <si>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</si>
  <si>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</si>
  <si>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</si>
  <si>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</si>
  <si>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</si>
  <si>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</si>
  <si>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</si>
  <si>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</si>
  <si>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</si>
  <si>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</si>
  <si>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</si>
  <si>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</si>
  <si>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</si>
  <si>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</si>
  <si>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</si>
  <si>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</si>
  <si>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</si>
  <si>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</si>
  <si>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</si>
  <si>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</si>
  <si>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</si>
  <si>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</si>
  <si>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</si>
  <si>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</si>
  <si>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</si>
  <si>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</si>
  <si>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</si>
  <si>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</si>
  <si>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Company name</t>
  </si>
  <si>
    <t>Sum of final price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</si>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</sst>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9" formatCode="_-[$$-409]* #,##0_ ;_-[$$-409]* \-#,##0\ ;_-[$$-409]* &quot;-&quot;??_ ;_-@_ "/>
    <numFmt numFmtId="172" formatCode="_-[$$-45C]* #,##0_-;\-[$$-45C]* #,##0_-;_-[$$-45C]* &quot;-&quot;_-;_-@_-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172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9" formatCode="_-[$$-409]* #,##0_ ;_-[$$-409]* \-#,##0\ ;_-[$$-409]* &quot;-&quot;??_ ;_-@_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s" refreshedDate="45141.512315856482" createdVersion="8" refreshedVersion="8" minRefreshableVersion="3" recordCount="80" xr:uid="{FEC0F9C1-9FFF-4844-9EC1-48452DF3852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 count="2">
        <s v="N"/>
        <s v="Y"/>
      </sharedItems>
    </cacheField>
    <cacheField name="final price" numFmtId="169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x v="0"/>
    <n v="132"/>
    <x v="0"/>
    <s v="Bankia"/>
    <x v="0"/>
    <s v="black"/>
    <s v="F2248bl"/>
    <x v="0"/>
    <n v="235"/>
    <n v="3525"/>
    <x v="0"/>
    <n v="3525"/>
  </r>
  <r>
    <n v="2"/>
    <d v="2020-01-06T00:00:00"/>
    <x v="0"/>
    <s v="Amy Brown"/>
    <x v="1"/>
    <n v="144"/>
    <x v="1"/>
    <s v="Affinity"/>
    <x v="1"/>
    <s v="red"/>
    <s v="U2683rd"/>
    <x v="1"/>
    <n v="260"/>
    <n v="5720"/>
    <x v="1"/>
    <n v="5434"/>
  </r>
  <r>
    <n v="3"/>
    <d v="2020-01-09T00:00:00"/>
    <x v="0"/>
    <s v="Sara Davis"/>
    <x v="1"/>
    <n v="136"/>
    <x v="2"/>
    <s v="Telmark"/>
    <x v="2"/>
    <s v="black"/>
    <s v="E2376bl"/>
    <x v="2"/>
    <n v="350"/>
    <n v="5600"/>
    <x v="0"/>
    <n v="5600"/>
  </r>
  <r>
    <n v="4"/>
    <d v="2020-01-12T00:00:00"/>
    <x v="0"/>
    <s v="Marc Williams"/>
    <x v="2"/>
    <n v="144"/>
    <x v="1"/>
    <s v="Affinity"/>
    <x v="0"/>
    <s v="brown"/>
    <s v="F2248br"/>
    <x v="3"/>
    <n v="235"/>
    <n v="7050"/>
    <x v="1"/>
    <n v="6697.5"/>
  </r>
  <r>
    <n v="5"/>
    <d v="2020-01-12T00:00:00"/>
    <x v="0"/>
    <s v="Eric Jones"/>
    <x v="0"/>
    <n v="166"/>
    <x v="3"/>
    <s v="Port Royale"/>
    <x v="3"/>
    <s v="gray"/>
    <s v="V2944gr"/>
    <x v="4"/>
    <n v="295"/>
    <n v="9440"/>
    <x v="1"/>
    <n v="8968"/>
  </r>
  <r>
    <n v="6"/>
    <d v="2020-01-15T00:00:00"/>
    <x v="0"/>
    <s v="Stacy Peters"/>
    <x v="0"/>
    <n v="136"/>
    <x v="2"/>
    <s v="Telmark"/>
    <x v="2"/>
    <s v="brown"/>
    <s v="E2376br"/>
    <x v="5"/>
    <n v="350"/>
    <n v="4900"/>
    <x v="0"/>
    <n v="4900"/>
  </r>
  <r>
    <n v="7"/>
    <d v="2020-01-18T00:00:00"/>
    <x v="0"/>
    <s v="David Garcia"/>
    <x v="2"/>
    <n v="152"/>
    <x v="4"/>
    <s v="Secspace"/>
    <x v="4"/>
    <s v="white"/>
    <s v="C2699wh"/>
    <x v="6"/>
    <n v="375"/>
    <n v="3000"/>
    <x v="0"/>
    <n v="3000"/>
  </r>
  <r>
    <n v="8"/>
    <d v="2020-01-22T00:00:00"/>
    <x v="0"/>
    <s v="Amy Brown"/>
    <x v="1"/>
    <n v="132"/>
    <x v="0"/>
    <s v="Bankia"/>
    <x v="0"/>
    <s v="brown"/>
    <s v="F2248br"/>
    <x v="1"/>
    <n v="235"/>
    <n v="5170"/>
    <x v="1"/>
    <n v="4911.5"/>
  </r>
  <r>
    <n v="9"/>
    <d v="2020-01-22T00:00:00"/>
    <x v="0"/>
    <s v="Sara Davis"/>
    <x v="1"/>
    <n v="136"/>
    <x v="2"/>
    <s v="Telmark"/>
    <x v="1"/>
    <s v="brown"/>
    <s v="U2683br"/>
    <x v="7"/>
    <n v="260"/>
    <n v="10400"/>
    <x v="1"/>
    <n v="9880"/>
  </r>
  <r>
    <n v="10"/>
    <d v="2020-01-26T00:00:00"/>
    <x v="0"/>
    <s v="Eric Jones"/>
    <x v="0"/>
    <n v="166"/>
    <x v="3"/>
    <s v="Port Royale"/>
    <x v="2"/>
    <s v="black"/>
    <s v="E2376bl"/>
    <x v="8"/>
    <n v="350"/>
    <n v="8750"/>
    <x v="1"/>
    <n v="8312.5"/>
  </r>
  <r>
    <n v="11"/>
    <d v="2020-01-28T00:00:00"/>
    <x v="0"/>
    <s v="David Garcia"/>
    <x v="2"/>
    <n v="157"/>
    <x v="5"/>
    <s v="MarkPlus"/>
    <x v="2"/>
    <s v="black"/>
    <s v="E2376bl"/>
    <x v="9"/>
    <n v="350"/>
    <n v="11550"/>
    <x v="1"/>
    <n v="10972.5"/>
  </r>
  <r>
    <n v="12"/>
    <d v="2020-02-04T00:00:00"/>
    <x v="1"/>
    <s v="Marc Williams"/>
    <x v="2"/>
    <n v="178"/>
    <x v="6"/>
    <s v="Vento"/>
    <x v="3"/>
    <s v="white"/>
    <s v="V2944wh"/>
    <x v="0"/>
    <n v="295"/>
    <n v="4425"/>
    <x v="0"/>
    <n v="4425"/>
  </r>
  <r>
    <n v="13"/>
    <d v="2020-02-07T00:00:00"/>
    <x v="1"/>
    <s v="Eric Jones"/>
    <x v="0"/>
    <n v="180"/>
    <x v="7"/>
    <s v="Milago"/>
    <x v="4"/>
    <s v="gray"/>
    <s v="C2699gr"/>
    <x v="10"/>
    <n v="375"/>
    <n v="3750"/>
    <x v="0"/>
    <n v="3750"/>
  </r>
  <r>
    <n v="14"/>
    <d v="2020-02-08T00:00:00"/>
    <x v="1"/>
    <s v="Emily Moore"/>
    <x v="1"/>
    <n v="132"/>
    <x v="0"/>
    <s v="Bankia"/>
    <x v="1"/>
    <s v="brown"/>
    <s v="U2683br"/>
    <x v="11"/>
    <n v="260"/>
    <n v="11700"/>
    <x v="1"/>
    <n v="11115"/>
  </r>
  <r>
    <n v="15"/>
    <d v="2020-02-10T00:00:00"/>
    <x v="1"/>
    <s v="Amy Brown"/>
    <x v="1"/>
    <n v="180"/>
    <x v="7"/>
    <s v="Milago"/>
    <x v="2"/>
    <s v="white"/>
    <s v="E2376wh"/>
    <x v="4"/>
    <n v="350"/>
    <n v="11200"/>
    <x v="1"/>
    <n v="10640"/>
  </r>
  <r>
    <n v="16"/>
    <d v="2020-02-12T00:00:00"/>
    <x v="1"/>
    <s v="Marc Williams"/>
    <x v="2"/>
    <n v="166"/>
    <x v="3"/>
    <s v="Port Royale"/>
    <x v="2"/>
    <s v="black"/>
    <s v="E2376bl"/>
    <x v="12"/>
    <n v="350"/>
    <n v="9800"/>
    <x v="1"/>
    <n v="9310"/>
  </r>
  <r>
    <n v="17"/>
    <d v="2020-02-14T00:00:00"/>
    <x v="1"/>
    <s v="Sara Davis"/>
    <x v="1"/>
    <n v="162"/>
    <x v="8"/>
    <s v="Cruise"/>
    <x v="5"/>
    <s v="red"/>
    <s v="A2258rd"/>
    <x v="10"/>
    <n v="220"/>
    <n v="2200"/>
    <x v="0"/>
    <n v="2200"/>
  </r>
  <r>
    <n v="18"/>
    <d v="2020-02-15T00:00:00"/>
    <x v="1"/>
    <s v="Eric Jones"/>
    <x v="0"/>
    <n v="136"/>
    <x v="2"/>
    <s v="Telmark"/>
    <x v="1"/>
    <s v="brown"/>
    <s v="U2683br"/>
    <x v="2"/>
    <n v="260"/>
    <n v="4160"/>
    <x v="0"/>
    <n v="4160"/>
  </r>
  <r>
    <n v="19"/>
    <d v="2020-02-19T00:00:00"/>
    <x v="1"/>
    <s v="David Garcia"/>
    <x v="2"/>
    <n v="132"/>
    <x v="0"/>
    <s v="Bankia"/>
    <x v="0"/>
    <s v="brown"/>
    <s v="F2248br"/>
    <x v="13"/>
    <n v="235"/>
    <n v="8225"/>
    <x v="1"/>
    <n v="7813.75"/>
  </r>
  <r>
    <n v="20"/>
    <d v="2020-02-21T00:00:00"/>
    <x v="1"/>
    <s v="Amy Brown"/>
    <x v="1"/>
    <n v="132"/>
    <x v="0"/>
    <s v="Bankia"/>
    <x v="3"/>
    <s v="black"/>
    <s v="V2944bl"/>
    <x v="14"/>
    <n v="295"/>
    <n v="3540"/>
    <x v="0"/>
    <n v="3540"/>
  </r>
  <r>
    <n v="21"/>
    <d v="2020-02-26T00:00:00"/>
    <x v="1"/>
    <s v="Marc Williams"/>
    <x v="2"/>
    <n v="136"/>
    <x v="2"/>
    <s v="Telmark"/>
    <x v="4"/>
    <s v="gray"/>
    <s v="C2699gr"/>
    <x v="7"/>
    <n v="375"/>
    <n v="15000"/>
    <x v="1"/>
    <n v="14250"/>
  </r>
  <r>
    <n v="22"/>
    <d v="2020-02-28T00:00:00"/>
    <x v="1"/>
    <s v="Stacy Peters"/>
    <x v="0"/>
    <n v="144"/>
    <x v="1"/>
    <s v="Affinity"/>
    <x v="2"/>
    <s v="brown"/>
    <s v="E2376br"/>
    <x v="10"/>
    <n v="350"/>
    <n v="3500"/>
    <x v="0"/>
    <n v="3500"/>
  </r>
  <r>
    <n v="23"/>
    <d v="2020-03-01T00:00:00"/>
    <x v="2"/>
    <s v="Sara Davis"/>
    <x v="1"/>
    <n v="132"/>
    <x v="0"/>
    <s v="Bankia"/>
    <x v="4"/>
    <s v="black"/>
    <s v="C2699bl"/>
    <x v="8"/>
    <n v="375"/>
    <n v="9375"/>
    <x v="1"/>
    <n v="8906.25"/>
  </r>
  <r>
    <n v="24"/>
    <d v="2020-03-04T00:00:00"/>
    <x v="2"/>
    <s v="Emily Moore"/>
    <x v="1"/>
    <n v="162"/>
    <x v="8"/>
    <s v="Cruise"/>
    <x v="1"/>
    <s v="black"/>
    <s v="U2683bl"/>
    <x v="15"/>
    <n v="260"/>
    <n v="13000"/>
    <x v="1"/>
    <n v="12350"/>
  </r>
  <r>
    <n v="25"/>
    <d v="2020-03-07T00:00:00"/>
    <x v="2"/>
    <s v="Amy Brown"/>
    <x v="1"/>
    <n v="180"/>
    <x v="7"/>
    <s v="Milago"/>
    <x v="0"/>
    <s v="white"/>
    <s v="F2248wh"/>
    <x v="1"/>
    <n v="235"/>
    <n v="5170"/>
    <x v="1"/>
    <n v="4911.5"/>
  </r>
  <r>
    <n v="26"/>
    <d v="2020-03-09T00:00:00"/>
    <x v="2"/>
    <s v="Eric Jones"/>
    <x v="0"/>
    <n v="144"/>
    <x v="1"/>
    <s v="Affinity"/>
    <x v="3"/>
    <s v="brown"/>
    <s v="V2944br"/>
    <x v="0"/>
    <n v="295"/>
    <n v="4425"/>
    <x v="0"/>
    <n v="4425"/>
  </r>
  <r>
    <n v="27"/>
    <d v="2020-03-11T00:00:00"/>
    <x v="2"/>
    <s v="Stacy Peters"/>
    <x v="0"/>
    <n v="166"/>
    <x v="3"/>
    <s v="Port Royale"/>
    <x v="5"/>
    <s v="white"/>
    <s v="A2258wh"/>
    <x v="10"/>
    <n v="220"/>
    <n v="2200"/>
    <x v="0"/>
    <n v="2200"/>
  </r>
  <r>
    <n v="28"/>
    <d v="2020-03-12T00:00:00"/>
    <x v="2"/>
    <s v="Marc Williams"/>
    <x v="2"/>
    <n v="178"/>
    <x v="6"/>
    <s v="Vento"/>
    <x v="2"/>
    <s v="black"/>
    <s v="E2376bl"/>
    <x v="16"/>
    <n v="350"/>
    <n v="7000"/>
    <x v="1"/>
    <n v="6650"/>
  </r>
  <r>
    <n v="29"/>
    <d v="2020-03-14T00:00:00"/>
    <x v="2"/>
    <s v="Emily Moore"/>
    <x v="1"/>
    <n v="157"/>
    <x v="5"/>
    <s v="MarkPlus"/>
    <x v="0"/>
    <s v="gray"/>
    <s v="F2248gr"/>
    <x v="5"/>
    <n v="235"/>
    <n v="3290"/>
    <x v="0"/>
    <n v="3290"/>
  </r>
  <r>
    <n v="30"/>
    <d v="2020-03-18T00:00:00"/>
    <x v="2"/>
    <s v="Amy Brown"/>
    <x v="1"/>
    <n v="152"/>
    <x v="4"/>
    <s v="Secspace"/>
    <x v="5"/>
    <s v="gray"/>
    <s v="A2258gr"/>
    <x v="12"/>
    <n v="220"/>
    <n v="6160"/>
    <x v="1"/>
    <n v="5852"/>
  </r>
  <r>
    <n v="31"/>
    <d v="2020-03-23T00:00:00"/>
    <x v="2"/>
    <s v="Emily Moore"/>
    <x v="1"/>
    <n v="162"/>
    <x v="8"/>
    <s v="Cruise"/>
    <x v="0"/>
    <s v="black"/>
    <s v="F2248bl"/>
    <x v="14"/>
    <n v="235"/>
    <n v="2820"/>
    <x v="0"/>
    <n v="2820"/>
  </r>
  <r>
    <n v="32"/>
    <d v="2020-03-24T00:00:00"/>
    <x v="2"/>
    <s v="Eric Jones"/>
    <x v="0"/>
    <n v="180"/>
    <x v="7"/>
    <s v="Milago"/>
    <x v="3"/>
    <s v="white"/>
    <s v="V2944wh"/>
    <x v="13"/>
    <n v="295"/>
    <n v="10325"/>
    <x v="1"/>
    <n v="9808.75"/>
  </r>
  <r>
    <n v="33"/>
    <d v="2020-03-26T00:00:00"/>
    <x v="2"/>
    <s v="Marc Williams"/>
    <x v="2"/>
    <n v="178"/>
    <x v="6"/>
    <s v="Vento"/>
    <x v="4"/>
    <s v="white"/>
    <s v="C2699wh"/>
    <x v="16"/>
    <n v="375"/>
    <n v="7500"/>
    <x v="1"/>
    <n v="7125"/>
  </r>
  <r>
    <n v="34"/>
    <d v="2020-03-28T00:00:00"/>
    <x v="2"/>
    <s v="Stacy Peters"/>
    <x v="0"/>
    <n v="152"/>
    <x v="4"/>
    <s v="Secspace"/>
    <x v="5"/>
    <s v="gray"/>
    <s v="A2258gr"/>
    <x v="11"/>
    <n v="220"/>
    <n v="9900"/>
    <x v="1"/>
    <n v="9405"/>
  </r>
  <r>
    <n v="35"/>
    <d v="2020-04-02T00:00:00"/>
    <x v="3"/>
    <s v="Amy Brown"/>
    <x v="1"/>
    <n v="136"/>
    <x v="2"/>
    <s v="Telmark"/>
    <x v="4"/>
    <s v="black"/>
    <s v="C2699bl"/>
    <x v="0"/>
    <n v="375"/>
    <n v="5625"/>
    <x v="0"/>
    <n v="5625"/>
  </r>
  <r>
    <n v="36"/>
    <d v="2020-04-06T00:00:00"/>
    <x v="3"/>
    <s v="Emily Moore"/>
    <x v="1"/>
    <n v="132"/>
    <x v="0"/>
    <s v="Bankia"/>
    <x v="2"/>
    <s v="black"/>
    <s v="E2376bl"/>
    <x v="5"/>
    <n v="350"/>
    <n v="4900"/>
    <x v="0"/>
    <n v="4900"/>
  </r>
  <r>
    <n v="37"/>
    <d v="2020-04-07T00:00:00"/>
    <x v="3"/>
    <s v="Marc Williams"/>
    <x v="2"/>
    <n v="157"/>
    <x v="5"/>
    <s v="MarkPlus"/>
    <x v="3"/>
    <s v="gray"/>
    <s v="V2944gr"/>
    <x v="4"/>
    <n v="295"/>
    <n v="9440"/>
    <x v="1"/>
    <n v="8968"/>
  </r>
  <r>
    <n v="38"/>
    <d v="2020-04-11T00:00:00"/>
    <x v="3"/>
    <s v="Sara Davis"/>
    <x v="1"/>
    <n v="132"/>
    <x v="0"/>
    <s v="Bankia"/>
    <x v="1"/>
    <s v="black"/>
    <s v="U2683bl"/>
    <x v="7"/>
    <n v="260"/>
    <n v="10400"/>
    <x v="1"/>
    <n v="9880"/>
  </r>
  <r>
    <n v="39"/>
    <d v="2020-04-12T00:00:00"/>
    <x v="3"/>
    <s v="Stacy Peters"/>
    <x v="0"/>
    <n v="166"/>
    <x v="3"/>
    <s v="Port Royale"/>
    <x v="0"/>
    <s v="black"/>
    <s v="F2248bl"/>
    <x v="11"/>
    <n v="235"/>
    <n v="10575"/>
    <x v="1"/>
    <n v="10046.25"/>
  </r>
  <r>
    <n v="40"/>
    <d v="2020-04-12T00:00:00"/>
    <x v="3"/>
    <s v="Amy Brown"/>
    <x v="1"/>
    <n v="180"/>
    <x v="7"/>
    <s v="Milago"/>
    <x v="5"/>
    <s v="white"/>
    <s v="A2258wh"/>
    <x v="17"/>
    <n v="220"/>
    <n v="5280"/>
    <x v="1"/>
    <n v="5016"/>
  </r>
  <r>
    <n v="41"/>
    <d v="2020-04-14T00:00:00"/>
    <x v="3"/>
    <s v="Emily Moore"/>
    <x v="1"/>
    <n v="132"/>
    <x v="0"/>
    <s v="Bankia"/>
    <x v="4"/>
    <s v="black"/>
    <s v="C2699bl"/>
    <x v="3"/>
    <n v="375"/>
    <n v="11250"/>
    <x v="1"/>
    <n v="10687.5"/>
  </r>
  <r>
    <n v="42"/>
    <d v="2020-04-15T00:00:00"/>
    <x v="3"/>
    <s v="Emily Moore"/>
    <x v="1"/>
    <n v="144"/>
    <x v="1"/>
    <s v="Affinity"/>
    <x v="1"/>
    <s v="red"/>
    <s v="U2683rd"/>
    <x v="0"/>
    <n v="260"/>
    <n v="3900"/>
    <x v="0"/>
    <n v="3900"/>
  </r>
  <r>
    <n v="43"/>
    <d v="2020-04-16T00:00:00"/>
    <x v="3"/>
    <s v="Stacy Peters"/>
    <x v="0"/>
    <n v="157"/>
    <x v="5"/>
    <s v="MarkPlus"/>
    <x v="4"/>
    <s v="black"/>
    <s v="C2699bl"/>
    <x v="0"/>
    <n v="375"/>
    <n v="5625"/>
    <x v="0"/>
    <n v="5625"/>
  </r>
  <r>
    <n v="44"/>
    <d v="2020-04-19T00:00:00"/>
    <x v="3"/>
    <s v="Eric Jones"/>
    <x v="0"/>
    <n v="180"/>
    <x v="7"/>
    <s v="Milago"/>
    <x v="3"/>
    <s v="brown"/>
    <s v="V2944br"/>
    <x v="18"/>
    <n v="295"/>
    <n v="12390"/>
    <x v="1"/>
    <n v="11770.5"/>
  </r>
  <r>
    <n v="45"/>
    <d v="2020-04-20T00:00:00"/>
    <x v="3"/>
    <s v="Eric Jones"/>
    <x v="0"/>
    <n v="132"/>
    <x v="0"/>
    <s v="Bankia"/>
    <x v="2"/>
    <s v="black"/>
    <s v="E2376bl"/>
    <x v="19"/>
    <n v="350"/>
    <n v="9100"/>
    <x v="1"/>
    <n v="8645"/>
  </r>
  <r>
    <n v="46"/>
    <d v="2020-04-22T00:00:00"/>
    <x v="3"/>
    <s v="Marc Williams"/>
    <x v="2"/>
    <n v="162"/>
    <x v="8"/>
    <s v="Cruise"/>
    <x v="1"/>
    <s v="gray"/>
    <s v="U2683gr"/>
    <x v="13"/>
    <n v="260"/>
    <n v="9100"/>
    <x v="1"/>
    <n v="8645"/>
  </r>
  <r>
    <n v="47"/>
    <d v="2020-04-23T00:00:00"/>
    <x v="3"/>
    <s v="Stacy Peters"/>
    <x v="0"/>
    <n v="144"/>
    <x v="1"/>
    <s v="Affinity"/>
    <x v="5"/>
    <s v="white"/>
    <s v="A2258wh"/>
    <x v="4"/>
    <n v="220"/>
    <n v="7040"/>
    <x v="1"/>
    <n v="6688"/>
  </r>
  <r>
    <n v="48"/>
    <d v="2020-04-27T00:00:00"/>
    <x v="3"/>
    <s v="Emily Moore"/>
    <x v="1"/>
    <n v="132"/>
    <x v="0"/>
    <s v="Bankia"/>
    <x v="3"/>
    <s v="brown"/>
    <s v="V2944br"/>
    <x v="20"/>
    <n v="295"/>
    <n v="5310"/>
    <x v="0"/>
    <n v="5310"/>
  </r>
  <r>
    <n v="49"/>
    <d v="2020-04-27T00:00:00"/>
    <x v="3"/>
    <s v="Marc Williams"/>
    <x v="2"/>
    <n v="180"/>
    <x v="7"/>
    <s v="Milago"/>
    <x v="2"/>
    <s v="black"/>
    <s v="E2376bl"/>
    <x v="1"/>
    <n v="350"/>
    <n v="7700"/>
    <x v="1"/>
    <n v="7315"/>
  </r>
  <r>
    <n v="50"/>
    <d v="2020-04-30T00:00:00"/>
    <x v="3"/>
    <s v="David Garcia"/>
    <x v="2"/>
    <n v="162"/>
    <x v="8"/>
    <s v="Cruise"/>
    <x v="0"/>
    <s v="gray"/>
    <s v="F2248gr"/>
    <x v="21"/>
    <n v="235"/>
    <n v="8930"/>
    <x v="1"/>
    <n v="8483.5"/>
  </r>
  <r>
    <n v="51"/>
    <d v="2020-05-01T00:00:00"/>
    <x v="4"/>
    <s v="Eric Jones"/>
    <x v="0"/>
    <n v="180"/>
    <x v="7"/>
    <s v="Milago"/>
    <x v="5"/>
    <s v="black"/>
    <s v="A2258bl"/>
    <x v="18"/>
    <n v="220"/>
    <n v="9240"/>
    <x v="1"/>
    <n v="8778"/>
  </r>
  <r>
    <n v="52"/>
    <d v="2020-05-03T00:00:00"/>
    <x v="4"/>
    <s v="Emily Moore"/>
    <x v="1"/>
    <n v="162"/>
    <x v="8"/>
    <s v="Cruise"/>
    <x v="3"/>
    <s v="red"/>
    <s v="V2944rd"/>
    <x v="0"/>
    <n v="295"/>
    <n v="4425"/>
    <x v="0"/>
    <n v="4425"/>
  </r>
  <r>
    <n v="53"/>
    <d v="2020-05-07T00:00:00"/>
    <x v="4"/>
    <s v="Marc Williams"/>
    <x v="2"/>
    <n v="136"/>
    <x v="2"/>
    <s v="Telmark"/>
    <x v="4"/>
    <s v="gray"/>
    <s v="C2699gr"/>
    <x v="10"/>
    <n v="375"/>
    <n v="3750"/>
    <x v="0"/>
    <n v="3750"/>
  </r>
  <r>
    <n v="54"/>
    <d v="2020-05-08T00:00:00"/>
    <x v="4"/>
    <s v="Sara Davis"/>
    <x v="1"/>
    <n v="136"/>
    <x v="2"/>
    <s v="Telmark"/>
    <x v="0"/>
    <s v="black"/>
    <s v="F2248bl"/>
    <x v="19"/>
    <n v="235"/>
    <n v="6110"/>
    <x v="1"/>
    <n v="5804.5"/>
  </r>
  <r>
    <n v="55"/>
    <d v="2020-05-12T00:00:00"/>
    <x v="4"/>
    <s v="Stacy Peters"/>
    <x v="0"/>
    <n v="152"/>
    <x v="4"/>
    <s v="Secspace"/>
    <x v="0"/>
    <s v="red"/>
    <s v="F2248rd"/>
    <x v="7"/>
    <n v="235"/>
    <n v="9400"/>
    <x v="1"/>
    <n v="8930"/>
  </r>
  <r>
    <n v="56"/>
    <d v="2020-05-13T00:00:00"/>
    <x v="4"/>
    <s v="David Garcia"/>
    <x v="2"/>
    <n v="180"/>
    <x v="7"/>
    <s v="Milago"/>
    <x v="1"/>
    <s v="black"/>
    <s v="U2683bl"/>
    <x v="3"/>
    <n v="260"/>
    <n v="7800"/>
    <x v="1"/>
    <n v="7410"/>
  </r>
  <r>
    <n v="57"/>
    <d v="2020-05-15T00:00:00"/>
    <x v="4"/>
    <s v="Marc Williams"/>
    <x v="2"/>
    <n v="152"/>
    <x v="4"/>
    <s v="Secspace"/>
    <x v="2"/>
    <s v="gray"/>
    <s v="E2376gr"/>
    <x v="19"/>
    <n v="350"/>
    <n v="9100"/>
    <x v="1"/>
    <n v="8645"/>
  </r>
  <r>
    <n v="58"/>
    <d v="2020-05-17T00:00:00"/>
    <x v="4"/>
    <s v="Stacy Peters"/>
    <x v="0"/>
    <n v="132"/>
    <x v="0"/>
    <s v="Bankia"/>
    <x v="3"/>
    <s v="black"/>
    <s v="V2944bl"/>
    <x v="20"/>
    <n v="295"/>
    <n v="5310"/>
    <x v="0"/>
    <n v="5310"/>
  </r>
  <r>
    <n v="59"/>
    <d v="2020-05-19T00:00:00"/>
    <x v="4"/>
    <s v="Sara Davis"/>
    <x v="1"/>
    <n v="180"/>
    <x v="7"/>
    <s v="Milago"/>
    <x v="0"/>
    <s v="gray"/>
    <s v="F2248gr"/>
    <x v="1"/>
    <n v="235"/>
    <n v="5170"/>
    <x v="1"/>
    <n v="4911.5"/>
  </r>
  <r>
    <n v="60"/>
    <d v="2020-05-21T00:00:00"/>
    <x v="4"/>
    <s v="Marc Williams"/>
    <x v="2"/>
    <n v="144"/>
    <x v="1"/>
    <s v="Affinity"/>
    <x v="2"/>
    <s v="black"/>
    <s v="E2376bl"/>
    <x v="18"/>
    <n v="350"/>
    <n v="14700"/>
    <x v="1"/>
    <n v="13965"/>
  </r>
  <r>
    <n v="61"/>
    <d v="2020-05-21T00:00:00"/>
    <x v="4"/>
    <s v="Emily Moore"/>
    <x v="1"/>
    <n v="162"/>
    <x v="8"/>
    <s v="Cruise"/>
    <x v="2"/>
    <s v="white"/>
    <s v="E2376wh"/>
    <x v="11"/>
    <n v="350"/>
    <n v="15750"/>
    <x v="1"/>
    <n v="14962.5"/>
  </r>
  <r>
    <n v="62"/>
    <d v="2020-05-24T00:00:00"/>
    <x v="4"/>
    <s v="Marc Williams"/>
    <x v="2"/>
    <n v="132"/>
    <x v="0"/>
    <s v="Bankia"/>
    <x v="3"/>
    <s v="red"/>
    <s v="V2944rd"/>
    <x v="16"/>
    <n v="295"/>
    <n v="5900"/>
    <x v="1"/>
    <n v="5605"/>
  </r>
  <r>
    <n v="63"/>
    <d v="2020-05-26T00:00:00"/>
    <x v="4"/>
    <s v="Eric Jones"/>
    <x v="0"/>
    <n v="136"/>
    <x v="2"/>
    <s v="Telmark"/>
    <x v="3"/>
    <s v="black"/>
    <s v="V2944bl"/>
    <x v="1"/>
    <n v="295"/>
    <n v="6490"/>
    <x v="1"/>
    <n v="6165.5"/>
  </r>
  <r>
    <n v="64"/>
    <d v="2020-05-27T00:00:00"/>
    <x v="4"/>
    <s v="David Garcia"/>
    <x v="2"/>
    <n v="157"/>
    <x v="5"/>
    <s v="MarkPlus"/>
    <x v="5"/>
    <s v="white"/>
    <s v="A2258wh"/>
    <x v="0"/>
    <n v="220"/>
    <n v="3300"/>
    <x v="0"/>
    <n v="3300"/>
  </r>
  <r>
    <n v="65"/>
    <d v="2020-05-28T00:00:00"/>
    <x v="4"/>
    <s v="Stacy Peters"/>
    <x v="0"/>
    <n v="132"/>
    <x v="0"/>
    <s v="Bankia"/>
    <x v="0"/>
    <s v="brown"/>
    <s v="F2248br"/>
    <x v="13"/>
    <n v="235"/>
    <n v="8225"/>
    <x v="1"/>
    <n v="7813.75"/>
  </r>
  <r>
    <n v="66"/>
    <d v="2020-06-02T00:00:00"/>
    <x v="5"/>
    <s v="David Garcia"/>
    <x v="2"/>
    <n v="178"/>
    <x v="6"/>
    <s v="Vento"/>
    <x v="4"/>
    <s v="gray"/>
    <s v="C2699gr"/>
    <x v="9"/>
    <n v="375"/>
    <n v="12375"/>
    <x v="1"/>
    <n v="11756.25"/>
  </r>
  <r>
    <n v="67"/>
    <d v="2020-06-05T00:00:00"/>
    <x v="5"/>
    <s v="Marc Williams"/>
    <x v="2"/>
    <n v="144"/>
    <x v="1"/>
    <s v="Affinity"/>
    <x v="1"/>
    <s v="black"/>
    <s v="U2683bl"/>
    <x v="1"/>
    <n v="260"/>
    <n v="5720"/>
    <x v="1"/>
    <n v="5434"/>
  </r>
  <r>
    <n v="68"/>
    <d v="2020-06-05T00:00:00"/>
    <x v="5"/>
    <s v="David Garcia"/>
    <x v="2"/>
    <n v="136"/>
    <x v="2"/>
    <s v="Telmark"/>
    <x v="1"/>
    <s v="gray"/>
    <s v="U2683gr"/>
    <x v="19"/>
    <n v="260"/>
    <n v="6760"/>
    <x v="1"/>
    <n v="6422"/>
  </r>
  <r>
    <n v="69"/>
    <d v="2020-06-08T00:00:00"/>
    <x v="5"/>
    <s v="Eric Jones"/>
    <x v="0"/>
    <n v="132"/>
    <x v="0"/>
    <s v="Bankia"/>
    <x v="5"/>
    <s v="red"/>
    <s v="A2258rd"/>
    <x v="2"/>
    <n v="220"/>
    <n v="3520"/>
    <x v="0"/>
    <n v="3520"/>
  </r>
  <r>
    <n v="70"/>
    <d v="2020-06-09T00:00:00"/>
    <x v="5"/>
    <s v="Emily Moore"/>
    <x v="1"/>
    <n v="178"/>
    <x v="6"/>
    <s v="Vento"/>
    <x v="3"/>
    <s v="black"/>
    <s v="V2944bl"/>
    <x v="10"/>
    <n v="295"/>
    <n v="2950"/>
    <x v="0"/>
    <n v="2950"/>
  </r>
  <r>
    <n v="71"/>
    <d v="2020-06-09T00:00:00"/>
    <x v="5"/>
    <s v="Sara Davis"/>
    <x v="1"/>
    <n v="162"/>
    <x v="8"/>
    <s v="Cruise"/>
    <x v="1"/>
    <s v="black"/>
    <s v="U2683bl"/>
    <x v="7"/>
    <n v="260"/>
    <n v="10400"/>
    <x v="1"/>
    <n v="9880"/>
  </r>
  <r>
    <n v="72"/>
    <d v="2020-06-12T00:00:00"/>
    <x v="5"/>
    <s v="Amy Brown"/>
    <x v="1"/>
    <n v="157"/>
    <x v="5"/>
    <s v="MarkPlus"/>
    <x v="0"/>
    <s v="brown"/>
    <s v="F2248br"/>
    <x v="0"/>
    <n v="235"/>
    <n v="3525"/>
    <x v="0"/>
    <n v="3525"/>
  </r>
  <r>
    <n v="73"/>
    <d v="2020-06-14T00:00:00"/>
    <x v="5"/>
    <s v="Stacy Peters"/>
    <x v="0"/>
    <n v="132"/>
    <x v="0"/>
    <s v="Bankia"/>
    <x v="4"/>
    <s v="gray"/>
    <s v="C2699gr"/>
    <x v="8"/>
    <n v="375"/>
    <n v="9375"/>
    <x v="1"/>
    <n v="8906.25"/>
  </r>
  <r>
    <n v="74"/>
    <d v="1900-06-15T00:00:00"/>
    <x v="5"/>
    <s v="Eric Jones"/>
    <x v="0"/>
    <n v="144"/>
    <x v="1"/>
    <s v="Affinity"/>
    <x v="3"/>
    <s v="gray"/>
    <s v="V2944gr"/>
    <x v="16"/>
    <n v="295"/>
    <n v="5900"/>
    <x v="1"/>
    <n v="5605"/>
  </r>
  <r>
    <n v="75"/>
    <d v="2020-06-18T00:00:00"/>
    <x v="5"/>
    <s v="David Garcia"/>
    <x v="2"/>
    <n v="166"/>
    <x v="3"/>
    <s v="Port Royale"/>
    <x v="1"/>
    <s v="red"/>
    <s v="U2683rd"/>
    <x v="13"/>
    <n v="260"/>
    <n v="9100"/>
    <x v="1"/>
    <n v="8645"/>
  </r>
  <r>
    <n v="76"/>
    <d v="2020-06-23T00:00:00"/>
    <x v="5"/>
    <s v="Marc Williams"/>
    <x v="2"/>
    <n v="178"/>
    <x v="6"/>
    <s v="Vento"/>
    <x v="2"/>
    <s v="black"/>
    <s v="E2376bl"/>
    <x v="1"/>
    <n v="350"/>
    <n v="7700"/>
    <x v="1"/>
    <n v="7315"/>
  </r>
  <r>
    <n v="77"/>
    <d v="2020-06-24T00:00:00"/>
    <x v="5"/>
    <s v="Amy Brown"/>
    <x v="1"/>
    <n v="166"/>
    <x v="3"/>
    <s v="Port Royale"/>
    <x v="5"/>
    <s v="white"/>
    <s v="A2258wh"/>
    <x v="2"/>
    <n v="220"/>
    <n v="3520"/>
    <x v="0"/>
    <n v="3520"/>
  </r>
  <r>
    <n v="78"/>
    <d v="2020-06-27T00:00:00"/>
    <x v="5"/>
    <s v="Sara Davis"/>
    <x v="1"/>
    <n v="162"/>
    <x v="8"/>
    <s v="Cruise"/>
    <x v="3"/>
    <s v="black"/>
    <s v="V2944bl"/>
    <x v="15"/>
    <n v="295"/>
    <n v="14750"/>
    <x v="1"/>
    <n v="14012.5"/>
  </r>
  <r>
    <n v="79"/>
    <d v="2020-06-29T00:00:00"/>
    <x v="5"/>
    <s v="Stacy Peters"/>
    <x v="0"/>
    <n v="178"/>
    <x v="6"/>
    <s v="Vento"/>
    <x v="4"/>
    <s v="gray"/>
    <s v="C2699gr"/>
    <x v="4"/>
    <n v="375"/>
    <n v="12000"/>
    <x v="1"/>
    <n v="11400"/>
  </r>
  <r>
    <n v="80"/>
    <d v="2020-06-29T00:00:00"/>
    <x v="5"/>
    <s v="Amy Brown"/>
    <x v="1"/>
    <n v="136"/>
    <x v="2"/>
    <s v="Telmark"/>
    <x v="0"/>
    <s v="white"/>
    <s v="F2248wh"/>
    <x v="5"/>
    <n v="235"/>
    <n v="3290"/>
    <x v="0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C4959-F319-481A-B151-E053BDF1651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numFmtId="164" showAll="0"/>
    <pivotField numFmtId="164" showAll="0"/>
    <pivotField showAll="0"/>
    <pivotField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16E0-A09C-46FA-94C1-175F751254F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showAll="0">
      <items count="3">
        <item x="0"/>
        <item x="1"/>
        <item t="default"/>
      </items>
    </pivotField>
    <pivotField dataField="1" numFmtId="169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AABC0-F5B0-4655-9506-DFE036287ABC}" name="Table1" displayName="Table1" ref="A4:P84" totalsRowShown="0" headerRowDxfId="5">
  <autoFilter ref="A4:P84" xr:uid="{1C6AABC0-F5B0-4655-9506-DFE036287ABC}"/>
  <sortState xmlns:xlrd2="http://schemas.microsoft.com/office/spreadsheetml/2017/richdata2" ref="A5:N84">
    <sortCondition ref="A4:A84"/>
  </sortState>
  <tableColumns count="16">
    <tableColumn id="1" xr3:uid="{1235D5FD-4D3E-4B7C-BB06-CD6DBD16CFF8}" name="Num"/>
    <tableColumn id="2" xr3:uid="{AEE523F9-7E23-4A8A-A995-57B8F144D21B}" name="Date" dataDxfId="11"/>
    <tableColumn id="3" xr3:uid="{5C98B906-2D87-421E-AA53-E2A17450B65B}" name="Month" dataDxfId="10"/>
    <tableColumn id="4" xr3:uid="{D8117A1A-2BD4-4952-9C9A-01249AE7A87E}" name="Sales Rep" dataDxfId="9"/>
    <tableColumn id="5" xr3:uid="{13B68D1F-A9BE-4267-AC1C-1A768EB3C3D1}" name="Region" dataDxfId="8"/>
    <tableColumn id="6" xr3:uid="{3B9F693D-E209-4AC0-9793-91740CF4B491}" name="Customer ID" dataDxfId="7"/>
    <tableColumn id="16" xr3:uid="{77E3394A-BEF5-4D53-89BA-CC5661119FAA}" name="Representative" dataDxfId="0">
      <calculatedColumnFormula>VLOOKUP(Table1[[#This Row],[Customer ID]],'Customer Info'!$A$4:$C$12,3,FALSE)</calculatedColumnFormula>
    </tableColumn>
    <tableColumn id="15" xr3:uid="{B363C1AE-FF29-4481-B3E3-A7919351ECE7}" name="Company name" dataDxfId="1">
      <calculatedColumnFormula>VLOOKUP(Table1[[#This Row],[Customer ID]],'Customer Info'!$A$4:$C$12,2,FALSE)</calculatedColumnFormula>
    </tableColumn>
    <tableColumn id="7" xr3:uid="{F4CA5331-B2C0-4553-88F3-BBC80D906E6C}" name="Model"/>
    <tableColumn id="8" xr3:uid="{A5C5AEAE-04C9-4C88-B9DD-2BF6F9BD579F}" name="Color"/>
    <tableColumn id="9" xr3:uid="{4EC3B0B2-3240-4942-95A9-33A5262F5E5C}" name="Item Code"/>
    <tableColumn id="10" xr3:uid="{14DA65FE-5898-48FA-982D-FC2E3C4E44A3}" name="Number"/>
    <tableColumn id="11" xr3:uid="{D8A72192-BE8D-4AC4-9A5C-99E41F67CA94}" name="Price / Unit" dataDxfId="6"/>
    <tableColumn id="12" xr3:uid="{CE3E88BF-8CC4-420A-B616-AF1FCC34F329}" name="Total" dataDxfId="4"/>
    <tableColumn id="13" xr3:uid="{523FCDD1-BF9A-4042-9355-53FB7CB487AB}" name="discount" dataDxfId="3">
      <calculatedColumnFormula>IF(L5&gt;=20,"Y","N")</calculatedColumnFormula>
    </tableColumn>
    <tableColumn id="14" xr3:uid="{7614DBA7-D459-458F-8215-9D0571C28F17}" name="final price" dataDxfId="2">
      <calculatedColumnFormula>IF(L5&gt;=20,0.95*Table1[[#This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F0C2-D1F6-4F76-802D-D84C28D449F9}">
  <dimension ref="A3:H11"/>
  <sheetViews>
    <sheetView topLeftCell="A2" workbookViewId="0">
      <selection activeCell="B7" sqref="B7"/>
    </sheetView>
  </sheetViews>
  <sheetFormatPr defaultRowHeight="14.4" x14ac:dyDescent="0.55000000000000004"/>
  <cols>
    <col min="1" max="1" width="13.41796875" bestFit="1" customWidth="1"/>
    <col min="2" max="2" width="14.68359375" bestFit="1" customWidth="1"/>
    <col min="3" max="3" width="6.20703125" bestFit="1" customWidth="1"/>
    <col min="4" max="4" width="6.26171875" bestFit="1" customWidth="1"/>
    <col min="5" max="5" width="4.83984375" bestFit="1" customWidth="1"/>
    <col min="6" max="6" width="5.68359375" bestFit="1" customWidth="1"/>
    <col min="7" max="7" width="4.05078125" bestFit="1" customWidth="1"/>
    <col min="8" max="8" width="10.20703125" bestFit="1" customWidth="1"/>
    <col min="9" max="9" width="13.41796875" bestFit="1" customWidth="1"/>
    <col min="10" max="10" width="14.7890625" bestFit="1" customWidth="1"/>
    <col min="11" max="11" width="13.41796875" bestFit="1" customWidth="1"/>
    <col min="12" max="12" width="14.7890625" bestFit="1" customWidth="1"/>
    <col min="13" max="13" width="13.41796875" bestFit="1" customWidth="1"/>
    <col min="14" max="14" width="19.3671875" bestFit="1" customWidth="1"/>
    <col min="15" max="15" width="18" bestFit="1" customWidth="1"/>
    <col min="16" max="16" width="5.68359375" bestFit="1" customWidth="1"/>
    <col min="17" max="18" width="8.68359375" bestFit="1" customWidth="1"/>
    <col min="19" max="19" width="6.68359375" bestFit="1" customWidth="1"/>
    <col min="20" max="20" width="5.68359375" bestFit="1" customWidth="1"/>
    <col min="21" max="21" width="7.68359375" bestFit="1" customWidth="1"/>
    <col min="22" max="22" width="8.68359375" bestFit="1" customWidth="1"/>
    <col min="23" max="23" width="7.68359375" bestFit="1" customWidth="1"/>
    <col min="24" max="24" width="10.20703125" bestFit="1" customWidth="1"/>
  </cols>
  <sheetData>
    <row r="3" spans="1:8" x14ac:dyDescent="0.55000000000000004">
      <c r="A3" s="20" t="s">
        <v>94</v>
      </c>
      <c r="B3" s="20" t="s">
        <v>91</v>
      </c>
    </row>
    <row r="4" spans="1:8" x14ac:dyDescent="0.55000000000000004">
      <c r="A4" s="20" t="s">
        <v>93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92</v>
      </c>
    </row>
    <row r="5" spans="1:8" x14ac:dyDescent="0.55000000000000004">
      <c r="A5" s="6" t="s">
        <v>14</v>
      </c>
      <c r="B5" s="19"/>
      <c r="C5" s="19">
        <v>8</v>
      </c>
      <c r="D5" s="19">
        <v>88</v>
      </c>
      <c r="E5" s="19">
        <v>67</v>
      </c>
      <c r="F5" s="19">
        <v>62</v>
      </c>
      <c r="G5" s="19">
        <v>32</v>
      </c>
      <c r="H5" s="19">
        <v>257</v>
      </c>
    </row>
    <row r="6" spans="1:8" x14ac:dyDescent="0.55000000000000004">
      <c r="A6" s="6" t="s">
        <v>42</v>
      </c>
      <c r="B6" s="19">
        <v>10</v>
      </c>
      <c r="C6" s="19">
        <v>50</v>
      </c>
      <c r="D6" s="19">
        <v>70</v>
      </c>
      <c r="E6" s="19">
        <v>35</v>
      </c>
      <c r="F6" s="19">
        <v>61</v>
      </c>
      <c r="G6" s="19">
        <v>27</v>
      </c>
      <c r="H6" s="19">
        <v>253</v>
      </c>
    </row>
    <row r="7" spans="1:8" x14ac:dyDescent="0.55000000000000004">
      <c r="A7" s="6" t="s">
        <v>50</v>
      </c>
      <c r="B7" s="19">
        <v>83</v>
      </c>
      <c r="C7" s="19">
        <v>45</v>
      </c>
      <c r="D7" s="19">
        <v>20</v>
      </c>
      <c r="E7" s="19">
        <v>48</v>
      </c>
      <c r="F7" s="19">
        <v>50</v>
      </c>
      <c r="G7" s="19">
        <v>50</v>
      </c>
      <c r="H7" s="19">
        <v>296</v>
      </c>
    </row>
    <row r="8" spans="1:8" x14ac:dyDescent="0.55000000000000004">
      <c r="A8" s="6" t="s">
        <v>58</v>
      </c>
      <c r="B8" s="19">
        <v>56</v>
      </c>
      <c r="C8" s="19">
        <v>60</v>
      </c>
      <c r="D8" s="19">
        <v>62</v>
      </c>
      <c r="E8" s="19">
        <v>83</v>
      </c>
      <c r="F8" s="19">
        <v>90</v>
      </c>
      <c r="G8" s="19">
        <v>92</v>
      </c>
      <c r="H8" s="19">
        <v>443</v>
      </c>
    </row>
    <row r="9" spans="1:8" x14ac:dyDescent="0.55000000000000004">
      <c r="A9" s="6" t="s">
        <v>60</v>
      </c>
      <c r="B9" s="19">
        <v>57</v>
      </c>
      <c r="C9" s="19">
        <v>10</v>
      </c>
      <c r="D9" s="19">
        <v>113</v>
      </c>
      <c r="E9" s="19">
        <v>123</v>
      </c>
      <c r="F9" s="19">
        <v>30</v>
      </c>
      <c r="G9" s="19">
        <v>75</v>
      </c>
      <c r="H9" s="19">
        <v>408</v>
      </c>
    </row>
    <row r="10" spans="1:8" x14ac:dyDescent="0.55000000000000004">
      <c r="A10" s="6" t="s">
        <v>65</v>
      </c>
      <c r="B10" s="19">
        <v>32</v>
      </c>
      <c r="C10" s="19">
        <v>90</v>
      </c>
      <c r="D10" s="19">
        <v>22</v>
      </c>
      <c r="E10" s="19">
        <v>29</v>
      </c>
      <c r="F10" s="19">
        <v>123</v>
      </c>
      <c r="G10" s="19">
        <v>80</v>
      </c>
      <c r="H10" s="19">
        <v>376</v>
      </c>
    </row>
    <row r="11" spans="1:8" x14ac:dyDescent="0.55000000000000004">
      <c r="A11" s="6" t="s">
        <v>92</v>
      </c>
      <c r="B11" s="19">
        <v>238</v>
      </c>
      <c r="C11" s="19">
        <v>263</v>
      </c>
      <c r="D11" s="19">
        <v>375</v>
      </c>
      <c r="E11" s="19">
        <v>385</v>
      </c>
      <c r="F11" s="19">
        <v>416</v>
      </c>
      <c r="G11" s="19">
        <v>356</v>
      </c>
      <c r="H11" s="19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3E29-E3C3-460D-8E03-6B1CD2BD87A4}">
  <dimension ref="A3:E11"/>
  <sheetViews>
    <sheetView tabSelected="1" workbookViewId="0">
      <selection activeCell="I17" sqref="I17"/>
    </sheetView>
  </sheetViews>
  <sheetFormatPr defaultRowHeight="14.4" x14ac:dyDescent="0.55000000000000004"/>
  <cols>
    <col min="1" max="1" width="14.7890625" bestFit="1" customWidth="1"/>
    <col min="2" max="2" width="14.68359375" bestFit="1" customWidth="1"/>
    <col min="3" max="3" width="8.68359375" bestFit="1" customWidth="1"/>
    <col min="4" max="4" width="9.68359375" bestFit="1" customWidth="1"/>
    <col min="5" max="5" width="10.20703125" bestFit="1" customWidth="1"/>
    <col min="6" max="6" width="10.41796875" bestFit="1" customWidth="1"/>
    <col min="7" max="7" width="11.05078125" bestFit="1" customWidth="1"/>
    <col min="8" max="8" width="9.26171875" bestFit="1" customWidth="1"/>
    <col min="9" max="9" width="9.9453125" bestFit="1" customWidth="1"/>
    <col min="10" max="10" width="10.41796875" bestFit="1" customWidth="1"/>
    <col min="11" max="11" width="10.20703125" bestFit="1" customWidth="1"/>
  </cols>
  <sheetData>
    <row r="3" spans="1:5" x14ac:dyDescent="0.55000000000000004">
      <c r="A3" s="20" t="s">
        <v>90</v>
      </c>
      <c r="B3" s="20" t="s">
        <v>91</v>
      </c>
    </row>
    <row r="4" spans="1:5" x14ac:dyDescent="0.55000000000000004">
      <c r="A4" s="20" t="s">
        <v>93</v>
      </c>
      <c r="B4" t="s">
        <v>16</v>
      </c>
      <c r="C4" t="s">
        <v>29</v>
      </c>
      <c r="D4" t="s">
        <v>21</v>
      </c>
      <c r="E4" t="s">
        <v>92</v>
      </c>
    </row>
    <row r="5" spans="1:5" x14ac:dyDescent="0.55000000000000004">
      <c r="A5" s="6" t="s">
        <v>14</v>
      </c>
      <c r="B5" s="19">
        <v>25705.5</v>
      </c>
      <c r="C5" s="19">
        <v>20670</v>
      </c>
      <c r="D5" s="19">
        <v>25825.5</v>
      </c>
      <c r="E5" s="19">
        <v>72201</v>
      </c>
    </row>
    <row r="6" spans="1:5" x14ac:dyDescent="0.55000000000000004">
      <c r="A6" s="6" t="s">
        <v>42</v>
      </c>
      <c r="B6" s="19">
        <v>11410</v>
      </c>
      <c r="C6" s="19">
        <v>35798.75</v>
      </c>
      <c r="D6" s="19">
        <v>27495</v>
      </c>
      <c r="E6" s="19">
        <v>74703.75</v>
      </c>
    </row>
    <row r="7" spans="1:5" x14ac:dyDescent="0.55000000000000004">
      <c r="A7" s="6" t="s">
        <v>50</v>
      </c>
      <c r="B7" s="19">
        <v>25838.75</v>
      </c>
      <c r="C7" s="19">
        <v>13775</v>
      </c>
      <c r="D7" s="19">
        <v>38129.75</v>
      </c>
      <c r="E7" s="19">
        <v>77743.5</v>
      </c>
    </row>
    <row r="8" spans="1:5" x14ac:dyDescent="0.55000000000000004">
      <c r="A8" s="6" t="s">
        <v>58</v>
      </c>
      <c r="B8" s="19">
        <v>42774.75</v>
      </c>
      <c r="C8" s="19">
        <v>33411.5</v>
      </c>
      <c r="D8" s="19">
        <v>45318.5</v>
      </c>
      <c r="E8" s="19">
        <v>121504.75</v>
      </c>
    </row>
    <row r="9" spans="1:5" x14ac:dyDescent="0.55000000000000004">
      <c r="A9" s="6" t="s">
        <v>60</v>
      </c>
      <c r="B9" s="19">
        <v>36997.25</v>
      </c>
      <c r="C9" s="19">
        <v>42675</v>
      </c>
      <c r="D9" s="19">
        <v>30103.5</v>
      </c>
      <c r="E9" s="19">
        <v>109775.75</v>
      </c>
    </row>
    <row r="10" spans="1:5" x14ac:dyDescent="0.55000000000000004">
      <c r="A10" s="6" t="s">
        <v>65</v>
      </c>
      <c r="B10" s="19">
        <v>29431.25</v>
      </c>
      <c r="C10" s="19">
        <v>39572.25</v>
      </c>
      <c r="D10" s="19">
        <v>37177.5</v>
      </c>
      <c r="E10" s="19">
        <v>106181</v>
      </c>
    </row>
    <row r="11" spans="1:5" x14ac:dyDescent="0.55000000000000004">
      <c r="A11" s="6" t="s">
        <v>92</v>
      </c>
      <c r="B11" s="19">
        <v>172157.5</v>
      </c>
      <c r="C11" s="19">
        <v>185902.5</v>
      </c>
      <c r="D11" s="19">
        <v>204049.75</v>
      </c>
      <c r="E11" s="19">
        <v>562109.75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R84"/>
  <sheetViews>
    <sheetView topLeftCell="A5" zoomScaleNormal="100" workbookViewId="0">
      <selection activeCell="J13" sqref="J13"/>
    </sheetView>
  </sheetViews>
  <sheetFormatPr defaultColWidth="8.83984375" defaultRowHeight="14.4" x14ac:dyDescent="0.55000000000000004"/>
  <cols>
    <col min="2" max="2" width="10.47265625" bestFit="1" customWidth="1"/>
    <col min="3" max="3" width="9" bestFit="1" customWidth="1"/>
    <col min="4" max="4" width="13.68359375" bestFit="1" customWidth="1"/>
    <col min="6" max="8" width="12.578125" customWidth="1"/>
    <col min="10" max="10" width="9" customWidth="1"/>
    <col min="11" max="11" width="10.89453125" customWidth="1"/>
    <col min="12" max="12" width="9.15625" customWidth="1"/>
    <col min="13" max="13" width="11.68359375" customWidth="1"/>
    <col min="14" max="14" width="11.15625" bestFit="1" customWidth="1"/>
    <col min="15" max="15" width="8.83984375" style="3"/>
    <col min="16" max="16" width="10.62890625" style="16" bestFit="1" customWidth="1"/>
  </cols>
  <sheetData>
    <row r="1" spans="1:18" ht="20.399999999999999" x14ac:dyDescent="0.75">
      <c r="A1" s="1" t="s">
        <v>0</v>
      </c>
    </row>
    <row r="2" spans="1:18" ht="20.399999999999999" x14ac:dyDescent="0.75">
      <c r="A2" s="1" t="s">
        <v>1</v>
      </c>
    </row>
    <row r="4" spans="1:18" x14ac:dyDescent="0.5500000000000000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68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  <c r="R4" s="18"/>
    </row>
    <row r="5" spans="1:18" x14ac:dyDescent="0.55000000000000004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Info'!$A$4:$C$12,3,FALSE)</f>
        <v>Lucas Adams</v>
      </c>
      <c r="H5" s="3" t="str">
        <f>VLOOKUP(Table1[[#This Row],[Customer ID]],'Customer Info'!$A$4:$C$12,2,FALSE)</f>
        <v>Bankia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>IF(L5&gt;=20,0.95*Table1[[#This Row],[Total]],Table1[[#This Row],[Total]])</f>
        <v>3525</v>
      </c>
      <c r="R5" s="18"/>
    </row>
    <row r="6" spans="1:18" x14ac:dyDescent="0.55000000000000004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Info'!$A$4:$C$12,3,FALSE)</f>
        <v>Christina Bell</v>
      </c>
      <c r="H6" s="3" t="str">
        <f>VLOOKUP(Table1[[#This Row],[Customer ID]],'Customer Info'!$A$4:$C$12,2,FALSE)</f>
        <v>Affinity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>IF(L6&gt;=20,0.95*Table1[[#This Row],[Total]],Table1[[#This Row],[Total]])</f>
        <v>5434</v>
      </c>
    </row>
    <row r="7" spans="1:18" x14ac:dyDescent="0.55000000000000004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Info'!$A$4:$C$12,3,FALSE)</f>
        <v>Emily Flores</v>
      </c>
      <c r="H7" s="3" t="str">
        <f>VLOOKUP(Table1[[#This Row],[Customer ID]],'Customer Info'!$A$4:$C$12,2,FALSE)</f>
        <v>Telmark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>IF(L7&gt;=20,0.95*Table1[[#This Row],[Total]],Table1[[#This Row],[Total]])</f>
        <v>5600</v>
      </c>
    </row>
    <row r="8" spans="1:18" x14ac:dyDescent="0.55000000000000004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Info'!$A$4:$C$12,3,FALSE)</f>
        <v>Christina Bell</v>
      </c>
      <c r="H8" s="3" t="str">
        <f>VLOOKUP(Table1[[#This Row],[Customer ID]],'Customer Info'!$A$4:$C$12,2,FALSE)</f>
        <v>Affinity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>IF(L8&gt;=20,0.95*Table1[[#This Row],[Total]],Table1[[#This Row],[Total]])</f>
        <v>6697.5</v>
      </c>
    </row>
    <row r="9" spans="1:18" x14ac:dyDescent="0.55000000000000004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Info'!$A$4:$C$12,3,FALSE)</f>
        <v>Dan Hill</v>
      </c>
      <c r="H9" s="3" t="str">
        <f>VLOOKUP(Table1[[#This Row],[Customer ID]],'Customer Info'!$A$4:$C$12,2,FALSE)</f>
        <v>Port Royale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>IF(L9&gt;=20,0.95*Table1[[#This Row],[Total]],Table1[[#This Row],[Total]])</f>
        <v>8968</v>
      </c>
    </row>
    <row r="10" spans="1:18" x14ac:dyDescent="0.55000000000000004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Info'!$A$4:$C$12,3,FALSE)</f>
        <v>Emily Flores</v>
      </c>
      <c r="H10" s="3" t="str">
        <f>VLOOKUP(Table1[[#This Row],[Customer ID]],'Customer Info'!$A$4:$C$12,2,FALSE)</f>
        <v>Telmark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>IF(L10&gt;=20,0.95*Table1[[#This Row],[Total]],Table1[[#This Row],[Total]])</f>
        <v>4900</v>
      </c>
    </row>
    <row r="11" spans="1:18" x14ac:dyDescent="0.55000000000000004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Info'!$A$4:$C$12,3,FALSE)</f>
        <v>Rob Nelson</v>
      </c>
      <c r="H11" s="3" t="str">
        <f>VLOOKUP(Table1[[#This Row],[Customer ID]],'Customer Info'!$A$4:$C$12,2,FALSE)</f>
        <v>Secspace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>IF(L11&gt;=20,0.95*Table1[[#This Row],[Total]],Table1[[#This Row],[Total]])</f>
        <v>3000</v>
      </c>
      <c r="Q11" s="5"/>
    </row>
    <row r="12" spans="1:18" x14ac:dyDescent="0.55000000000000004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Info'!$A$4:$C$12,3,FALSE)</f>
        <v>Lucas Adams</v>
      </c>
      <c r="H12" s="3" t="str">
        <f>VLOOKUP(Table1[[#This Row],[Customer ID]],'Customer Info'!$A$4:$C$12,2,FALSE)</f>
        <v>Bankia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>IF(L12&gt;=20,0.95*Table1[[#This Row],[Total]],Table1[[#This Row],[Total]])</f>
        <v>4911.5</v>
      </c>
    </row>
    <row r="13" spans="1:18" x14ac:dyDescent="0.55000000000000004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Info'!$A$4:$C$12,3,FALSE)</f>
        <v>Emily Flores</v>
      </c>
      <c r="H13" s="3" t="str">
        <f>VLOOKUP(Table1[[#This Row],[Customer ID]],'Customer Info'!$A$4:$C$12,2,FALSE)</f>
        <v>Telmark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>IF(L13&gt;=20,0.95*Table1[[#This Row],[Total]],Table1[[#This Row],[Total]])</f>
        <v>9880</v>
      </c>
    </row>
    <row r="14" spans="1:18" x14ac:dyDescent="0.55000000000000004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Info'!$A$4:$C$12,3,FALSE)</f>
        <v>Dan Hill</v>
      </c>
      <c r="H14" s="3" t="str">
        <f>VLOOKUP(Table1[[#This Row],[Customer ID]],'Customer Info'!$A$4:$C$12,2,FALSE)</f>
        <v>Port Royale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>IF(L14&gt;=20,0.95*Table1[[#This Row],[Total]],Table1[[#This Row],[Total]])</f>
        <v>8312.5</v>
      </c>
    </row>
    <row r="15" spans="1:18" x14ac:dyDescent="0.55000000000000004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Info'!$A$4:$C$12,3,FALSE)</f>
        <v>Matt Reed</v>
      </c>
      <c r="H15" s="3" t="str">
        <f>VLOOKUP(Table1[[#This Row],[Customer ID]],'Customer Info'!$A$4:$C$12,2,FALSE)</f>
        <v>MarkPlus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>IF(L15&gt;=20,0.95*Table1[[#This Row],[Total]],Table1[[#This Row],[Total]])</f>
        <v>10972.5</v>
      </c>
    </row>
    <row r="16" spans="1:18" x14ac:dyDescent="0.55000000000000004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Info'!$A$4:$C$12,3,FALSE)</f>
        <v>Amanda Wood</v>
      </c>
      <c r="H16" s="3" t="str">
        <f>VLOOKUP(Table1[[#This Row],[Customer ID]],'Customer Info'!$A$4:$C$12,2,FALSE)</f>
        <v>Vento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>IF(L16&gt;=20,0.95*Table1[[#This Row],[Total]],Table1[[#This Row],[Total]])</f>
        <v>4425</v>
      </c>
    </row>
    <row r="17" spans="1:16" x14ac:dyDescent="0.55000000000000004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Info'!$A$4:$C$12,3,FALSE)</f>
        <v>Sam Cooper</v>
      </c>
      <c r="H17" s="3" t="str">
        <f>VLOOKUP(Table1[[#This Row],[Customer ID]],'Customer Info'!$A$4:$C$12,2,FALSE)</f>
        <v>Milago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>IF(L17&gt;=20,0.95*Table1[[#This Row],[Total]],Table1[[#This Row],[Total]])</f>
        <v>3750</v>
      </c>
    </row>
    <row r="18" spans="1:16" x14ac:dyDescent="0.55000000000000004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Info'!$A$4:$C$12,3,FALSE)</f>
        <v>Lucas Adams</v>
      </c>
      <c r="H18" s="3" t="str">
        <f>VLOOKUP(Table1[[#This Row],[Customer ID]],'Customer Info'!$A$4:$C$12,2,FALSE)</f>
        <v>Bankia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>IF(L18&gt;=20,0.95*Table1[[#This Row],[Total]],Table1[[#This Row],[Total]])</f>
        <v>11115</v>
      </c>
    </row>
    <row r="19" spans="1:16" x14ac:dyDescent="0.55000000000000004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Info'!$A$4:$C$12,3,FALSE)</f>
        <v>Sam Cooper</v>
      </c>
      <c r="H19" s="3" t="str">
        <f>VLOOKUP(Table1[[#This Row],[Customer ID]],'Customer Info'!$A$4:$C$12,2,FALSE)</f>
        <v>Milago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>IF(L19&gt;=20,0.95*Table1[[#This Row],[Total]],Table1[[#This Row],[Total]])</f>
        <v>10640</v>
      </c>
    </row>
    <row r="20" spans="1:16" x14ac:dyDescent="0.55000000000000004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Info'!$A$4:$C$12,3,FALSE)</f>
        <v>Dan Hill</v>
      </c>
      <c r="H20" s="3" t="str">
        <f>VLOOKUP(Table1[[#This Row],[Customer ID]],'Customer Info'!$A$4:$C$12,2,FALSE)</f>
        <v>Port Royale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>IF(L20&gt;=20,0.95*Table1[[#This Row],[Total]],Table1[[#This Row],[Total]])</f>
        <v>9310</v>
      </c>
    </row>
    <row r="21" spans="1:16" x14ac:dyDescent="0.55000000000000004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Info'!$A$4:$C$12,3,FALSE)</f>
        <v>Denise Harris</v>
      </c>
      <c r="H21" s="3" t="str">
        <f>VLOOKUP(Table1[[#This Row],[Customer ID]],'Customer Info'!$A$4:$C$12,2,FALSE)</f>
        <v>Cruise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>IF(L21&gt;=20,0.95*Table1[[#This Row],[Total]],Table1[[#This Row],[Total]])</f>
        <v>2200</v>
      </c>
    </row>
    <row r="22" spans="1:16" x14ac:dyDescent="0.55000000000000004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Info'!$A$4:$C$12,3,FALSE)</f>
        <v>Emily Flores</v>
      </c>
      <c r="H22" s="3" t="str">
        <f>VLOOKUP(Table1[[#This Row],[Customer ID]],'Customer Info'!$A$4:$C$12,2,FALSE)</f>
        <v>Telmark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>IF(L22&gt;=20,0.95*Table1[[#This Row],[Total]],Table1[[#This Row],[Total]])</f>
        <v>4160</v>
      </c>
    </row>
    <row r="23" spans="1:16" x14ac:dyDescent="0.55000000000000004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Info'!$A$4:$C$12,3,FALSE)</f>
        <v>Lucas Adams</v>
      </c>
      <c r="H23" s="3" t="str">
        <f>VLOOKUP(Table1[[#This Row],[Customer ID]],'Customer Info'!$A$4:$C$12,2,FALSE)</f>
        <v>Bankia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>IF(L23&gt;=20,0.95*Table1[[#This Row],[Total]],Table1[[#This Row],[Total]])</f>
        <v>7813.75</v>
      </c>
    </row>
    <row r="24" spans="1:16" x14ac:dyDescent="0.55000000000000004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Info'!$A$4:$C$12,3,FALSE)</f>
        <v>Lucas Adams</v>
      </c>
      <c r="H24" s="3" t="str">
        <f>VLOOKUP(Table1[[#This Row],[Customer ID]],'Customer Info'!$A$4:$C$12,2,FALSE)</f>
        <v>Bankia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>IF(L24&gt;=20,0.95*Table1[[#This Row],[Total]],Table1[[#This Row],[Total]])</f>
        <v>3540</v>
      </c>
    </row>
    <row r="25" spans="1:16" x14ac:dyDescent="0.55000000000000004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Info'!$A$4:$C$12,3,FALSE)</f>
        <v>Emily Flores</v>
      </c>
      <c r="H25" s="3" t="str">
        <f>VLOOKUP(Table1[[#This Row],[Customer ID]],'Customer Info'!$A$4:$C$12,2,FALSE)</f>
        <v>Telmark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>IF(L25&gt;=20,0.95*Table1[[#This Row],[Total]],Table1[[#This Row],[Total]])</f>
        <v>14250</v>
      </c>
    </row>
    <row r="26" spans="1:16" x14ac:dyDescent="0.55000000000000004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Info'!$A$4:$C$12,3,FALSE)</f>
        <v>Christina Bell</v>
      </c>
      <c r="H26" s="3" t="str">
        <f>VLOOKUP(Table1[[#This Row],[Customer ID]],'Customer Info'!$A$4:$C$12,2,FALSE)</f>
        <v>Affinity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>IF(L26&gt;=20,0.95*Table1[[#This Row],[Total]],Table1[[#This Row],[Total]])</f>
        <v>3500</v>
      </c>
    </row>
    <row r="27" spans="1:16" x14ac:dyDescent="0.55000000000000004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Info'!$A$4:$C$12,3,FALSE)</f>
        <v>Lucas Adams</v>
      </c>
      <c r="H27" s="3" t="str">
        <f>VLOOKUP(Table1[[#This Row],[Customer ID]],'Customer Info'!$A$4:$C$12,2,FALSE)</f>
        <v>Bankia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>IF(L27&gt;=20,0.95*Table1[[#This Row],[Total]],Table1[[#This Row],[Total]])</f>
        <v>8906.25</v>
      </c>
    </row>
    <row r="28" spans="1:16" x14ac:dyDescent="0.55000000000000004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Info'!$A$4:$C$12,3,FALSE)</f>
        <v>Denise Harris</v>
      </c>
      <c r="H28" s="3" t="str">
        <f>VLOOKUP(Table1[[#This Row],[Customer ID]],'Customer Info'!$A$4:$C$12,2,FALSE)</f>
        <v>Cruise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>IF(L28&gt;=20,0.95*Table1[[#This Row],[Total]],Table1[[#This Row],[Total]])</f>
        <v>12350</v>
      </c>
    </row>
    <row r="29" spans="1:16" x14ac:dyDescent="0.55000000000000004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Info'!$A$4:$C$12,3,FALSE)</f>
        <v>Sam Cooper</v>
      </c>
      <c r="H29" s="3" t="str">
        <f>VLOOKUP(Table1[[#This Row],[Customer ID]],'Customer Info'!$A$4:$C$12,2,FALSE)</f>
        <v>Milago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>IF(L29&gt;=20,0.95*Table1[[#This Row],[Total]],Table1[[#This Row],[Total]])</f>
        <v>4911.5</v>
      </c>
    </row>
    <row r="30" spans="1:16" x14ac:dyDescent="0.55000000000000004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Info'!$A$4:$C$12,3,FALSE)</f>
        <v>Christina Bell</v>
      </c>
      <c r="H30" s="3" t="str">
        <f>VLOOKUP(Table1[[#This Row],[Customer ID]],'Customer Info'!$A$4:$C$12,2,FALSE)</f>
        <v>Affinity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>IF(L30&gt;=20,0.95*Table1[[#This Row],[Total]],Table1[[#This Row],[Total]])</f>
        <v>4425</v>
      </c>
    </row>
    <row r="31" spans="1:16" x14ac:dyDescent="0.55000000000000004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Info'!$A$4:$C$12,3,FALSE)</f>
        <v>Dan Hill</v>
      </c>
      <c r="H31" s="3" t="str">
        <f>VLOOKUP(Table1[[#This Row],[Customer ID]],'Customer Info'!$A$4:$C$12,2,FALSE)</f>
        <v>Port Royale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>IF(L31&gt;=20,0.95*Table1[[#This Row],[Total]],Table1[[#This Row],[Total]])</f>
        <v>2200</v>
      </c>
    </row>
    <row r="32" spans="1:16" x14ac:dyDescent="0.55000000000000004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Info'!$A$4:$C$12,3,FALSE)</f>
        <v>Amanda Wood</v>
      </c>
      <c r="H32" s="3" t="str">
        <f>VLOOKUP(Table1[[#This Row],[Customer ID]],'Customer Info'!$A$4:$C$12,2,FALSE)</f>
        <v>Vento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>IF(L32&gt;=20,0.95*Table1[[#This Row],[Total]],Table1[[#This Row],[Total]])</f>
        <v>6650</v>
      </c>
    </row>
    <row r="33" spans="1:16" x14ac:dyDescent="0.55000000000000004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Info'!$A$4:$C$12,3,FALSE)</f>
        <v>Matt Reed</v>
      </c>
      <c r="H33" s="3" t="str">
        <f>VLOOKUP(Table1[[#This Row],[Customer ID]],'Customer Info'!$A$4:$C$12,2,FALSE)</f>
        <v>MarkPlus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>IF(L33&gt;=20,0.95*Table1[[#This Row],[Total]],Table1[[#This Row],[Total]])</f>
        <v>3290</v>
      </c>
    </row>
    <row r="34" spans="1:16" x14ac:dyDescent="0.55000000000000004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Info'!$A$4:$C$12,3,FALSE)</f>
        <v>Rob Nelson</v>
      </c>
      <c r="H34" s="3" t="str">
        <f>VLOOKUP(Table1[[#This Row],[Customer ID]],'Customer Info'!$A$4:$C$12,2,FALSE)</f>
        <v>Secspace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>IF(L34&gt;=20,0.95*Table1[[#This Row],[Total]],Table1[[#This Row],[Total]])</f>
        <v>5852</v>
      </c>
    </row>
    <row r="35" spans="1:16" x14ac:dyDescent="0.55000000000000004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Info'!$A$4:$C$12,3,FALSE)</f>
        <v>Denise Harris</v>
      </c>
      <c r="H35" s="3" t="str">
        <f>VLOOKUP(Table1[[#This Row],[Customer ID]],'Customer Info'!$A$4:$C$12,2,FALSE)</f>
        <v>Cruise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>IF(L35&gt;=20,0.95*Table1[[#This Row],[Total]],Table1[[#This Row],[Total]])</f>
        <v>2820</v>
      </c>
    </row>
    <row r="36" spans="1:16" x14ac:dyDescent="0.55000000000000004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Info'!$A$4:$C$12,3,FALSE)</f>
        <v>Sam Cooper</v>
      </c>
      <c r="H36" s="3" t="str">
        <f>VLOOKUP(Table1[[#This Row],[Customer ID]],'Customer Info'!$A$4:$C$12,2,FALSE)</f>
        <v>Milago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>IF(L36&gt;=20,0.95*Table1[[#This Row],[Total]],Table1[[#This Row],[Total]])</f>
        <v>9808.75</v>
      </c>
    </row>
    <row r="37" spans="1:16" x14ac:dyDescent="0.55000000000000004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Info'!$A$4:$C$12,3,FALSE)</f>
        <v>Amanda Wood</v>
      </c>
      <c r="H37" s="3" t="str">
        <f>VLOOKUP(Table1[[#This Row],[Customer ID]],'Customer Info'!$A$4:$C$12,2,FALSE)</f>
        <v>Vento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 t="shared" ref="O37:O68" si="1">IF(L37&gt;=20,"Y","N")</f>
        <v>Y</v>
      </c>
      <c r="P37" s="16">
        <f>IF(L37&gt;=20,0.95*Table1[[#This Row],[Total]],Table1[[#This Row],[Total]])</f>
        <v>7125</v>
      </c>
    </row>
    <row r="38" spans="1:16" x14ac:dyDescent="0.55000000000000004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Info'!$A$4:$C$12,3,FALSE)</f>
        <v>Rob Nelson</v>
      </c>
      <c r="H38" s="3" t="str">
        <f>VLOOKUP(Table1[[#This Row],[Customer ID]],'Customer Info'!$A$4:$C$12,2,FALSE)</f>
        <v>Secspace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 t="shared" si="1"/>
        <v>Y</v>
      </c>
      <c r="P38" s="16">
        <f>IF(L38&gt;=20,0.95*Table1[[#This Row],[Total]],Table1[[#This Row],[Total]])</f>
        <v>9405</v>
      </c>
    </row>
    <row r="39" spans="1:16" x14ac:dyDescent="0.55000000000000004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Info'!$A$4:$C$12,3,FALSE)</f>
        <v>Emily Flores</v>
      </c>
      <c r="H39" s="3" t="str">
        <f>VLOOKUP(Table1[[#This Row],[Customer ID]],'Customer Info'!$A$4:$C$12,2,FALSE)</f>
        <v>Telmark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 t="shared" si="1"/>
        <v>N</v>
      </c>
      <c r="P39" s="16">
        <f>IF(L39&gt;=20,0.95*Table1[[#This Row],[Total]],Table1[[#This Row],[Total]])</f>
        <v>5625</v>
      </c>
    </row>
    <row r="40" spans="1:16" x14ac:dyDescent="0.55000000000000004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Info'!$A$4:$C$12,3,FALSE)</f>
        <v>Lucas Adams</v>
      </c>
      <c r="H40" s="3" t="str">
        <f>VLOOKUP(Table1[[#This Row],[Customer ID]],'Customer Info'!$A$4:$C$12,2,FALSE)</f>
        <v>Bankia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 t="shared" si="1"/>
        <v>N</v>
      </c>
      <c r="P40" s="16">
        <f>IF(L40&gt;=20,0.95*Table1[[#This Row],[Total]],Table1[[#This Row],[Total]])</f>
        <v>4900</v>
      </c>
    </row>
    <row r="41" spans="1:16" x14ac:dyDescent="0.55000000000000004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Info'!$A$4:$C$12,3,FALSE)</f>
        <v>Matt Reed</v>
      </c>
      <c r="H41" s="3" t="str">
        <f>VLOOKUP(Table1[[#This Row],[Customer ID]],'Customer Info'!$A$4:$C$12,2,FALSE)</f>
        <v>MarkPlus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 t="shared" si="1"/>
        <v>Y</v>
      </c>
      <c r="P41" s="16">
        <f>IF(L41&gt;=20,0.95*Table1[[#This Row],[Total]],Table1[[#This Row],[Total]])</f>
        <v>8968</v>
      </c>
    </row>
    <row r="42" spans="1:16" x14ac:dyDescent="0.55000000000000004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Info'!$A$4:$C$12,3,FALSE)</f>
        <v>Lucas Adams</v>
      </c>
      <c r="H42" s="3" t="str">
        <f>VLOOKUP(Table1[[#This Row],[Customer ID]],'Customer Info'!$A$4:$C$12,2,FALSE)</f>
        <v>Bankia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 t="shared" si="1"/>
        <v>Y</v>
      </c>
      <c r="P42" s="16">
        <f>IF(L42&gt;=20,0.95*Table1[[#This Row],[Total]],Table1[[#This Row],[Total]])</f>
        <v>9880</v>
      </c>
    </row>
    <row r="43" spans="1:16" x14ac:dyDescent="0.55000000000000004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Info'!$A$4:$C$12,3,FALSE)</f>
        <v>Dan Hill</v>
      </c>
      <c r="H43" s="3" t="str">
        <f>VLOOKUP(Table1[[#This Row],[Customer ID]],'Customer Info'!$A$4:$C$12,2,FALSE)</f>
        <v>Port Royale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 t="shared" si="1"/>
        <v>Y</v>
      </c>
      <c r="P43" s="16">
        <f>IF(L43&gt;=20,0.95*Table1[[#This Row],[Total]],Table1[[#This Row],[Total]])</f>
        <v>10046.25</v>
      </c>
    </row>
    <row r="44" spans="1:16" x14ac:dyDescent="0.55000000000000004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Info'!$A$4:$C$12,3,FALSE)</f>
        <v>Sam Cooper</v>
      </c>
      <c r="H44" s="3" t="str">
        <f>VLOOKUP(Table1[[#This Row],[Customer ID]],'Customer Info'!$A$4:$C$12,2,FALSE)</f>
        <v>Milago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 t="shared" si="1"/>
        <v>Y</v>
      </c>
      <c r="P44" s="16">
        <f>IF(L44&gt;=20,0.95*Table1[[#This Row],[Total]],Table1[[#This Row],[Total]])</f>
        <v>5016</v>
      </c>
    </row>
    <row r="45" spans="1:16" x14ac:dyDescent="0.55000000000000004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Info'!$A$4:$C$12,3,FALSE)</f>
        <v>Lucas Adams</v>
      </c>
      <c r="H45" s="3" t="str">
        <f>VLOOKUP(Table1[[#This Row],[Customer ID]],'Customer Info'!$A$4:$C$12,2,FALSE)</f>
        <v>Bankia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 t="shared" si="1"/>
        <v>Y</v>
      </c>
      <c r="P45" s="16">
        <f>IF(L45&gt;=20,0.95*Table1[[#This Row],[Total]],Table1[[#This Row],[Total]])</f>
        <v>10687.5</v>
      </c>
    </row>
    <row r="46" spans="1:16" x14ac:dyDescent="0.55000000000000004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Info'!$A$4:$C$12,3,FALSE)</f>
        <v>Christina Bell</v>
      </c>
      <c r="H46" s="3" t="str">
        <f>VLOOKUP(Table1[[#This Row],[Customer ID]],'Customer Info'!$A$4:$C$12,2,FALSE)</f>
        <v>Affinity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 t="shared" si="1"/>
        <v>N</v>
      </c>
      <c r="P46" s="16">
        <f>IF(L46&gt;=20,0.95*Table1[[#This Row],[Total]],Table1[[#This Row],[Total]])</f>
        <v>3900</v>
      </c>
    </row>
    <row r="47" spans="1:16" x14ac:dyDescent="0.55000000000000004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Info'!$A$4:$C$12,3,FALSE)</f>
        <v>Matt Reed</v>
      </c>
      <c r="H47" s="3" t="str">
        <f>VLOOKUP(Table1[[#This Row],[Customer ID]],'Customer Info'!$A$4:$C$12,2,FALSE)</f>
        <v>MarkPlus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 t="shared" si="1"/>
        <v>N</v>
      </c>
      <c r="P47" s="16">
        <f>IF(L47&gt;=20,0.95*Table1[[#This Row],[Total]],Table1[[#This Row],[Total]])</f>
        <v>5625</v>
      </c>
    </row>
    <row r="48" spans="1:16" x14ac:dyDescent="0.55000000000000004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Info'!$A$4:$C$12,3,FALSE)</f>
        <v>Sam Cooper</v>
      </c>
      <c r="H48" s="3" t="str">
        <f>VLOOKUP(Table1[[#This Row],[Customer ID]],'Customer Info'!$A$4:$C$12,2,FALSE)</f>
        <v>Milago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 t="shared" si="1"/>
        <v>Y</v>
      </c>
      <c r="P48" s="16">
        <f>IF(L48&gt;=20,0.95*Table1[[#This Row],[Total]],Table1[[#This Row],[Total]])</f>
        <v>11770.5</v>
      </c>
    </row>
    <row r="49" spans="1:16" x14ac:dyDescent="0.55000000000000004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Info'!$A$4:$C$12,3,FALSE)</f>
        <v>Lucas Adams</v>
      </c>
      <c r="H49" s="3" t="str">
        <f>VLOOKUP(Table1[[#This Row],[Customer ID]],'Customer Info'!$A$4:$C$12,2,FALSE)</f>
        <v>Bankia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 t="shared" si="1"/>
        <v>Y</v>
      </c>
      <c r="P49" s="16">
        <f>IF(L49&gt;=20,0.95*Table1[[#This Row],[Total]],Table1[[#This Row],[Total]])</f>
        <v>8645</v>
      </c>
    </row>
    <row r="50" spans="1:16" x14ac:dyDescent="0.55000000000000004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Info'!$A$4:$C$12,3,FALSE)</f>
        <v>Denise Harris</v>
      </c>
      <c r="H50" s="3" t="str">
        <f>VLOOKUP(Table1[[#This Row],[Customer ID]],'Customer Info'!$A$4:$C$12,2,FALSE)</f>
        <v>Cruise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 t="shared" si="1"/>
        <v>Y</v>
      </c>
      <c r="P50" s="16">
        <f>IF(L50&gt;=20,0.95*Table1[[#This Row],[Total]],Table1[[#This Row],[Total]])</f>
        <v>8645</v>
      </c>
    </row>
    <row r="51" spans="1:16" x14ac:dyDescent="0.55000000000000004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Info'!$A$4:$C$12,3,FALSE)</f>
        <v>Christina Bell</v>
      </c>
      <c r="H51" s="3" t="str">
        <f>VLOOKUP(Table1[[#This Row],[Customer ID]],'Customer Info'!$A$4:$C$12,2,FALSE)</f>
        <v>Affinity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 t="shared" si="1"/>
        <v>Y</v>
      </c>
      <c r="P51" s="16">
        <f>IF(L51&gt;=20,0.95*Table1[[#This Row],[Total]],Table1[[#This Row],[Total]])</f>
        <v>6688</v>
      </c>
    </row>
    <row r="52" spans="1:16" x14ac:dyDescent="0.55000000000000004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Info'!$A$4:$C$12,3,FALSE)</f>
        <v>Lucas Adams</v>
      </c>
      <c r="H52" s="3" t="str">
        <f>VLOOKUP(Table1[[#This Row],[Customer ID]],'Customer Info'!$A$4:$C$12,2,FALSE)</f>
        <v>Bankia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 t="shared" si="1"/>
        <v>N</v>
      </c>
      <c r="P52" s="16">
        <f>IF(L52&gt;=20,0.95*Table1[[#This Row],[Total]],Table1[[#This Row],[Total]])</f>
        <v>5310</v>
      </c>
    </row>
    <row r="53" spans="1:16" x14ac:dyDescent="0.55000000000000004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Info'!$A$4:$C$12,3,FALSE)</f>
        <v>Sam Cooper</v>
      </c>
      <c r="H53" s="3" t="str">
        <f>VLOOKUP(Table1[[#This Row],[Customer ID]],'Customer Info'!$A$4:$C$12,2,FALSE)</f>
        <v>Milago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 t="shared" si="1"/>
        <v>Y</v>
      </c>
      <c r="P53" s="16">
        <f>IF(L53&gt;=20,0.95*Table1[[#This Row],[Total]],Table1[[#This Row],[Total]])</f>
        <v>7315</v>
      </c>
    </row>
    <row r="54" spans="1:16" x14ac:dyDescent="0.55000000000000004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Info'!$A$4:$C$12,3,FALSE)</f>
        <v>Denise Harris</v>
      </c>
      <c r="H54" s="3" t="str">
        <f>VLOOKUP(Table1[[#This Row],[Customer ID]],'Customer Info'!$A$4:$C$12,2,FALSE)</f>
        <v>Cruise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 t="shared" si="1"/>
        <v>Y</v>
      </c>
      <c r="P54" s="16">
        <f>IF(L54&gt;=20,0.95*Table1[[#This Row],[Total]],Table1[[#This Row],[Total]])</f>
        <v>8483.5</v>
      </c>
    </row>
    <row r="55" spans="1:16" x14ac:dyDescent="0.55000000000000004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Info'!$A$4:$C$12,3,FALSE)</f>
        <v>Sam Cooper</v>
      </c>
      <c r="H55" s="3" t="str">
        <f>VLOOKUP(Table1[[#This Row],[Customer ID]],'Customer Info'!$A$4:$C$12,2,FALSE)</f>
        <v>Milago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 t="shared" si="1"/>
        <v>Y</v>
      </c>
      <c r="P55" s="16">
        <f>IF(L55&gt;=20,0.95*Table1[[#This Row],[Total]],Table1[[#This Row],[Total]])</f>
        <v>8778</v>
      </c>
    </row>
    <row r="56" spans="1:16" x14ac:dyDescent="0.55000000000000004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Info'!$A$4:$C$12,3,FALSE)</f>
        <v>Denise Harris</v>
      </c>
      <c r="H56" s="3" t="str">
        <f>VLOOKUP(Table1[[#This Row],[Customer ID]],'Customer Info'!$A$4:$C$12,2,FALSE)</f>
        <v>Cruise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 t="shared" si="1"/>
        <v>N</v>
      </c>
      <c r="P56" s="16">
        <f>IF(L56&gt;=20,0.95*Table1[[#This Row],[Total]],Table1[[#This Row],[Total]])</f>
        <v>4425</v>
      </c>
    </row>
    <row r="57" spans="1:16" x14ac:dyDescent="0.55000000000000004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Info'!$A$4:$C$12,3,FALSE)</f>
        <v>Emily Flores</v>
      </c>
      <c r="H57" s="3" t="str">
        <f>VLOOKUP(Table1[[#This Row],[Customer ID]],'Customer Info'!$A$4:$C$12,2,FALSE)</f>
        <v>Telmark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 t="shared" si="1"/>
        <v>N</v>
      </c>
      <c r="P57" s="16">
        <f>IF(L57&gt;=20,0.95*Table1[[#This Row],[Total]],Table1[[#This Row],[Total]])</f>
        <v>3750</v>
      </c>
    </row>
    <row r="58" spans="1:16" x14ac:dyDescent="0.55000000000000004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Info'!$A$4:$C$12,3,FALSE)</f>
        <v>Emily Flores</v>
      </c>
      <c r="H58" s="3" t="str">
        <f>VLOOKUP(Table1[[#This Row],[Customer ID]],'Customer Info'!$A$4:$C$12,2,FALSE)</f>
        <v>Telmark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 t="shared" si="1"/>
        <v>Y</v>
      </c>
      <c r="P58" s="16">
        <f>IF(L58&gt;=20,0.95*Table1[[#This Row],[Total]],Table1[[#This Row],[Total]])</f>
        <v>5804.5</v>
      </c>
    </row>
    <row r="59" spans="1:16" x14ac:dyDescent="0.55000000000000004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Info'!$A$4:$C$12,3,FALSE)</f>
        <v>Rob Nelson</v>
      </c>
      <c r="H59" s="3" t="str">
        <f>VLOOKUP(Table1[[#This Row],[Customer ID]],'Customer Info'!$A$4:$C$12,2,FALSE)</f>
        <v>Secspace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 t="shared" si="1"/>
        <v>Y</v>
      </c>
      <c r="P59" s="16">
        <f>IF(L59&gt;=20,0.95*Table1[[#This Row],[Total]],Table1[[#This Row],[Total]])</f>
        <v>8930</v>
      </c>
    </row>
    <row r="60" spans="1:16" x14ac:dyDescent="0.55000000000000004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Info'!$A$4:$C$12,3,FALSE)</f>
        <v>Sam Cooper</v>
      </c>
      <c r="H60" s="3" t="str">
        <f>VLOOKUP(Table1[[#This Row],[Customer ID]],'Customer Info'!$A$4:$C$12,2,FALSE)</f>
        <v>Milago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 t="shared" si="1"/>
        <v>Y</v>
      </c>
      <c r="P60" s="16">
        <f>IF(L60&gt;=20,0.95*Table1[[#This Row],[Total]],Table1[[#This Row],[Total]])</f>
        <v>7410</v>
      </c>
    </row>
    <row r="61" spans="1:16" x14ac:dyDescent="0.55000000000000004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Info'!$A$4:$C$12,3,FALSE)</f>
        <v>Rob Nelson</v>
      </c>
      <c r="H61" s="3" t="str">
        <f>VLOOKUP(Table1[[#This Row],[Customer ID]],'Customer Info'!$A$4:$C$12,2,FALSE)</f>
        <v>Secspace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 t="shared" si="1"/>
        <v>Y</v>
      </c>
      <c r="P61" s="16">
        <f>IF(L61&gt;=20,0.95*Table1[[#This Row],[Total]],Table1[[#This Row],[Total]])</f>
        <v>8645</v>
      </c>
    </row>
    <row r="62" spans="1:16" x14ac:dyDescent="0.55000000000000004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Info'!$A$4:$C$12,3,FALSE)</f>
        <v>Lucas Adams</v>
      </c>
      <c r="H62" s="3" t="str">
        <f>VLOOKUP(Table1[[#This Row],[Customer ID]],'Customer Info'!$A$4:$C$12,2,FALSE)</f>
        <v>Bankia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 t="shared" si="1"/>
        <v>N</v>
      </c>
      <c r="P62" s="16">
        <f>IF(L62&gt;=20,0.95*Table1[[#This Row],[Total]],Table1[[#This Row],[Total]])</f>
        <v>5310</v>
      </c>
    </row>
    <row r="63" spans="1:16" x14ac:dyDescent="0.55000000000000004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Info'!$A$4:$C$12,3,FALSE)</f>
        <v>Sam Cooper</v>
      </c>
      <c r="H63" s="3" t="str">
        <f>VLOOKUP(Table1[[#This Row],[Customer ID]],'Customer Info'!$A$4:$C$12,2,FALSE)</f>
        <v>Milago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 t="shared" si="1"/>
        <v>Y</v>
      </c>
      <c r="P63" s="16">
        <f>IF(L63&gt;=20,0.95*Table1[[#This Row],[Total]],Table1[[#This Row],[Total]])</f>
        <v>4911.5</v>
      </c>
    </row>
    <row r="64" spans="1:16" x14ac:dyDescent="0.55000000000000004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Info'!$A$4:$C$12,3,FALSE)</f>
        <v>Christina Bell</v>
      </c>
      <c r="H64" s="3" t="str">
        <f>VLOOKUP(Table1[[#This Row],[Customer ID]],'Customer Info'!$A$4:$C$12,2,FALSE)</f>
        <v>Affinity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 t="shared" si="1"/>
        <v>Y</v>
      </c>
      <c r="P64" s="16">
        <f>IF(L64&gt;=20,0.95*Table1[[#This Row],[Total]],Table1[[#This Row],[Total]])</f>
        <v>13965</v>
      </c>
    </row>
    <row r="65" spans="1:16" x14ac:dyDescent="0.55000000000000004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Info'!$A$4:$C$12,3,FALSE)</f>
        <v>Denise Harris</v>
      </c>
      <c r="H65" s="3" t="str">
        <f>VLOOKUP(Table1[[#This Row],[Customer ID]],'Customer Info'!$A$4:$C$12,2,FALSE)</f>
        <v>Cruise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 t="shared" si="1"/>
        <v>Y</v>
      </c>
      <c r="P65" s="16">
        <f>IF(L65&gt;=20,0.95*Table1[[#This Row],[Total]],Table1[[#This Row],[Total]])</f>
        <v>14962.5</v>
      </c>
    </row>
    <row r="66" spans="1:16" x14ac:dyDescent="0.55000000000000004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Info'!$A$4:$C$12,3,FALSE)</f>
        <v>Lucas Adams</v>
      </c>
      <c r="H66" s="3" t="str">
        <f>VLOOKUP(Table1[[#This Row],[Customer ID]],'Customer Info'!$A$4:$C$12,2,FALSE)</f>
        <v>Bankia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 t="shared" si="1"/>
        <v>Y</v>
      </c>
      <c r="P66" s="16">
        <f>IF(L66&gt;=20,0.95*Table1[[#This Row],[Total]],Table1[[#This Row],[Total]])</f>
        <v>5605</v>
      </c>
    </row>
    <row r="67" spans="1:16" x14ac:dyDescent="0.55000000000000004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Info'!$A$4:$C$12,3,FALSE)</f>
        <v>Emily Flores</v>
      </c>
      <c r="H67" s="3" t="str">
        <f>VLOOKUP(Table1[[#This Row],[Customer ID]],'Customer Info'!$A$4:$C$12,2,FALSE)</f>
        <v>Telmark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 t="shared" si="1"/>
        <v>Y</v>
      </c>
      <c r="P67" s="16">
        <f>IF(L67&gt;=20,0.95*Table1[[#This Row],[Total]],Table1[[#This Row],[Total]])</f>
        <v>6165.5</v>
      </c>
    </row>
    <row r="68" spans="1:16" x14ac:dyDescent="0.55000000000000004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Info'!$A$4:$C$12,3,FALSE)</f>
        <v>Matt Reed</v>
      </c>
      <c r="H68" s="3" t="str">
        <f>VLOOKUP(Table1[[#This Row],[Customer ID]],'Customer Info'!$A$4:$C$12,2,FALSE)</f>
        <v>MarkPlus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 t="shared" si="1"/>
        <v>N</v>
      </c>
      <c r="P68" s="16">
        <f>IF(L68&gt;=20,0.95*Table1[[#This Row],[Total]],Table1[[#This Row],[Total]])</f>
        <v>3300</v>
      </c>
    </row>
    <row r="69" spans="1:16" x14ac:dyDescent="0.55000000000000004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Info'!$A$4:$C$12,3,FALSE)</f>
        <v>Lucas Adams</v>
      </c>
      <c r="H69" s="3" t="str">
        <f>VLOOKUP(Table1[[#This Row],[Customer ID]],'Customer Info'!$A$4:$C$12,2,FALSE)</f>
        <v>Bankia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 t="shared" ref="O69:O84" si="2">IF(L69&gt;=20,"Y","N")</f>
        <v>Y</v>
      </c>
      <c r="P69" s="16">
        <f>IF(L69&gt;=20,0.95*Table1[[#This Row],[Total]],Table1[[#This Row],[Total]])</f>
        <v>7813.75</v>
      </c>
    </row>
    <row r="70" spans="1:16" x14ac:dyDescent="0.55000000000000004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Info'!$A$4:$C$12,3,FALSE)</f>
        <v>Amanda Wood</v>
      </c>
      <c r="H70" s="3" t="str">
        <f>VLOOKUP(Table1[[#This Row],[Customer ID]],'Customer Info'!$A$4:$C$12,2,FALSE)</f>
        <v>Vento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 t="shared" si="2"/>
        <v>Y</v>
      </c>
      <c r="P70" s="16">
        <f>IF(L70&gt;=20,0.95*Table1[[#This Row],[Total]],Table1[[#This Row],[Total]])</f>
        <v>11756.25</v>
      </c>
    </row>
    <row r="71" spans="1:16" x14ac:dyDescent="0.55000000000000004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Info'!$A$4:$C$12,3,FALSE)</f>
        <v>Christina Bell</v>
      </c>
      <c r="H71" s="3" t="str">
        <f>VLOOKUP(Table1[[#This Row],[Customer ID]],'Customer Info'!$A$4:$C$12,2,FALSE)</f>
        <v>Affinity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 t="shared" si="2"/>
        <v>Y</v>
      </c>
      <c r="P71" s="16">
        <f>IF(L71&gt;=20,0.95*Table1[[#This Row],[Total]],Table1[[#This Row],[Total]])</f>
        <v>5434</v>
      </c>
    </row>
    <row r="72" spans="1:16" x14ac:dyDescent="0.55000000000000004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Info'!$A$4:$C$12,3,FALSE)</f>
        <v>Emily Flores</v>
      </c>
      <c r="H72" s="3" t="str">
        <f>VLOOKUP(Table1[[#This Row],[Customer ID]],'Customer Info'!$A$4:$C$12,2,FALSE)</f>
        <v>Telmark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 t="shared" si="2"/>
        <v>Y</v>
      </c>
      <c r="P72" s="16">
        <f>IF(L72&gt;=20,0.95*Table1[[#This Row],[Total]],Table1[[#This Row],[Total]])</f>
        <v>6422</v>
      </c>
    </row>
    <row r="73" spans="1:16" x14ac:dyDescent="0.55000000000000004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Info'!$A$4:$C$12,3,FALSE)</f>
        <v>Lucas Adams</v>
      </c>
      <c r="H73" s="3" t="str">
        <f>VLOOKUP(Table1[[#This Row],[Customer ID]],'Customer Info'!$A$4:$C$12,2,FALSE)</f>
        <v>Bankia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 t="shared" si="2"/>
        <v>N</v>
      </c>
      <c r="P73" s="16">
        <f>IF(L73&gt;=20,0.95*Table1[[#This Row],[Total]],Table1[[#This Row],[Total]])</f>
        <v>3520</v>
      </c>
    </row>
    <row r="74" spans="1:16" x14ac:dyDescent="0.55000000000000004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Info'!$A$4:$C$12,3,FALSE)</f>
        <v>Amanda Wood</v>
      </c>
      <c r="H74" s="3" t="str">
        <f>VLOOKUP(Table1[[#This Row],[Customer ID]],'Customer Info'!$A$4:$C$12,2,FALSE)</f>
        <v>Vento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 t="shared" si="2"/>
        <v>N</v>
      </c>
      <c r="P74" s="16">
        <f>IF(L74&gt;=20,0.95*Table1[[#This Row],[Total]],Table1[[#This Row],[Total]])</f>
        <v>2950</v>
      </c>
    </row>
    <row r="75" spans="1:16" x14ac:dyDescent="0.55000000000000004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Info'!$A$4:$C$12,3,FALSE)</f>
        <v>Denise Harris</v>
      </c>
      <c r="H75" s="3" t="str">
        <f>VLOOKUP(Table1[[#This Row],[Customer ID]],'Customer Info'!$A$4:$C$12,2,FALSE)</f>
        <v>Cruise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 t="shared" si="2"/>
        <v>Y</v>
      </c>
      <c r="P75" s="16">
        <f>IF(L75&gt;=20,0.95*Table1[[#This Row],[Total]],Table1[[#This Row],[Total]])</f>
        <v>9880</v>
      </c>
    </row>
    <row r="76" spans="1:16" x14ac:dyDescent="0.55000000000000004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Info'!$A$4:$C$12,3,FALSE)</f>
        <v>Matt Reed</v>
      </c>
      <c r="H76" s="3" t="str">
        <f>VLOOKUP(Table1[[#This Row],[Customer ID]],'Customer Info'!$A$4:$C$12,2,FALSE)</f>
        <v>MarkPlus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 t="shared" si="2"/>
        <v>N</v>
      </c>
      <c r="P76" s="16">
        <f>IF(L76&gt;=20,0.95*Table1[[#This Row],[Total]],Table1[[#This Row],[Total]])</f>
        <v>3525</v>
      </c>
    </row>
    <row r="77" spans="1:16" x14ac:dyDescent="0.55000000000000004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Info'!$A$4:$C$12,3,FALSE)</f>
        <v>Lucas Adams</v>
      </c>
      <c r="H77" s="3" t="str">
        <f>VLOOKUP(Table1[[#This Row],[Customer ID]],'Customer Info'!$A$4:$C$12,2,FALSE)</f>
        <v>Bankia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 t="shared" si="2"/>
        <v>Y</v>
      </c>
      <c r="P77" s="16">
        <f>IF(L77&gt;=20,0.95*Table1[[#This Row],[Total]],Table1[[#This Row],[Total]])</f>
        <v>8906.25</v>
      </c>
    </row>
    <row r="78" spans="1:16" x14ac:dyDescent="0.55000000000000004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Info'!$A$4:$C$12,3,FALSE)</f>
        <v>Christina Bell</v>
      </c>
      <c r="H78" s="3" t="str">
        <f>VLOOKUP(Table1[[#This Row],[Customer ID]],'Customer Info'!$A$4:$C$12,2,FALSE)</f>
        <v>Affinity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 t="shared" si="2"/>
        <v>Y</v>
      </c>
      <c r="P78" s="16">
        <f>IF(L78&gt;=20,0.95*Table1[[#This Row],[Total]],Table1[[#This Row],[Total]])</f>
        <v>5605</v>
      </c>
    </row>
    <row r="79" spans="1:16" x14ac:dyDescent="0.55000000000000004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Info'!$A$4:$C$12,3,FALSE)</f>
        <v>Dan Hill</v>
      </c>
      <c r="H79" s="3" t="str">
        <f>VLOOKUP(Table1[[#This Row],[Customer ID]],'Customer Info'!$A$4:$C$12,2,FALSE)</f>
        <v>Port Royale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 t="shared" si="2"/>
        <v>Y</v>
      </c>
      <c r="P79" s="16">
        <f>IF(L79&gt;=20,0.95*Table1[[#This Row],[Total]],Table1[[#This Row],[Total]])</f>
        <v>8645</v>
      </c>
    </row>
    <row r="80" spans="1:16" x14ac:dyDescent="0.55000000000000004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Info'!$A$4:$C$12,3,FALSE)</f>
        <v>Amanda Wood</v>
      </c>
      <c r="H80" s="3" t="str">
        <f>VLOOKUP(Table1[[#This Row],[Customer ID]],'Customer Info'!$A$4:$C$12,2,FALSE)</f>
        <v>Vento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 t="shared" si="2"/>
        <v>Y</v>
      </c>
      <c r="P80" s="16">
        <f>IF(L80&gt;=20,0.95*Table1[[#This Row],[Total]],Table1[[#This Row],[Total]])</f>
        <v>7315</v>
      </c>
    </row>
    <row r="81" spans="1:16" x14ac:dyDescent="0.55000000000000004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Info'!$A$4:$C$12,3,FALSE)</f>
        <v>Dan Hill</v>
      </c>
      <c r="H81" s="3" t="str">
        <f>VLOOKUP(Table1[[#This Row],[Customer ID]],'Customer Info'!$A$4:$C$12,2,FALSE)</f>
        <v>Port Royale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 t="shared" si="2"/>
        <v>N</v>
      </c>
      <c r="P81" s="16">
        <f>IF(L81&gt;=20,0.95*Table1[[#This Row],[Total]],Table1[[#This Row],[Total]])</f>
        <v>3520</v>
      </c>
    </row>
    <row r="82" spans="1:16" x14ac:dyDescent="0.55000000000000004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Info'!$A$4:$C$12,3,FALSE)</f>
        <v>Denise Harris</v>
      </c>
      <c r="H82" s="3" t="str">
        <f>VLOOKUP(Table1[[#This Row],[Customer ID]],'Customer Info'!$A$4:$C$12,2,FALSE)</f>
        <v>Cruise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 t="shared" si="2"/>
        <v>Y</v>
      </c>
      <c r="P82" s="16">
        <f>IF(L82&gt;=20,0.95*Table1[[#This Row],[Total]],Table1[[#This Row],[Total]])</f>
        <v>14012.5</v>
      </c>
    </row>
    <row r="83" spans="1:16" x14ac:dyDescent="0.55000000000000004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Info'!$A$4:$C$12,3,FALSE)</f>
        <v>Amanda Wood</v>
      </c>
      <c r="H83" s="3" t="str">
        <f>VLOOKUP(Table1[[#This Row],[Customer ID]],'Customer Info'!$A$4:$C$12,2,FALSE)</f>
        <v>Vento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 t="shared" si="2"/>
        <v>Y</v>
      </c>
      <c r="P83" s="16">
        <f>IF(L83&gt;=20,0.95*Table1[[#This Row],[Total]],Table1[[#This Row],[Total]])</f>
        <v>11400</v>
      </c>
    </row>
    <row r="84" spans="1:16" x14ac:dyDescent="0.55000000000000004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Info'!$A$4:$C$12,3,FALSE)</f>
        <v>Emily Flores</v>
      </c>
      <c r="H84" s="3" t="str">
        <f>VLOOKUP(Table1[[#This Row],[Customer ID]],'Customer Info'!$A$4:$C$12,2,FALSE)</f>
        <v>Telmark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 t="shared" si="2"/>
        <v>N</v>
      </c>
      <c r="P84" s="16">
        <f>IF(L84&gt;=20,0.95*Table1[[#This Row],[Total]],Table1[[#This Row],[Total]])</f>
        <v>3290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D12" sqref="D12"/>
    </sheetView>
  </sheetViews>
  <sheetFormatPr defaultColWidth="10.9453125" defaultRowHeight="14.4" x14ac:dyDescent="0.55000000000000004"/>
  <cols>
    <col min="1" max="1" width="18.83984375" customWidth="1"/>
    <col min="2" max="2" width="13.15625" bestFit="1" customWidth="1"/>
    <col min="3" max="3" width="13" bestFit="1" customWidth="1"/>
  </cols>
  <sheetData>
    <row r="1" spans="1:3" ht="20.399999999999999" x14ac:dyDescent="0.75">
      <c r="A1" s="7" t="s">
        <v>66</v>
      </c>
      <c r="B1" s="8"/>
      <c r="C1" s="8"/>
    </row>
    <row r="2" spans="1:3" x14ac:dyDescent="0.55000000000000004">
      <c r="A2" s="8"/>
      <c r="B2" s="8"/>
      <c r="C2" s="8"/>
    </row>
    <row r="3" spans="1:3" x14ac:dyDescent="0.55000000000000004">
      <c r="A3" s="9" t="s">
        <v>7</v>
      </c>
      <c r="B3" s="9" t="s">
        <v>67</v>
      </c>
      <c r="C3" s="9" t="s">
        <v>68</v>
      </c>
    </row>
    <row r="4" spans="1:3" x14ac:dyDescent="0.55000000000000004">
      <c r="A4" s="10">
        <v>132</v>
      </c>
      <c r="B4" s="10" t="s">
        <v>69</v>
      </c>
      <c r="C4" s="11" t="s">
        <v>70</v>
      </c>
    </row>
    <row r="5" spans="1:3" x14ac:dyDescent="0.55000000000000004">
      <c r="A5" s="12">
        <v>136</v>
      </c>
      <c r="B5" s="12" t="s">
        <v>71</v>
      </c>
      <c r="C5" s="13" t="s">
        <v>72</v>
      </c>
    </row>
    <row r="6" spans="1:3" x14ac:dyDescent="0.55000000000000004">
      <c r="A6" s="12">
        <v>144</v>
      </c>
      <c r="B6" s="12" t="s">
        <v>73</v>
      </c>
      <c r="C6" s="13" t="s">
        <v>74</v>
      </c>
    </row>
    <row r="7" spans="1:3" x14ac:dyDescent="0.55000000000000004">
      <c r="A7" s="12">
        <v>152</v>
      </c>
      <c r="B7" s="12" t="s">
        <v>75</v>
      </c>
      <c r="C7" s="13" t="s">
        <v>76</v>
      </c>
    </row>
    <row r="8" spans="1:3" x14ac:dyDescent="0.55000000000000004">
      <c r="A8" s="12">
        <v>157</v>
      </c>
      <c r="B8" s="12" t="s">
        <v>77</v>
      </c>
      <c r="C8" s="13" t="s">
        <v>78</v>
      </c>
    </row>
    <row r="9" spans="1:3" x14ac:dyDescent="0.55000000000000004">
      <c r="A9" s="12">
        <v>162</v>
      </c>
      <c r="B9" s="12" t="s">
        <v>79</v>
      </c>
      <c r="C9" s="13" t="s">
        <v>80</v>
      </c>
    </row>
    <row r="10" spans="1:3" x14ac:dyDescent="0.55000000000000004">
      <c r="A10" s="12">
        <v>166</v>
      </c>
      <c r="B10" s="12" t="s">
        <v>81</v>
      </c>
      <c r="C10" s="13" t="s">
        <v>82</v>
      </c>
    </row>
    <row r="11" spans="1:3" x14ac:dyDescent="0.55000000000000004">
      <c r="A11" s="12">
        <v>178</v>
      </c>
      <c r="B11" s="12" t="s">
        <v>83</v>
      </c>
      <c r="C11" s="13" t="s">
        <v>84</v>
      </c>
    </row>
    <row r="12" spans="1:3" x14ac:dyDescent="0.55000000000000004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amins</cp:lastModifiedBy>
  <cp:revision/>
  <dcterms:created xsi:type="dcterms:W3CDTF">2021-09-09T16:24:17Z</dcterms:created>
  <dcterms:modified xsi:type="dcterms:W3CDTF">2023-08-03T12:02:41Z</dcterms:modified>
  <cp:category/>
  <cp:contentStatus/>
</cp:coreProperties>
</file>