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D60CD5F3-D548-4D2F-99DD-2A43A84A287F}" xr6:coauthVersionLast="47" xr6:coauthVersionMax="47" xr10:uidLastSave="{00000000-0000-0000-0000-000000000000}"/>
  <bookViews>
    <workbookView xWindow="-120" yWindow="-120" windowWidth="29040" windowHeight="15720" activeTab="4" xr2:uid="{02603006-0041-44C1-99BD-A7230703DB2F}"/>
  </bookViews>
  <sheets>
    <sheet name="Experiment_0" sheetId="1" r:id="rId1"/>
    <sheet name="Experiment_1" sheetId="2" r:id="rId2"/>
    <sheet name="Experiment_2" sheetId="3" r:id="rId3"/>
    <sheet name="Experiment_3" sheetId="4" r:id="rId4"/>
    <sheet name="Experiment_4" sheetId="5" r:id="rId5"/>
    <sheet name="Experiment_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4" l="1"/>
  <c r="H6" i="4"/>
  <c r="H5" i="4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<sst xmlns="http://schemas.openxmlformats.org/spreadsheetml/2006/main" count="112" uniqueCount="100">
  <si>
    <t>σ =</t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</si>
  <si>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</si>
  <si>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</si>
  <si>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</si>
  <si>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</si>
  <si>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</si>
  <si>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</si>
  <si>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</si>
  <si>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</si>
  <si>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</si>
  <si>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</si>
  <si>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</si>
  <si>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</si>
  <si>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</si>
  <si>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</si>
  <si>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</si>
  <si>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</si>
  <si>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</si>
  <si>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</si>
  <si>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</si>
  <si>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</si>
  <si>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</si>
  <si>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</si>
  <si>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t>ცდა 1
(წმ)</t>
  </si>
  <si>
    <t>ცდა 2
(წმ)</t>
  </si>
  <si>
    <t>ცდა 3
(წმ)</t>
  </si>
  <si>
    <t>50 გრამი</t>
  </si>
  <si>
    <t>60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</si>
  <si>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</si>
  <si>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</si>
  <si>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</si>
  <si>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</si>
  <si>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</si>
  <si>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</si>
  <si>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</si>
  <si>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</si>
  <si>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>70 გრამი</t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</si>
  <si>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</si>
  <si>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</si>
  <si>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</si>
  <si>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</si>
  <si>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</si>
  <si>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</si>
  <si>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</si>
  <si>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</si>
  <si>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</si>
  <si>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</si>
  <si>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</si>
  <si>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</si>
  <si>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</si>
  <si>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</si>
  <si>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</si>
  <si>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</si>
  <si>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</si>
  <si>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</si>
  <si>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</si>
  <si>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</si>
  <si>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</si>
  <si>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</si>
  <si>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</si>
  <si>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</si>
  <si>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</si>
  <si>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</si>
  <si>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t>3) როცა წინაღობის ძალა mg-ს გაუტოლდება;
4) ერთდროულად;</t>
  </si>
  <si>
    <r>
      <rPr>
        <sz val="18"/>
        <color theme="1"/>
        <rFont val="Calibri"/>
        <family val="2"/>
        <scheme val="minor"/>
      </rPr>
      <t>µ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</si>
  <si>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r>
      <t>F</t>
    </r>
    <r>
      <rPr>
        <vertAlign val="subscript"/>
        <sz val="18"/>
        <color theme="1"/>
        <rFont val="Calibri"/>
        <family val="2"/>
        <scheme val="minor"/>
      </rPr>
      <t>k
ხახუნის ძალა</t>
    </r>
  </si>
  <si>
    <t>პასუხები:
1) აშკარად ჩანს;
2) ექსპერიმენტის ცდომილება არ აღემატება 0.1%-ს;
3) არ შეიცვლება ხახუნის კოეფიციენტი,  f(x) = µmg;
4) ამის შედეგად ცდომილება გაიზრდება;
5) µs არის მაქსიმალური მნიშვნელობა, µs &gt; µk;
6) 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t>
  </si>
  <si>
    <r>
      <rPr>
        <sz val="20"/>
        <color theme="1"/>
        <rFont val="Calibri"/>
        <family val="2"/>
        <scheme val="minor"/>
      </rPr>
      <t>ექსპერიმენტი 0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</si>
  <si>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rPr>
        <b/>
        <sz val="18"/>
        <color theme="1"/>
        <rFont val="Calibri"/>
        <family val="2"/>
        <scheme val="minor"/>
      </rPr>
      <t>ექსპერიმენტი 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</si>
  <si>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</si>
  <si>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</si>
  <si>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256.5 გრ</t>
  </si>
  <si>
    <t>9.64 გრ</t>
  </si>
  <si>
    <t>ცდა 1</t>
  </si>
  <si>
    <t>ცდა 2</t>
  </si>
  <si>
    <t>ცდა 3</t>
  </si>
  <si>
    <t>ცდა 4</t>
  </si>
  <si>
    <t>ცდა 5</t>
  </si>
  <si>
    <t>ცდა 6</t>
  </si>
  <si>
    <t>დრო (წმ)</t>
  </si>
  <si>
    <t>ექსპერიმენტი ციფრული წამზომით</t>
  </si>
  <si>
    <r>
      <t>V</t>
    </r>
    <r>
      <rPr>
        <vertAlign val="subscript"/>
        <sz val="11"/>
        <color theme="1"/>
        <rFont val="Calibri"/>
        <family val="2"/>
        <scheme val="minor"/>
      </rPr>
      <t>საშ</t>
    </r>
  </si>
  <si>
    <t>4.992 მ/წმ</t>
  </si>
  <si>
    <t>სიჩქარე 
V (მ/წმ)</t>
  </si>
  <si>
    <t>გრადუსი
θ (დახრა)</t>
  </si>
  <si>
    <r>
      <t>θ</t>
    </r>
    <r>
      <rPr>
        <vertAlign val="subscript"/>
        <sz val="11"/>
        <color theme="1"/>
        <rFont val="Calibri"/>
        <family val="2"/>
        <scheme val="minor"/>
      </rPr>
      <t>საშ</t>
    </r>
  </si>
  <si>
    <t>5.96°</t>
  </si>
  <si>
    <t>6°</t>
  </si>
  <si>
    <t>5.5°</t>
  </si>
  <si>
    <t>5.8°</t>
  </si>
  <si>
    <t>6.1°</t>
  </si>
  <si>
    <t>28.7 სმ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</si>
  <si>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ბურთი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</si>
  <si>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</si>
  <si>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</si>
  <si>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ბალისტიკური ქანქარა</t>
    </r>
  </si>
  <si>
    <t>ექსპერიმენტი ბალისტიკური ქანქარით</t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</si>
  <si>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idk</t>
    </r>
  </si>
  <si>
    <t>idk</t>
  </si>
  <si>
    <t>vinmes tu gaqvt momweret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</si>
</sst>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7" fontId="13" fillId="0" borderId="3" xfId="0" applyNumberFormat="1" applyFont="1" applyBorder="1"/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 applyAlignment="1">
      <alignment horizontal="right"/>
    </xf>
    <xf numFmtId="0" fontId="12" fillId="0" borderId="3" xfId="0" applyFont="1" applyBorder="1"/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Experiment_1!$F$4:$F$8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Experiment_1!$H$4:$H$8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27546</xdr:colOff>
      <xdr:row>3</xdr:row>
      <xdr:rowOff>247650</xdr:rowOff>
    </xdr:from>
    <xdr:ext cx="925125" cy="36253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23671" y="1247775"/>
          <a:ext cx="925125" cy="36253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/>
            <a:t>F</a:t>
          </a:r>
          <a:r>
            <a:rPr lang="ka-GE" sz="1600" baseline="-25000"/>
            <a:t>ხახ</a:t>
          </a:r>
          <a:r>
            <a:rPr lang="ka-GE" sz="1600"/>
            <a:t> = µ</a:t>
          </a:r>
          <a:r>
            <a:rPr lang="en-US" sz="1600"/>
            <a:t>N</a:t>
          </a:r>
        </a:p>
      </xdr:txBody>
    </xdr:sp>
    <xdr:clientData/>
  </xdr:oneCellAnchor>
  <xdr:oneCellAnchor>
    <xdr:from>
      <xdr:col>8</xdr:col>
      <xdr:colOff>28574</xdr:colOff>
      <xdr:row>3</xdr:row>
      <xdr:rowOff>609600</xdr:rowOff>
    </xdr:from>
    <xdr:ext cx="933451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24699" y="1609725"/>
          <a:ext cx="933451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600"/>
            <a:t> </a:t>
          </a:r>
        </a:p>
      </xdr:txBody>
    </xdr:sp>
    <xdr:clientData/>
  </xdr:oneCellAnchor>
  <xdr:twoCellAnchor>
    <xdr:from>
      <xdr:col>8</xdr:col>
      <xdr:colOff>19050</xdr:colOff>
      <xdr:row>4</xdr:row>
      <xdr:rowOff>685800</xdr:rowOff>
    </xdr:from>
    <xdr:to>
      <xdr:col>11</xdr:col>
      <xdr:colOff>552450</xdr:colOff>
      <xdr:row>5</xdr:row>
      <xdr:rowOff>304800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7115175" y="2419350"/>
          <a:ext cx="2219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/>
            <a:t>F</a:t>
          </a:r>
          <a:r>
            <a:rPr lang="en-US" sz="1500" baseline="30000"/>
            <a:t>max</a:t>
          </a:r>
          <a:r>
            <a:rPr lang="en-US" sz="1500"/>
            <a:t> = mg sin</a:t>
          </a:r>
          <a:r>
            <a:rPr lang="el-GR" sz="1500"/>
            <a:t>α = µ</a:t>
          </a:r>
          <a:r>
            <a:rPr lang="en-US" sz="1500"/>
            <a:t>mg cos</a:t>
          </a:r>
          <a:r>
            <a:rPr lang="el-GR" sz="1500"/>
            <a:t>α</a:t>
          </a:r>
          <a:endParaRPr lang="en-US" sz="1500"/>
        </a:p>
      </xdr:txBody>
    </xdr:sp>
    <xdr:clientData/>
  </xdr:twoCellAnchor>
  <xdr:twoCellAnchor>
    <xdr:from>
      <xdr:col>8</xdr:col>
      <xdr:colOff>19050</xdr:colOff>
      <xdr:row>4</xdr:row>
      <xdr:rowOff>314325</xdr:rowOff>
    </xdr:from>
    <xdr:to>
      <xdr:col>10</xdr:col>
      <xdr:colOff>295275</xdr:colOff>
      <xdr:row>4</xdr:row>
      <xdr:rowOff>676275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7115175" y="2047875"/>
          <a:ext cx="13525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ma = mg - µ</a:t>
          </a:r>
          <a:r>
            <a:rPr lang="en-US" sz="1600" baseline="-25000"/>
            <a:t>k</a:t>
          </a:r>
          <a:r>
            <a:rPr lang="en-US" sz="1600"/>
            <a:t>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10</xdr:row>
      <xdr:rowOff>180976</xdr:rowOff>
    </xdr:from>
    <xdr:to>
      <xdr:col>3</xdr:col>
      <xdr:colOff>447675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𝒗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𝑴</m:t>
                        </m:r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</m:den>
                    </m:f>
                    <m:rad>
                      <m:radPr>
                        <m:degHide m:val="on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𝒈𝑳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𝐜𝐨𝐬</m:t>
                            </m:r>
                          </m:fName>
                          <m:e>
                            <m:r>
                              <m:rPr>
                                <m:nor/>
                              </m:rPr>
                              <a:rPr lang="el-GR" sz="1200" b="1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θ</m:t>
                            </m:r>
                          </m:e>
                        </m:func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𝒗=(𝒎+𝑴)/𝒎 √(𝟐𝒈𝑳(𝟏−𝐜𝐨𝐬⁡</a:t>
              </a:r>
              <a:r>
                <a:rPr lang="el-GR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"θ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latin typeface="Cambria Math" panose="02040503050406030204" pitchFamily="18" charset="0"/>
                </a:rPr>
                <a:t>))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13</xdr:row>
      <xdr:rowOff>76201</xdr:rowOff>
    </xdr:from>
    <xdr:to>
      <xdr:col>2</xdr:col>
      <xdr:colOff>142875</xdr:colOff>
      <xdr:row>15</xdr:row>
      <xdr:rowOff>171451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ka-GE" sz="1200" b="1" i="1">
                                <a:latin typeface="Cambria Math" panose="02040503050406030204" pitchFamily="18" charset="0"/>
                              </a:rPr>
                              <m:t>საშ</m:t>
                            </m:r>
                          </m:sub>
                        </m:sSub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𝟒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(𝒗_𝟎−𝒗_𝒇)/𝒗_</a:t>
              </a:r>
              <a:r>
                <a:rPr lang="ka-GE" sz="1200" b="1" i="0">
                  <a:latin typeface="Cambria Math" panose="02040503050406030204" pitchFamily="18" charset="0"/>
                </a:rPr>
                <a:t>საშ</a:t>
              </a:r>
              <a:r>
                <a:rPr lang="en-US" sz="1200" b="1" i="0">
                  <a:latin typeface="Cambria Math" panose="02040503050406030204" pitchFamily="18" charset="0"/>
                </a:rPr>
                <a:t> =𝟕.𝟒%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47624</xdr:colOff>
      <xdr:row>16</xdr:row>
      <xdr:rowOff>9525</xdr:rowOff>
    </xdr:from>
    <xdr:to>
      <xdr:col>2</xdr:col>
      <xdr:colOff>266700</xdr:colOff>
      <xdr:row>21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sSup>
                          <m:sSup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p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𝟏𝟏𝟕</m:t>
                    </m:r>
                  </m:oMath>
                </m:oMathPara>
              </a14:m>
              <a:endParaRPr lang="ka-GE" sz="1200" b="1"/>
            </a:p>
            <a:p>
              <a:pPr algn="ctr"/>
              <a:endParaRPr lang="en-US" sz="12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p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p>
                            </m:sSup>
                          </m:e>
                          <m:sub>
                            <m:r>
                              <a:rPr lang="ka-GE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ექსპ</m:t>
                            </m:r>
                          </m:sub>
                        </m:sSub>
                      </m:num>
                      <m:den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𝟎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ka-GE" sz="12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𝟏𝟎𝟏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200" b="1" i="0">
                  <a:latin typeface="Cambria Math" panose="02040503050406030204" pitchFamily="18" charset="0"/>
                </a:rPr>
                <a:t>(𝒎𝒗^𝟐)/𝟐=𝟎.𝟏𝟏𝟕</a:t>
              </a:r>
              <a:endParaRPr lang="ka-GE" sz="1200" b="1"/>
            </a:p>
            <a:p>
              <a:pPr algn="ctr"/>
              <a:endParaRPr lang="en-US" sz="1200" b="1"/>
            </a:p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(𝒎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𝒗^𝟐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ექსპ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)/𝟐=𝟎.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𝟏𝟎𝟏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21</xdr:row>
      <xdr:rowOff>171450</xdr:rowOff>
    </xdr:from>
    <xdr:to>
      <xdr:col>2</xdr:col>
      <xdr:colOff>266701</xdr:colOff>
      <xdr:row>23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ka-GE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𝑬</m:t>
                        </m:r>
                      </m:e>
                      <m:sub>
                        <m:r>
                          <a:rPr lang="ka-GE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პროც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𝟏𝟒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𝑬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ka-GE" sz="1200" b="1" i="0">
                  <a:ea typeface="Cambria Math" panose="02040503050406030204" pitchFamily="18" charset="0"/>
                </a:rPr>
                <a:t>პროც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=𝟏𝟒.𝟕%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3</xdr:col>
      <xdr:colOff>809625</xdr:colOff>
      <xdr:row>13</xdr:row>
      <xdr:rowOff>119061</xdr:rowOff>
    </xdr:from>
    <xdr:to>
      <xdr:col>13</xdr:col>
      <xdr:colOff>323850</xdr:colOff>
      <xdr:row>27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28183A-C03A-404F-B60A-7AFEE68654B4}"/>
            </a:ext>
          </a:extLst>
        </xdr:cNvPr>
        <xdr:cNvSpPr txBox="1"/>
      </xdr:nvSpPr>
      <xdr:spPr>
        <a:xfrm>
          <a:off x="2552700" y="3633786"/>
          <a:ext cx="6210300" cy="260508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/>
            <a:t>2) მეორე მეგობარი არის სწორი, რადგან ენერგიის დანაკარგს არ</a:t>
          </a:r>
          <a:r>
            <a:rPr lang="ka-GE" sz="1200" baseline="0"/>
            <a:t> ვითვალისწინებთ, მხოლოდ პოტენციური ენერგიის ცვლილებას აქვს მნიშვნელობა და მთავარია პირველი მწვერვალი იყოს უმაღლესი, რომ დანარჩენებზე ეყოს პოტენციური ენერგია;</a:t>
          </a:r>
        </a:p>
        <a:p>
          <a:endParaRPr lang="ka-GE" sz="1200"/>
        </a:p>
        <a:p>
          <a:r>
            <a:rPr lang="ka-GE" sz="1200"/>
            <a:t>3) არადრეკადია, რადგან ხახუნის შედეგად ენერგია</a:t>
          </a:r>
          <a:r>
            <a:rPr lang="ka-GE" sz="1200" baseline="0"/>
            <a:t> სითბურ ენერგიად გარდაიქმნება (წინააღმდეგ შემთხვევაში თვითმფრინავი არ გაჩერდება);</a:t>
          </a:r>
        </a:p>
        <a:p>
          <a:endParaRPr lang="ka-GE" sz="1200" baseline="0"/>
        </a:p>
        <a:p>
          <a:r>
            <a:rPr lang="ka-GE" sz="1200" baseline="0"/>
            <a:t>4)</a:t>
          </a:r>
        </a:p>
        <a:p>
          <a:r>
            <a:rPr lang="ka-GE" sz="1200" baseline="0"/>
            <a:t>    ა) ქვევიდან ზევით ტყორცნისას ენერგიის ნაწილი დაიხარჯა ჰორიზონტალური ენერგიის ცვლილებაში, ამიტომ სიჩქარე ნაკლები იქნება ვიდრე ჰორიზონტალურში;</a:t>
          </a:r>
        </a:p>
        <a:p>
          <a:r>
            <a:rPr lang="ka-GE" sz="1200" baseline="0"/>
            <a:t>    ბ) თუ ორივე ფოტორელე აღიქვამს ბურთს და თან ვიცით, რომ თავისუფალი ფრენის დროს ჰორიზონტალური სიჩქარე არ იცვლება, მაშინ გავლენა არ ექვს;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sqref="A1:M1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52" t="s">
        <v>67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36" customHeight="1" x14ac:dyDescent="0.35">
      <c r="A2" s="2" t="s">
        <v>3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4</v>
      </c>
      <c r="B3" s="3">
        <v>2.1499000000000001</v>
      </c>
      <c r="C3" s="9"/>
      <c r="D3" s="5"/>
      <c r="E3" s="6"/>
      <c r="F3" s="6"/>
      <c r="G3" s="7"/>
      <c r="L3" s="2" t="s">
        <v>1</v>
      </c>
      <c r="M3" s="3">
        <f>(SUM(B2:B11)/COUNT(B2:B11))</f>
        <v>2.1419900000000003</v>
      </c>
    </row>
    <row r="4" spans="1:13" ht="36" customHeight="1" x14ac:dyDescent="0.35">
      <c r="A4" s="2" t="s">
        <v>5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6</v>
      </c>
      <c r="B5" s="3">
        <v>2.1406000000000001</v>
      </c>
      <c r="C5" s="9"/>
      <c r="D5" s="11"/>
      <c r="E5" s="12"/>
      <c r="F5" s="12"/>
      <c r="G5" s="13"/>
      <c r="L5" s="2" t="s">
        <v>2</v>
      </c>
      <c r="M5" s="3">
        <f>M4/SQRT(COUNT(B2:B11))</f>
        <v>5.0625081618589779E-3</v>
      </c>
    </row>
    <row r="6" spans="1:13" ht="36" customHeight="1" x14ac:dyDescent="0.35">
      <c r="A6" s="2" t="s">
        <v>7</v>
      </c>
      <c r="B6" s="3">
        <v>2.1520999999999999</v>
      </c>
      <c r="D6" s="5"/>
      <c r="E6" s="6"/>
      <c r="F6" s="6"/>
      <c r="G6" s="6"/>
      <c r="H6" s="7"/>
      <c r="K6" s="24"/>
      <c r="L6" s="25" t="s">
        <v>34</v>
      </c>
      <c r="M6" s="26">
        <f>(M3+M4)</f>
        <v>2.1579990564646669</v>
      </c>
    </row>
    <row r="7" spans="1:13" ht="36" customHeight="1" x14ac:dyDescent="0.35">
      <c r="A7" s="2" t="s">
        <v>8</v>
      </c>
      <c r="B7" s="4">
        <v>2.1429999999999998</v>
      </c>
      <c r="D7" s="8"/>
      <c r="E7" s="9"/>
      <c r="F7" s="9"/>
      <c r="G7" s="9"/>
      <c r="H7" s="10"/>
      <c r="L7" s="27" t="s">
        <v>35</v>
      </c>
      <c r="M7" s="3">
        <f>(M3*M4)</f>
        <v>3.4291238856751498E-2</v>
      </c>
    </row>
    <row r="8" spans="1:13" ht="36" customHeight="1" x14ac:dyDescent="0.35">
      <c r="A8" s="2" t="s">
        <v>9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10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11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12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sqref="A1:N1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67" t="s">
        <v>68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3" spans="1:14" ht="30" customHeight="1" x14ac:dyDescent="0.25">
      <c r="B3" s="15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69" t="s">
        <v>37</v>
      </c>
      <c r="K3" s="70"/>
      <c r="L3" s="70"/>
      <c r="M3" s="70"/>
      <c r="N3" s="70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69"/>
      <c r="K4" s="70"/>
      <c r="L4" s="70"/>
      <c r="M4" s="70"/>
      <c r="N4" s="70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69"/>
      <c r="K5" s="70"/>
      <c r="L5" s="70"/>
      <c r="M5" s="70"/>
      <c r="N5" s="70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69"/>
      <c r="K6" s="70"/>
      <c r="L6" s="70"/>
      <c r="M6" s="70"/>
      <c r="N6" s="70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30"/>
      <c r="K7" s="29"/>
      <c r="L7" s="29"/>
      <c r="M7" s="29"/>
      <c r="N7" s="29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1"/>
      <c r="K8" s="29"/>
      <c r="L8" s="29"/>
      <c r="M8" s="29"/>
      <c r="N8" s="29"/>
    </row>
    <row r="9" spans="1:14" ht="30" customHeight="1" x14ac:dyDescent="0.25">
      <c r="J9" s="53" t="s">
        <v>63</v>
      </c>
      <c r="K9" s="54"/>
      <c r="L9" s="54"/>
      <c r="M9" s="54"/>
      <c r="N9" s="54"/>
    </row>
    <row r="10" spans="1:14" x14ac:dyDescent="0.25">
      <c r="J10" s="54"/>
      <c r="K10" s="54"/>
      <c r="L10" s="54"/>
      <c r="M10" s="54"/>
      <c r="N10" s="54"/>
    </row>
    <row r="11" spans="1:14" ht="15" customHeight="1" x14ac:dyDescent="0.25">
      <c r="J11" s="54"/>
      <c r="K11" s="54"/>
      <c r="L11" s="54"/>
      <c r="M11" s="54"/>
      <c r="N11" s="54"/>
    </row>
    <row r="12" spans="1:14" ht="15" customHeight="1" x14ac:dyDescent="0.25"/>
    <row r="13" spans="1:14" ht="15" customHeight="1" x14ac:dyDescent="0.25"/>
    <row r="14" spans="1:14" ht="15" customHeight="1" x14ac:dyDescent="0.25">
      <c r="J14" s="55" t="s">
        <v>21</v>
      </c>
      <c r="K14" s="56"/>
      <c r="L14" s="56"/>
      <c r="M14" s="57"/>
    </row>
    <row r="15" spans="1:14" ht="21" customHeight="1" x14ac:dyDescent="0.25">
      <c r="J15" s="58"/>
      <c r="K15" s="59"/>
      <c r="L15" s="59"/>
      <c r="M15" s="60"/>
    </row>
    <row r="16" spans="1:14" ht="21" customHeight="1" x14ac:dyDescent="0.25">
      <c r="J16" s="58"/>
      <c r="K16" s="59"/>
      <c r="L16" s="59"/>
      <c r="M16" s="60"/>
    </row>
    <row r="17" spans="10:13" ht="15" customHeight="1" x14ac:dyDescent="0.25">
      <c r="J17" s="61" t="s">
        <v>22</v>
      </c>
      <c r="K17" s="62"/>
      <c r="L17" s="62"/>
      <c r="M17" s="63"/>
    </row>
    <row r="18" spans="10:13" x14ac:dyDescent="0.25">
      <c r="J18" s="61"/>
      <c r="K18" s="62"/>
      <c r="L18" s="62"/>
      <c r="M18" s="63"/>
    </row>
    <row r="19" spans="10:13" x14ac:dyDescent="0.25">
      <c r="J19" s="61"/>
      <c r="K19" s="62"/>
      <c r="L19" s="62"/>
      <c r="M19" s="63"/>
    </row>
    <row r="20" spans="10:13" x14ac:dyDescent="0.25">
      <c r="J20" s="64"/>
      <c r="K20" s="65"/>
      <c r="L20" s="65"/>
      <c r="M20" s="66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sqref="A1:K1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67" t="s">
        <v>69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21"/>
      <c r="M1" s="21"/>
      <c r="N1" s="21"/>
    </row>
    <row r="2" spans="1:14" ht="33" x14ac:dyDescent="0.25">
      <c r="A2" s="32" t="s">
        <v>50</v>
      </c>
      <c r="B2" s="33" t="s">
        <v>49</v>
      </c>
      <c r="D2" s="1"/>
      <c r="E2" s="16" t="s">
        <v>38</v>
      </c>
      <c r="F2" s="16" t="s">
        <v>39</v>
      </c>
      <c r="G2" s="16" t="s">
        <v>40</v>
      </c>
      <c r="H2" s="37"/>
      <c r="I2" s="29"/>
      <c r="J2" s="29"/>
      <c r="K2" s="29"/>
    </row>
    <row r="3" spans="1:14" ht="30" x14ac:dyDescent="0.25">
      <c r="A3" s="32" t="s">
        <v>44</v>
      </c>
      <c r="B3" s="34">
        <v>0.52</v>
      </c>
      <c r="D3" s="16" t="s">
        <v>41</v>
      </c>
      <c r="E3" s="18">
        <v>1.6779999999999999</v>
      </c>
      <c r="F3" s="1">
        <v>1.6709000000000001</v>
      </c>
      <c r="G3" s="1">
        <v>1.6661999999999999</v>
      </c>
      <c r="H3" s="29"/>
      <c r="I3" s="29"/>
      <c r="J3" s="29"/>
      <c r="K3" s="29"/>
    </row>
    <row r="4" spans="1:14" ht="45" customHeight="1" x14ac:dyDescent="0.25">
      <c r="A4" s="32" t="s">
        <v>45</v>
      </c>
      <c r="B4" s="34">
        <v>0.02</v>
      </c>
      <c r="D4" s="16" t="s">
        <v>42</v>
      </c>
      <c r="E4" s="1">
        <v>1.2065999999999999</v>
      </c>
      <c r="F4" s="1">
        <v>1.1960999999999999</v>
      </c>
      <c r="G4" s="18">
        <v>1.2</v>
      </c>
      <c r="H4" s="29"/>
      <c r="I4" s="29"/>
      <c r="J4" s="29"/>
      <c r="K4" s="29"/>
    </row>
    <row r="5" spans="1:14" ht="45" customHeight="1" x14ac:dyDescent="0.25">
      <c r="A5" s="32" t="s">
        <v>46</v>
      </c>
      <c r="B5" s="34">
        <v>0.92</v>
      </c>
      <c r="D5" s="16" t="s">
        <v>43</v>
      </c>
      <c r="E5" s="18">
        <v>1.79</v>
      </c>
      <c r="F5" s="18">
        <v>1.79</v>
      </c>
      <c r="G5" s="18">
        <v>1.77</v>
      </c>
      <c r="H5" s="29"/>
      <c r="I5" s="29"/>
      <c r="J5" s="29"/>
      <c r="K5" s="29"/>
    </row>
    <row r="6" spans="1:14" ht="45" customHeight="1" x14ac:dyDescent="0.25">
      <c r="A6" s="32" t="s">
        <v>47</v>
      </c>
      <c r="B6" s="34">
        <v>0.36</v>
      </c>
      <c r="H6" s="29"/>
      <c r="I6" s="29"/>
      <c r="J6" s="29"/>
      <c r="K6" s="29"/>
    </row>
    <row r="7" spans="1:14" ht="45" customHeight="1" x14ac:dyDescent="0.25">
      <c r="A7" s="32" t="s">
        <v>48</v>
      </c>
      <c r="B7" s="34">
        <v>0.02</v>
      </c>
      <c r="D7" s="71" t="s">
        <v>54</v>
      </c>
      <c r="E7" s="72"/>
      <c r="G7" s="71" t="s">
        <v>55</v>
      </c>
      <c r="H7" s="72"/>
      <c r="J7" s="71" t="s">
        <v>56</v>
      </c>
      <c r="K7" s="72"/>
    </row>
    <row r="8" spans="1:14" ht="45" customHeight="1" x14ac:dyDescent="0.35">
      <c r="A8" s="32" t="s">
        <v>46</v>
      </c>
      <c r="B8" s="34">
        <v>1.84</v>
      </c>
      <c r="D8" s="38" t="s">
        <v>53</v>
      </c>
      <c r="E8" s="35">
        <v>1.6717</v>
      </c>
      <c r="G8" s="38" t="s">
        <v>57</v>
      </c>
      <c r="H8" s="35">
        <v>1.2009000000000001</v>
      </c>
      <c r="J8" s="38" t="s">
        <v>58</v>
      </c>
      <c r="K8" s="35">
        <v>1.7833000000000001</v>
      </c>
    </row>
    <row r="9" spans="1:14" ht="45" customHeight="1" x14ac:dyDescent="0.35">
      <c r="D9" s="38" t="s">
        <v>52</v>
      </c>
      <c r="E9" s="35">
        <v>0.2863</v>
      </c>
      <c r="G9" s="38" t="s">
        <v>60</v>
      </c>
      <c r="H9" s="35">
        <v>0.55469999999999997</v>
      </c>
      <c r="J9" s="38" t="s">
        <v>59</v>
      </c>
      <c r="K9" s="35">
        <v>0.25159999999999999</v>
      </c>
    </row>
    <row r="10" spans="1:14" ht="45" customHeight="1" x14ac:dyDescent="0.35">
      <c r="D10" s="38" t="s">
        <v>51</v>
      </c>
      <c r="E10" s="35">
        <v>0.21329999999999999</v>
      </c>
      <c r="G10" s="38" t="s">
        <v>61</v>
      </c>
      <c r="H10" s="35">
        <v>0.42649999999999999</v>
      </c>
      <c r="J10" s="38" t="s">
        <v>62</v>
      </c>
      <c r="K10" s="35">
        <v>0.21329999999999999</v>
      </c>
    </row>
    <row r="11" spans="1:14" ht="45" customHeight="1" x14ac:dyDescent="0.25">
      <c r="D11" s="38" t="s">
        <v>33</v>
      </c>
      <c r="E11" s="36">
        <v>0.34</v>
      </c>
      <c r="G11" s="38" t="s">
        <v>33</v>
      </c>
      <c r="H11" s="36">
        <v>0.3</v>
      </c>
      <c r="J11" s="38" t="s">
        <v>33</v>
      </c>
      <c r="K11" s="36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P19"/>
  <sheetViews>
    <sheetView workbookViewId="0">
      <selection sqref="A1:L1"/>
    </sheetView>
  </sheetViews>
  <sheetFormatPr defaultRowHeight="15" x14ac:dyDescent="0.25"/>
  <cols>
    <col min="1" max="1" width="0.42578125" customWidth="1"/>
    <col min="2" max="8" width="15.140625" customWidth="1"/>
    <col min="9" max="9" width="7" customWidth="1"/>
  </cols>
  <sheetData>
    <row r="1" spans="1:16" ht="48.75" customHeight="1" x14ac:dyDescent="0.25">
      <c r="A1" s="67" t="s">
        <v>70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44"/>
      <c r="N1" s="21"/>
      <c r="O1" s="21"/>
      <c r="P1" s="21"/>
    </row>
    <row r="4" spans="1:16" ht="57.75" customHeight="1" x14ac:dyDescent="0.25">
      <c r="B4" s="1"/>
      <c r="C4" s="16" t="s">
        <v>23</v>
      </c>
      <c r="D4" s="16" t="s">
        <v>24</v>
      </c>
      <c r="E4" s="16" t="s">
        <v>25</v>
      </c>
      <c r="F4" s="16" t="s">
        <v>28</v>
      </c>
      <c r="G4" s="16" t="s">
        <v>64</v>
      </c>
      <c r="H4" s="39" t="s">
        <v>65</v>
      </c>
    </row>
    <row r="5" spans="1:16" ht="57.75" customHeight="1" x14ac:dyDescent="0.25">
      <c r="B5" s="19" t="s">
        <v>26</v>
      </c>
      <c r="C5" s="19">
        <v>1.4676</v>
      </c>
      <c r="D5" s="19">
        <v>1.4705999999999999</v>
      </c>
      <c r="E5" s="19">
        <v>1.4693000000000001</v>
      </c>
      <c r="F5" s="19">
        <v>0.556917</v>
      </c>
      <c r="G5" s="19">
        <v>0.40139000000000002</v>
      </c>
      <c r="H5" s="19">
        <f>50*9.8*G5</f>
        <v>196.68110000000004</v>
      </c>
    </row>
    <row r="6" spans="1:16" ht="57.75" customHeight="1" x14ac:dyDescent="0.25">
      <c r="B6" s="19" t="s">
        <v>27</v>
      </c>
      <c r="C6" s="19">
        <v>0.96840000000000004</v>
      </c>
      <c r="D6" s="19">
        <v>0.97640000000000005</v>
      </c>
      <c r="E6" s="19">
        <v>0.97009999999999996</v>
      </c>
      <c r="F6" s="19">
        <v>1.0628120000000001</v>
      </c>
      <c r="G6" s="19">
        <v>0.40792</v>
      </c>
      <c r="H6" s="19">
        <f>60*9.8*G6</f>
        <v>239.85696000000002</v>
      </c>
    </row>
    <row r="7" spans="1:16" ht="57.75" customHeight="1" x14ac:dyDescent="0.25">
      <c r="B7" s="19" t="s">
        <v>36</v>
      </c>
      <c r="C7" s="19">
        <v>0.7984</v>
      </c>
      <c r="D7" s="20">
        <v>0.80100000000000005</v>
      </c>
      <c r="E7" s="19">
        <v>0.79679999999999995</v>
      </c>
      <c r="F7" s="28">
        <v>1.5625</v>
      </c>
      <c r="G7" s="19">
        <v>0.40544999999999998</v>
      </c>
      <c r="H7" s="19">
        <f>70*9.8*G7</f>
        <v>278.13869999999997</v>
      </c>
    </row>
    <row r="8" spans="1:16" x14ac:dyDescent="0.25">
      <c r="J8" s="40"/>
      <c r="K8" s="41" t="s">
        <v>29</v>
      </c>
      <c r="L8" s="42" t="s">
        <v>30</v>
      </c>
    </row>
    <row r="9" spans="1:16" x14ac:dyDescent="0.25">
      <c r="J9" s="40"/>
      <c r="K9" s="41" t="s">
        <v>31</v>
      </c>
      <c r="L9" s="42" t="s">
        <v>32</v>
      </c>
    </row>
    <row r="10" spans="1:16" ht="15.75" x14ac:dyDescent="0.25">
      <c r="B10" s="22"/>
      <c r="J10" s="73" t="s">
        <v>33</v>
      </c>
      <c r="K10" s="74"/>
      <c r="L10" s="23">
        <v>1E-3</v>
      </c>
    </row>
    <row r="11" spans="1:16" ht="15" customHeight="1" x14ac:dyDescent="0.25">
      <c r="A11" s="43"/>
      <c r="B11" s="75" t="s">
        <v>66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43"/>
    </row>
    <row r="12" spans="1:16" ht="15" customHeight="1" x14ac:dyDescent="0.25">
      <c r="A12" s="43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43"/>
    </row>
    <row r="13" spans="1:16" ht="15" customHeight="1" x14ac:dyDescent="0.25">
      <c r="A13" s="43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43"/>
    </row>
    <row r="14" spans="1:16" ht="15" customHeight="1" x14ac:dyDescent="0.25">
      <c r="A14" s="43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43"/>
    </row>
    <row r="15" spans="1:16" ht="15" customHeight="1" x14ac:dyDescent="0.25">
      <c r="A15" s="43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43"/>
    </row>
    <row r="16" spans="1:16" ht="15" customHeight="1" x14ac:dyDescent="0.25">
      <c r="A16" s="43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43"/>
    </row>
    <row r="17" spans="1:13" ht="15" customHeight="1" x14ac:dyDescent="0.25">
      <c r="A17" s="43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43"/>
    </row>
    <row r="18" spans="1:13" ht="15" customHeight="1" x14ac:dyDescent="0.25">
      <c r="A18" s="43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43"/>
    </row>
    <row r="19" spans="1:13" ht="15" customHeight="1" x14ac:dyDescent="0.25">
      <c r="A19" s="43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43"/>
    </row>
  </sheetData>
  <mergeCells count="3">
    <mergeCell ref="J10:K10"/>
    <mergeCell ref="B11:L19"/>
    <mergeCell ref="A1:L1"/>
  </mergeCell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6FDA-2A00-4E45-A273-11FFE99BEEE9}">
  <dimension ref="A1:O9"/>
  <sheetViews>
    <sheetView tabSelected="1" workbookViewId="0">
      <selection activeCell="H9" sqref="H9"/>
    </sheetView>
  </sheetViews>
  <sheetFormatPr defaultRowHeight="15" x14ac:dyDescent="0.25"/>
  <sheetData>
    <row r="1" spans="1:15" s="21" customFormat="1" ht="48" customHeight="1" x14ac:dyDescent="0.25">
      <c r="A1" s="67" t="s">
        <v>97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8" spans="1:15" x14ac:dyDescent="0.25">
      <c r="H8" t="s">
        <v>98</v>
      </c>
    </row>
    <row r="9" spans="1:15" x14ac:dyDescent="0.25">
      <c r="H9" t="s">
        <v>99</v>
      </c>
    </row>
  </sheetData>
  <mergeCells count="1">
    <mergeCell ref="A1:O1"/>
  </mergeCells>
  <pageMargins left="0.25" right="0.25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534-8F62-43AA-9740-81595D0D0225}">
  <dimension ref="A1:O10"/>
  <sheetViews>
    <sheetView workbookViewId="0">
      <selection activeCell="P15" sqref="P15"/>
    </sheetView>
  </sheetViews>
  <sheetFormatPr defaultRowHeight="15" x14ac:dyDescent="0.25"/>
  <cols>
    <col min="3" max="3" width="7.85546875" customWidth="1"/>
    <col min="4" max="4" width="16.42578125" customWidth="1"/>
    <col min="13" max="13" width="10.85546875" customWidth="1"/>
  </cols>
  <sheetData>
    <row r="1" spans="1:15" ht="46.5" customHeight="1" x14ac:dyDescent="0.25">
      <c r="A1" s="67" t="s">
        <v>95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3" spans="1:15" ht="18" x14ac:dyDescent="0.35">
      <c r="A3" s="49" t="s">
        <v>92</v>
      </c>
      <c r="B3" s="50" t="s">
        <v>72</v>
      </c>
      <c r="D3" s="76" t="s">
        <v>80</v>
      </c>
      <c r="E3" s="76"/>
      <c r="F3" s="76"/>
      <c r="G3" s="76"/>
      <c r="H3" s="76"/>
      <c r="I3" s="76"/>
      <c r="J3" s="76"/>
    </row>
    <row r="4" spans="1:15" ht="18" x14ac:dyDescent="0.35">
      <c r="A4" s="49" t="s">
        <v>93</v>
      </c>
      <c r="B4" s="50" t="s">
        <v>71</v>
      </c>
      <c r="D4" s="1"/>
      <c r="E4" s="19" t="s">
        <v>73</v>
      </c>
      <c r="F4" s="19" t="s">
        <v>74</v>
      </c>
      <c r="G4" s="19" t="s">
        <v>75</v>
      </c>
      <c r="H4" s="19" t="s">
        <v>76</v>
      </c>
      <c r="I4" s="19" t="s">
        <v>77</v>
      </c>
      <c r="J4" s="19" t="s">
        <v>78</v>
      </c>
    </row>
    <row r="5" spans="1:15" ht="18.75" customHeight="1" x14ac:dyDescent="0.35">
      <c r="A5" s="50" t="s">
        <v>94</v>
      </c>
      <c r="B5" s="50" t="s">
        <v>91</v>
      </c>
      <c r="D5" s="19" t="s">
        <v>79</v>
      </c>
      <c r="E5" s="46">
        <v>0.02</v>
      </c>
      <c r="F5" s="46">
        <v>0.02</v>
      </c>
      <c r="G5" s="46">
        <v>0.02</v>
      </c>
      <c r="H5" s="46">
        <v>2.01E-2</v>
      </c>
      <c r="I5" s="46">
        <v>0.02</v>
      </c>
      <c r="J5" s="46">
        <v>2.01E-2</v>
      </c>
    </row>
    <row r="6" spans="1:15" ht="33" customHeight="1" x14ac:dyDescent="0.25">
      <c r="D6" s="16" t="s">
        <v>83</v>
      </c>
      <c r="E6" s="47">
        <v>5</v>
      </c>
      <c r="F6" s="47">
        <v>5</v>
      </c>
      <c r="G6" s="47">
        <v>5</v>
      </c>
      <c r="H6" s="47">
        <v>4.9749999999999996</v>
      </c>
      <c r="I6" s="47">
        <v>5</v>
      </c>
      <c r="J6" s="47">
        <v>4.9749999999999996</v>
      </c>
      <c r="L6" s="19" t="s">
        <v>81</v>
      </c>
      <c r="M6" s="51" t="s">
        <v>82</v>
      </c>
    </row>
    <row r="8" spans="1:15" x14ac:dyDescent="0.25">
      <c r="D8" s="76" t="s">
        <v>96</v>
      </c>
      <c r="E8" s="76"/>
      <c r="F8" s="76"/>
      <c r="G8" s="76"/>
      <c r="H8" s="76"/>
      <c r="I8" s="76"/>
      <c r="J8" s="76"/>
    </row>
    <row r="9" spans="1:15" x14ac:dyDescent="0.25">
      <c r="D9" s="1"/>
      <c r="E9" s="45" t="s">
        <v>73</v>
      </c>
      <c r="F9" s="45" t="s">
        <v>74</v>
      </c>
      <c r="G9" s="45" t="s">
        <v>75</v>
      </c>
      <c r="H9" s="45" t="s">
        <v>76</v>
      </c>
      <c r="I9" s="45" t="s">
        <v>77</v>
      </c>
      <c r="J9" s="45" t="s">
        <v>78</v>
      </c>
    </row>
    <row r="10" spans="1:15" ht="37.5" customHeight="1" x14ac:dyDescent="0.25">
      <c r="D10" s="16" t="s">
        <v>84</v>
      </c>
      <c r="E10" s="48" t="s">
        <v>87</v>
      </c>
      <c r="F10" s="48" t="s">
        <v>87</v>
      </c>
      <c r="G10" s="48" t="s">
        <v>87</v>
      </c>
      <c r="H10" s="48" t="s">
        <v>88</v>
      </c>
      <c r="I10" s="48" t="s">
        <v>89</v>
      </c>
      <c r="J10" s="48" t="s">
        <v>90</v>
      </c>
      <c r="L10" s="19" t="s">
        <v>85</v>
      </c>
      <c r="M10" s="51" t="s">
        <v>86</v>
      </c>
    </row>
  </sheetData>
  <mergeCells count="3">
    <mergeCell ref="A1:O1"/>
    <mergeCell ref="D3:J3"/>
    <mergeCell ref="D8:J8"/>
  </mergeCells>
  <phoneticPr fontId="3" type="noConversion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Experiment_0</vt:lpstr>
      <vt:lpstr>Experiment_1</vt:lpstr>
      <vt:lpstr>Experiment_2</vt:lpstr>
      <vt:lpstr>Experiment_3</vt:lpstr>
      <vt:lpstr>Experiment_4</vt:lpstr>
      <vt:lpstr>Experiment_5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2023-05-24T12:39:51Z</cp:lastPrinted>
  <dcterms:created xsi:type="dcterms:W3CDTF">2023-04-08T10:56:15Z</dcterms:created>
  <dcterms:modified xsi:type="dcterms:W3CDTF">2023-05-24T12:44:04Z</dcterms:modified>
</cp:coreProperties>
</file>