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abelon\Documents\Sabelo\Data Analysis Quest\"/>
    </mc:Choice>
  </mc:AlternateContent>
  <xr:revisionPtr revIDLastSave="0" documentId="8_{ABFFE9CE-3CF1-4C87-B70F-74397B08EA4B}" xr6:coauthVersionLast="47" xr6:coauthVersionMax="47" xr10:uidLastSave="{00000000-0000-0000-0000-000000000000}"/>
  <bookViews>
    <workbookView xWindow="28680" yWindow="-120" windowWidth="24240" windowHeight="13020" xr2:uid="{0240AF37-B739-4E92-AB0B-8911BE262776}"/>
  </bookViews>
  <sheets>
    <sheet name="Working Data" sheetId="1" r:id="rId1"/>
    <sheet name="Pivot Table" sheetId="5" r:id="rId2"/>
    <sheet name="Dashboard" sheetId="6" r:id="rId3"/>
  </sheets>
  <definedNames>
    <definedName name="_xlnm._FilterDatabase" localSheetId="0" hidden="1">'Working Data'!$A$1:$O$1</definedName>
    <definedName name="_xlcn.WorksheetConnection_WorkingDataB1D27" hidden="1">'Working Data'!$B$1:$D$27</definedName>
    <definedName name="Slicer_Accepts">#N/A</definedName>
  </definedNames>
  <calcPr calcId="191029"/>
  <pivotCaches>
    <pivotCache cacheId="2" r:id="rId4"/>
    <pivotCache cacheId="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Data!$B$1:$D$2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5" i="5" l="1"/>
  <c r="A49" i="5"/>
  <c r="B49" i="5" s="1"/>
  <c r="K28" i="1"/>
  <c r="R3" i="1"/>
  <c r="R4" i="1"/>
  <c r="R5" i="1"/>
  <c r="R6" i="1"/>
  <c r="R7" i="1"/>
  <c r="R8" i="1"/>
  <c r="R9" i="1"/>
  <c r="R10" i="1"/>
  <c r="R11" i="1"/>
  <c r="R12" i="1"/>
  <c r="R13" i="1"/>
  <c r="R14" i="1"/>
  <c r="R15" i="1"/>
  <c r="R16" i="1"/>
  <c r="R17" i="1"/>
  <c r="R18" i="1"/>
  <c r="R19" i="1"/>
  <c r="R20" i="1"/>
  <c r="R21" i="1"/>
  <c r="R22" i="1"/>
  <c r="R23" i="1"/>
  <c r="R24" i="1"/>
  <c r="R25" i="1"/>
  <c r="R26" i="1"/>
  <c r="R27" i="1"/>
  <c r="R2" i="1"/>
  <c r="F3" i="1"/>
  <c r="F4" i="1"/>
  <c r="F5" i="1"/>
  <c r="F6" i="1"/>
  <c r="F7" i="1"/>
  <c r="F8" i="1"/>
  <c r="F9" i="1"/>
  <c r="F10" i="1"/>
  <c r="F11" i="1"/>
  <c r="F12" i="1"/>
  <c r="F13" i="1"/>
  <c r="F14" i="1"/>
  <c r="F15" i="1"/>
  <c r="F16" i="1"/>
  <c r="F17" i="1"/>
  <c r="F18" i="1"/>
  <c r="F19" i="1"/>
  <c r="F20" i="1"/>
  <c r="F21" i="1"/>
  <c r="F22" i="1"/>
  <c r="F23" i="1"/>
  <c r="F24" i="1"/>
  <c r="F25" i="1"/>
  <c r="F26" i="1"/>
  <c r="F27" i="1"/>
  <c r="F2" i="1"/>
  <c r="Q5" i="1"/>
  <c r="Q10" i="1"/>
  <c r="Q13" i="1"/>
  <c r="Q18" i="1"/>
  <c r="Q21" i="1"/>
  <c r="Q26" i="1"/>
  <c r="P3" i="1"/>
  <c r="Q3" i="1" s="1"/>
  <c r="P4" i="1"/>
  <c r="Q4" i="1" s="1"/>
  <c r="P5" i="1"/>
  <c r="P6" i="1"/>
  <c r="Q6" i="1" s="1"/>
  <c r="P7" i="1"/>
  <c r="Q7" i="1" s="1"/>
  <c r="P8" i="1"/>
  <c r="Q8" i="1" s="1"/>
  <c r="P9" i="1"/>
  <c r="Q9" i="1" s="1"/>
  <c r="P10" i="1"/>
  <c r="P11" i="1"/>
  <c r="Q11" i="1" s="1"/>
  <c r="P12" i="1"/>
  <c r="Q12" i="1" s="1"/>
  <c r="P13" i="1"/>
  <c r="P14" i="1"/>
  <c r="Q14" i="1" s="1"/>
  <c r="P15" i="1"/>
  <c r="Q15" i="1" s="1"/>
  <c r="P16" i="1"/>
  <c r="Q16" i="1" s="1"/>
  <c r="P17" i="1"/>
  <c r="Q17" i="1" s="1"/>
  <c r="P18" i="1"/>
  <c r="P19" i="1"/>
  <c r="Q19" i="1" s="1"/>
  <c r="P20" i="1"/>
  <c r="Q20" i="1" s="1"/>
  <c r="P21" i="1"/>
  <c r="P22" i="1"/>
  <c r="Q22" i="1" s="1"/>
  <c r="P23" i="1"/>
  <c r="Q23" i="1" s="1"/>
  <c r="P24" i="1"/>
  <c r="Q24" i="1" s="1"/>
  <c r="P25" i="1"/>
  <c r="Q25" i="1" s="1"/>
  <c r="P26" i="1"/>
  <c r="P27" i="1"/>
  <c r="Q27" i="1" s="1"/>
  <c r="P2" i="1"/>
  <c r="Q2" i="1" s="1"/>
  <c r="N27" i="1"/>
  <c r="N25" i="1"/>
  <c r="N24" i="1"/>
  <c r="N21" i="1"/>
  <c r="N20" i="1"/>
  <c r="N17" i="1"/>
  <c r="N16" i="1"/>
  <c r="N13" i="1"/>
  <c r="N12" i="1"/>
  <c r="N9" i="1"/>
  <c r="N8" i="1"/>
  <c r="N4" i="1"/>
  <c r="N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4B19CC-1620-48A5-9565-C937B196DF8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B1BC5E0-8646-4823-9971-73480BCA678E}" name="WorksheetConnection_Working Data!$B$1:$D$27" type="102" refreshedVersion="8" minRefreshableVersion="5">
    <extLst>
      <ext xmlns:x15="http://schemas.microsoft.com/office/spreadsheetml/2010/11/main" uri="{DE250136-89BD-433C-8126-D09CA5730AF9}">
        <x15:connection id="Range" autoDelete="1">
          <x15:rangePr sourceName="_xlcn.WorksheetConnection_WorkingDataB1D27"/>
        </x15:connection>
      </ext>
    </extLst>
  </connection>
</connections>
</file>

<file path=xl/sharedStrings.xml><?xml version="1.0" encoding="utf-8"?>
<sst xmlns="http://schemas.openxmlformats.org/spreadsheetml/2006/main" count="115" uniqueCount="59">
  <si>
    <t>Date</t>
  </si>
  <si>
    <t>FA</t>
  </si>
  <si>
    <t>Team</t>
  </si>
  <si>
    <t>Accepts</t>
  </si>
  <si>
    <t>Declines</t>
  </si>
  <si>
    <t>Contact Made</t>
  </si>
  <si>
    <t>FACalculator Launched</t>
  </si>
  <si>
    <t>CRDrawn</t>
  </si>
  <si>
    <t>DBTransfers</t>
  </si>
  <si>
    <t>Other Transfers</t>
  </si>
  <si>
    <t>Time In Queue (sec)</t>
  </si>
  <si>
    <t>Time Out of Queue</t>
  </si>
  <si>
    <t>Time Out of Queue &gt; 90 mins</t>
  </si>
  <si>
    <t>Total Work Time</t>
  </si>
  <si>
    <t>Agent 1</t>
  </si>
  <si>
    <t>Team Z</t>
  </si>
  <si>
    <t>Agent 2</t>
  </si>
  <si>
    <t>A-Team</t>
  </si>
  <si>
    <t>Agent 3</t>
  </si>
  <si>
    <t>Agent 4</t>
  </si>
  <si>
    <t>Agent 5</t>
  </si>
  <si>
    <t>Agent 6</t>
  </si>
  <si>
    <t>Agent 7</t>
  </si>
  <si>
    <t>Agent 8</t>
  </si>
  <si>
    <t>Agent 9</t>
  </si>
  <si>
    <t>Agent 10</t>
  </si>
  <si>
    <t>Agent 11</t>
  </si>
  <si>
    <t>Agent 12</t>
  </si>
  <si>
    <t>Agent 13</t>
  </si>
  <si>
    <t>Agent 14</t>
  </si>
  <si>
    <t>Agent 15</t>
  </si>
  <si>
    <t>Agent 16</t>
  </si>
  <si>
    <t>Agent 17</t>
  </si>
  <si>
    <t>Agent 18</t>
  </si>
  <si>
    <t>Agent 19</t>
  </si>
  <si>
    <t>Agent 20</t>
  </si>
  <si>
    <t>Agent 21</t>
  </si>
  <si>
    <t>Agent 22</t>
  </si>
  <si>
    <t>Agent 23</t>
  </si>
  <si>
    <t>Agent 24</t>
  </si>
  <si>
    <t>Agent 25</t>
  </si>
  <si>
    <t>Total</t>
  </si>
  <si>
    <t>Total working time cal</t>
  </si>
  <si>
    <t>Hours</t>
  </si>
  <si>
    <t>Reasonable/Not</t>
  </si>
  <si>
    <t>Declined</t>
  </si>
  <si>
    <t>Row Labels</t>
  </si>
  <si>
    <t>Sum of Accepts</t>
  </si>
  <si>
    <t>Grand Total</t>
  </si>
  <si>
    <t>Count of FA</t>
  </si>
  <si>
    <t>Average of Accepts</t>
  </si>
  <si>
    <t>Number of transfers to be expected from 1000 calls</t>
  </si>
  <si>
    <t>Total Transfers</t>
  </si>
  <si>
    <t>Ratio</t>
  </si>
  <si>
    <t>Expected tranfers</t>
  </si>
  <si>
    <t xml:space="preserve">Calls </t>
  </si>
  <si>
    <t>Average</t>
  </si>
  <si>
    <t>Agent Needed</t>
  </si>
  <si>
    <t xml:space="preserve"> CALLS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</si>
</sst>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F400]h:mm:ss\ AM/PM"/>
  </numFmts>
  <fonts count="5" x14ac:knownFonts="1">
    <font>
      <sz val="11"/>
      <color theme="1"/>
      <name val="Calibri"/>
      <family val="2"/>
      <scheme val="minor"/>
    </font>
    <font>
      <sz val="11"/>
      <color theme="1"/>
      <name val="Calibri"/>
      <family val="2"/>
      <scheme val="minor"/>
    </font>
    <font>
      <sz val="11"/>
      <color rgb="FFFF0000"/>
      <name val="Calibri"/>
      <family val="2"/>
      <scheme val="minor"/>
    </font>
    <font>
      <sz val="48"/>
      <color theme="1" tint="0.249977111117893"/>
      <name val="Calibri"/>
      <family val="2"/>
      <scheme val="minor"/>
    </font>
    <font>
      <sz val="11"/>
      <color theme="1" tint="0.249977111117893"/>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8"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0" fillId="0" borderId="1" xfId="0" applyBorder="1"/>
    <xf numFmtId="0" fontId="0" fillId="2" borderId="1" xfId="0" applyFill="1" applyBorder="1"/>
    <xf numFmtId="0" fontId="2" fillId="0" borderId="1" xfId="0" applyFont="1" applyBorder="1"/>
    <xf numFmtId="0" fontId="2" fillId="2" borderId="2" xfId="0" applyFont="1" applyFill="1" applyBorder="1"/>
    <xf numFmtId="0" fontId="2" fillId="0" borderId="0" xfId="0" applyFont="1"/>
    <xf numFmtId="164" fontId="2" fillId="0" borderId="0" xfId="0" applyNumberFormat="1" applyFont="1"/>
    <xf numFmtId="0" fontId="2" fillId="2" borderId="1" xfId="0" applyFont="1" applyFill="1" applyBorder="1"/>
    <xf numFmtId="0" fontId="0" fillId="0" borderId="0" xfId="0" pivotButton="1"/>
    <xf numFmtId="0" fontId="0" fillId="0" borderId="0" xfId="0" applyAlignment="1">
      <alignment horizontal="left"/>
    </xf>
    <xf numFmtId="1" fontId="0" fillId="0" borderId="0" xfId="0" applyNumberFormat="1"/>
    <xf numFmtId="2" fontId="0" fillId="0" borderId="0" xfId="1" applyNumberFormat="1" applyFont="1"/>
    <xf numFmtId="2" fontId="2" fillId="0" borderId="0" xfId="0" applyNumberFormat="1" applyFont="1"/>
    <xf numFmtId="2" fontId="0" fillId="0" borderId="1" xfId="0" applyNumberFormat="1" applyBorder="1"/>
    <xf numFmtId="0" fontId="3" fillId="3" borderId="0" xfId="0" applyFont="1" applyFill="1" applyAlignment="1">
      <alignment horizontal="center"/>
    </xf>
    <xf numFmtId="0" fontId="4" fillId="3" borderId="0" xfId="0" applyFont="1" applyFill="1" applyAlignment="1">
      <alignment horizontal="center"/>
    </xf>
  </cellXfs>
  <cellStyles count="2">
    <cellStyle name="Comma" xfId="1" builtinId="3"/>
    <cellStyle name="Normal" xfId="0" builtinId="0"/>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Data.xlsx]Pivot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Accepted Calls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Table'!$A$4:$A$6</c:f>
              <c:strCache>
                <c:ptCount val="2"/>
                <c:pt idx="0">
                  <c:v>A-Team</c:v>
                </c:pt>
                <c:pt idx="1">
                  <c:v>Team Z</c:v>
                </c:pt>
              </c:strCache>
            </c:strRef>
          </c:cat>
          <c:val>
            <c:numRef>
              <c:f>'Pivot Table'!$B$4:$B$6</c:f>
              <c:numCache>
                <c:formatCode>General</c:formatCode>
                <c:ptCount val="2"/>
                <c:pt idx="0">
                  <c:v>2142</c:v>
                </c:pt>
                <c:pt idx="1">
                  <c:v>1523</c:v>
                </c:pt>
              </c:numCache>
            </c:numRef>
          </c:val>
          <c:extLst>
            <c:ext xmlns:c16="http://schemas.microsoft.com/office/drawing/2014/chart" uri="{C3380CC4-5D6E-409C-BE32-E72D297353CC}">
              <c16:uniqueId val="{00000000-CA9C-4753-B647-A8B32C86F2A1}"/>
            </c:ext>
          </c:extLst>
        </c:ser>
        <c:dLbls>
          <c:showLegendKey val="0"/>
          <c:showVal val="0"/>
          <c:showCatName val="0"/>
          <c:showSerName val="0"/>
          <c:showPercent val="0"/>
          <c:showBubbleSize val="0"/>
        </c:dLbls>
        <c:gapWidth val="219"/>
        <c:overlap val="-27"/>
        <c:axId val="1990504031"/>
        <c:axId val="1990504511"/>
      </c:barChart>
      <c:catAx>
        <c:axId val="199050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Teams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504511"/>
        <c:crosses val="autoZero"/>
        <c:auto val="1"/>
        <c:lblAlgn val="ctr"/>
        <c:lblOffset val="100"/>
        <c:noMultiLvlLbl val="0"/>
      </c:catAx>
      <c:valAx>
        <c:axId val="1990504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aseline="0"/>
                  <a:t> Calls</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50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Data.xlsx]Pivot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c:f>
              <c:strCache>
                <c:ptCount val="1"/>
                <c:pt idx="0">
                  <c:v>Total</c:v>
                </c:pt>
              </c:strCache>
            </c:strRef>
          </c:tx>
          <c:spPr>
            <a:solidFill>
              <a:schemeClr val="accent1"/>
            </a:solidFill>
            <a:ln>
              <a:noFill/>
            </a:ln>
            <a:effectLst/>
          </c:spPr>
          <c:invertIfNegative val="0"/>
          <c:cat>
            <c:strRef>
              <c:f>'Pivot Table'!$A$10:$A$12</c:f>
              <c:strCache>
                <c:ptCount val="2"/>
                <c:pt idx="0">
                  <c:v>A-Team</c:v>
                </c:pt>
                <c:pt idx="1">
                  <c:v>Team Z</c:v>
                </c:pt>
              </c:strCache>
            </c:strRef>
          </c:cat>
          <c:val>
            <c:numRef>
              <c:f>'Pivot Table'!$B$10:$B$12</c:f>
              <c:numCache>
                <c:formatCode>General</c:formatCode>
                <c:ptCount val="2"/>
                <c:pt idx="0">
                  <c:v>153</c:v>
                </c:pt>
                <c:pt idx="1">
                  <c:v>138.45454545454547</c:v>
                </c:pt>
              </c:numCache>
            </c:numRef>
          </c:val>
          <c:extLst>
            <c:ext xmlns:c16="http://schemas.microsoft.com/office/drawing/2014/chart" uri="{C3380CC4-5D6E-409C-BE32-E72D297353CC}">
              <c16:uniqueId val="{00000000-5EBC-4C90-AD9B-62C0F53E99B4}"/>
            </c:ext>
          </c:extLst>
        </c:ser>
        <c:dLbls>
          <c:showLegendKey val="0"/>
          <c:showVal val="0"/>
          <c:showCatName val="0"/>
          <c:showSerName val="0"/>
          <c:showPercent val="0"/>
          <c:showBubbleSize val="0"/>
        </c:dLbls>
        <c:gapWidth val="219"/>
        <c:overlap val="-27"/>
        <c:axId val="1986531087"/>
        <c:axId val="1986531567"/>
      </c:barChart>
      <c:catAx>
        <c:axId val="198653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31567"/>
        <c:crosses val="autoZero"/>
        <c:auto val="1"/>
        <c:lblAlgn val="ctr"/>
        <c:lblOffset val="100"/>
        <c:noMultiLvlLbl val="0"/>
      </c:catAx>
      <c:valAx>
        <c:axId val="198653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3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Data.xlsx]Pivot Table!PivotTable5</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of Accepted Calls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A-Team</c:v>
                </c:pt>
                <c:pt idx="1">
                  <c:v>Team Z</c:v>
                </c:pt>
              </c:strCache>
            </c:strRef>
          </c:cat>
          <c:val>
            <c:numRef>
              <c:f>'Pivot Table'!$B$4:$B$6</c:f>
              <c:numCache>
                <c:formatCode>General</c:formatCode>
                <c:ptCount val="2"/>
                <c:pt idx="0">
                  <c:v>2142</c:v>
                </c:pt>
                <c:pt idx="1">
                  <c:v>1523</c:v>
                </c:pt>
              </c:numCache>
            </c:numRef>
          </c:val>
          <c:extLst>
            <c:ext xmlns:c16="http://schemas.microsoft.com/office/drawing/2014/chart" uri="{C3380CC4-5D6E-409C-BE32-E72D297353CC}">
              <c16:uniqueId val="{00000000-9A99-4DCA-9B5A-2467F8C02C05}"/>
            </c:ext>
          </c:extLst>
        </c:ser>
        <c:dLbls>
          <c:dLblPos val="outEnd"/>
          <c:showLegendKey val="0"/>
          <c:showVal val="1"/>
          <c:showCatName val="0"/>
          <c:showSerName val="0"/>
          <c:showPercent val="0"/>
          <c:showBubbleSize val="0"/>
        </c:dLbls>
        <c:gapWidth val="100"/>
        <c:overlap val="-24"/>
        <c:axId val="1990504031"/>
        <c:axId val="1990504511"/>
      </c:barChart>
      <c:catAx>
        <c:axId val="199050403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ZA"/>
                  <a:t>Teams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0504511"/>
        <c:crosses val="autoZero"/>
        <c:auto val="1"/>
        <c:lblAlgn val="ctr"/>
        <c:lblOffset val="100"/>
        <c:noMultiLvlLbl val="0"/>
      </c:catAx>
      <c:valAx>
        <c:axId val="1990504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ZA"/>
                  <a:t> Calls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050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Data.xlsx]Pivot Table!PivotTable7</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Calls Accepted</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Table'!$A$10:$A$12</c:f>
              <c:strCache>
                <c:ptCount val="2"/>
                <c:pt idx="0">
                  <c:v>A-Team</c:v>
                </c:pt>
                <c:pt idx="1">
                  <c:v>Team Z</c:v>
                </c:pt>
              </c:strCache>
            </c:strRef>
          </c:cat>
          <c:val>
            <c:numRef>
              <c:f>'Pivot Table'!$B$10:$B$12</c:f>
              <c:numCache>
                <c:formatCode>General</c:formatCode>
                <c:ptCount val="2"/>
                <c:pt idx="0">
                  <c:v>153</c:v>
                </c:pt>
                <c:pt idx="1">
                  <c:v>138.45454545454547</c:v>
                </c:pt>
              </c:numCache>
            </c:numRef>
          </c:val>
          <c:extLst>
            <c:ext xmlns:c16="http://schemas.microsoft.com/office/drawing/2014/chart" uri="{C3380CC4-5D6E-409C-BE32-E72D297353CC}">
              <c16:uniqueId val="{00000000-9D95-49DC-A360-F60496A209AF}"/>
            </c:ext>
          </c:extLst>
        </c:ser>
        <c:dLbls>
          <c:showLegendKey val="0"/>
          <c:showVal val="0"/>
          <c:showCatName val="0"/>
          <c:showSerName val="0"/>
          <c:showPercent val="0"/>
          <c:showBubbleSize val="0"/>
        </c:dLbls>
        <c:gapWidth val="355"/>
        <c:overlap val="-70"/>
        <c:axId val="1986531087"/>
        <c:axId val="1986531567"/>
      </c:barChart>
      <c:catAx>
        <c:axId val="19865310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Teams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31567"/>
        <c:crosses val="autoZero"/>
        <c:auto val="1"/>
        <c:lblAlgn val="ctr"/>
        <c:lblOffset val="100"/>
        <c:noMultiLvlLbl val="0"/>
      </c:catAx>
      <c:valAx>
        <c:axId val="1986531567"/>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Average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3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11430</xdr:rowOff>
    </xdr:from>
    <xdr:to>
      <xdr:col>12</xdr:col>
      <xdr:colOff>38100</xdr:colOff>
      <xdr:row>10</xdr:row>
      <xdr:rowOff>121920</xdr:rowOff>
    </xdr:to>
    <xdr:graphicFrame macro="">
      <xdr:nvGraphicFramePr>
        <xdr:cNvPr id="2" name="Chart 1">
          <a:extLst>
            <a:ext uri="{FF2B5EF4-FFF2-40B4-BE49-F238E27FC236}">
              <a16:creationId xmlns:a16="http://schemas.microsoft.com/office/drawing/2014/main" id="{81AD4962-B20D-B32D-EA64-CEABBE624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11</xdr:row>
      <xdr:rowOff>19050</xdr:rowOff>
    </xdr:from>
    <xdr:to>
      <xdr:col>12</xdr:col>
      <xdr:colOff>15240</xdr:colOff>
      <xdr:row>24</xdr:row>
      <xdr:rowOff>99060</xdr:rowOff>
    </xdr:to>
    <xdr:graphicFrame macro="">
      <xdr:nvGraphicFramePr>
        <xdr:cNvPr id="3" name="Chart 2">
          <a:extLst>
            <a:ext uri="{FF2B5EF4-FFF2-40B4-BE49-F238E27FC236}">
              <a16:creationId xmlns:a16="http://schemas.microsoft.com/office/drawing/2014/main" id="{39D04AA7-7945-0CC1-D9E8-C5DDDFB3C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xdr:colOff>
      <xdr:row>6</xdr:row>
      <xdr:rowOff>22860</xdr:rowOff>
    </xdr:from>
    <xdr:to>
      <xdr:col>12</xdr:col>
      <xdr:colOff>594360</xdr:colOff>
      <xdr:row>23</xdr:row>
      <xdr:rowOff>152400</xdr:rowOff>
    </xdr:to>
    <xdr:graphicFrame macro="">
      <xdr:nvGraphicFramePr>
        <xdr:cNvPr id="6" name="Chart 5">
          <a:extLst>
            <a:ext uri="{FF2B5EF4-FFF2-40B4-BE49-F238E27FC236}">
              <a16:creationId xmlns:a16="http://schemas.microsoft.com/office/drawing/2014/main" id="{7F6BC24C-6DE3-4CAD-A5DD-4A886F7D5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xdr:colOff>
      <xdr:row>24</xdr:row>
      <xdr:rowOff>0</xdr:rowOff>
    </xdr:from>
    <xdr:to>
      <xdr:col>12</xdr:col>
      <xdr:colOff>601980</xdr:colOff>
      <xdr:row>39</xdr:row>
      <xdr:rowOff>160020</xdr:rowOff>
    </xdr:to>
    <xdr:graphicFrame macro="">
      <xdr:nvGraphicFramePr>
        <xdr:cNvPr id="10" name="Chart 9">
          <a:extLst>
            <a:ext uri="{FF2B5EF4-FFF2-40B4-BE49-F238E27FC236}">
              <a16:creationId xmlns:a16="http://schemas.microsoft.com/office/drawing/2014/main" id="{B5DA28CE-C84B-4AAA-8B4F-F1822AEFE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22860</xdr:colOff>
      <xdr:row>6</xdr:row>
      <xdr:rowOff>7620</xdr:rowOff>
    </xdr:from>
    <xdr:to>
      <xdr:col>2</xdr:col>
      <xdr:colOff>7620</xdr:colOff>
      <xdr:row>23</xdr:row>
      <xdr:rowOff>167640</xdr:rowOff>
    </xdr:to>
    <mc:AlternateContent xmlns:mc="http://schemas.openxmlformats.org/markup-compatibility/2006" xmlns:a14="http://schemas.microsoft.com/office/drawing/2010/main">
      <mc:Choice Requires="a14">
        <xdr:graphicFrame macro="">
          <xdr:nvGraphicFramePr>
            <xdr:cNvPr id="12" name="Accepts">
              <a:extLst>
                <a:ext uri="{FF2B5EF4-FFF2-40B4-BE49-F238E27FC236}">
                  <a16:creationId xmlns:a16="http://schemas.microsoft.com/office/drawing/2014/main" id="{BC661234-2EF1-9057-A74B-A09DC4340013}"/>
                </a:ext>
              </a:extLst>
            </xdr:cNvPr>
            <xdr:cNvGraphicFramePr/>
          </xdr:nvGraphicFramePr>
          <xdr:xfrm>
            <a:off x="0" y="0"/>
            <a:ext cx="0" cy="0"/>
          </xdr:xfrm>
          <a:graphic>
            <a:graphicData uri="http://schemas.microsoft.com/office/drawing/2010/slicer">
              <sle:slicer xmlns:sle="http://schemas.microsoft.com/office/drawing/2010/slicer" name="Accepts"/>
            </a:graphicData>
          </a:graphic>
        </xdr:graphicFrame>
      </mc:Choice>
      <mc:Fallback xmlns="">
        <xdr:sp macro="" textlink="">
          <xdr:nvSpPr>
            <xdr:cNvPr id="0" name=""/>
            <xdr:cNvSpPr>
              <a:spLocks noTextEdit="1"/>
            </xdr:cNvSpPr>
          </xdr:nvSpPr>
          <xdr:spPr>
            <a:xfrm>
              <a:off x="22860" y="1104900"/>
              <a:ext cx="1203960" cy="32689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elo Ngwenya" refreshedDate="45495.456255787038" createdVersion="8" refreshedVersion="8" minRefreshableVersion="3" recordCount="25" xr:uid="{003FEDB7-1A39-479A-BB6E-FF455E54D9D1}">
  <cacheSource type="worksheet">
    <worksheetSource ref="C1:D26" sheet="Working Data"/>
  </cacheSource>
  <cacheFields count="2">
    <cacheField name="Team" numFmtId="0">
      <sharedItems count="2">
        <s v="Team Z"/>
        <s v="A-Team"/>
      </sharedItems>
    </cacheField>
    <cacheField name="Accepts" numFmtId="0">
      <sharedItems containsSemiMixedTypes="0" containsString="0" containsNumber="1" containsInteger="1" minValue="42" maxValue="201" count="24">
        <n v="183"/>
        <n v="89"/>
        <n v="134"/>
        <n v="175"/>
        <n v="118"/>
        <n v="81"/>
        <n v="42"/>
        <n v="201"/>
        <n v="190"/>
        <n v="156"/>
        <n v="158"/>
        <n v="178"/>
        <n v="113"/>
        <n v="136"/>
        <n v="152"/>
        <n v="171"/>
        <n v="196"/>
        <n v="172"/>
        <n v="141"/>
        <n v="131"/>
        <n v="149"/>
        <n v="142"/>
        <n v="191"/>
        <n v="114"/>
      </sharedItems>
    </cacheField>
  </cacheFields>
  <extLst>
    <ext xmlns:x14="http://schemas.microsoft.com/office/spreadsheetml/2009/9/main" uri="{725AE2AE-9491-48be-B2B4-4EB974FC3084}">
      <x14:pivotCacheDefinition pivotCacheId="19957804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elo Ngwenya" refreshedDate="45495.465132638892" backgroundQuery="1" createdVersion="8" refreshedVersion="8" minRefreshableVersion="3" recordCount="0" supportSubquery="1" supportAdvancedDrill="1" xr:uid="{5439CCA3-B905-4E58-B1A5-5E6EF3660EFE}">
  <cacheSource type="external" connectionId="1"/>
  <cacheFields count="2">
    <cacheField name="[Range].[FA].[FA]" caption="FA" numFmtId="0" level="1">
      <sharedItems count="25">
        <s v="Agent 1"/>
        <s v="Agent 10"/>
        <s v="Agent 11"/>
        <s v="Agent 12"/>
        <s v="Agent 13"/>
        <s v="Agent 14"/>
        <s v="Agent 15"/>
        <s v="Agent 16"/>
        <s v="Agent 17"/>
        <s v="Agent 18"/>
        <s v="Agent 19"/>
        <s v="Agent 2"/>
        <s v="Agent 20"/>
        <s v="Agent 21"/>
        <s v="Agent 22"/>
        <s v="Agent 23"/>
        <s v="Agent 24"/>
        <s v="Agent 25"/>
        <s v="Agent 3"/>
        <s v="Agent 4"/>
        <s v="Agent 5"/>
        <s v="Agent 6"/>
        <s v="Agent 7"/>
        <s v="Agent 8"/>
        <s v="Agent 9"/>
      </sharedItems>
    </cacheField>
    <cacheField name="[Measures].[Count of FA]" caption="Count of FA" numFmtId="0" hierarchy="5" level="32767"/>
  </cacheFields>
  <cacheHierarchies count="6">
    <cacheHierarchy uniqueName="[Range].[FA]" caption="FA" attribute="1" defaultMemberUniqueName="[Range].[FA].[All]" allUniqueName="[Range].[FA].[All]" dimensionUniqueName="[Range]" displayFolder="" count="2" memberValueDatatype="130" unbalanced="0">
      <fieldsUsage count="2">
        <fieldUsage x="-1"/>
        <fieldUsage x="0"/>
      </fieldsUsage>
    </cacheHierarchy>
    <cacheHierarchy uniqueName="[Range].[Team]" caption="Team" attribute="1" defaultMemberUniqueName="[Range].[Team].[All]" allUniqueName="[Range].[Team].[All]" dimensionUniqueName="[Range]" displayFolder="" count="0" memberValueDatatype="130" unbalanced="0"/>
    <cacheHierarchy uniqueName="[Range].[Accepts]" caption="Accepts" attribute="1" defaultMemberUniqueName="[Range].[Accepts].[All]" allUniqueName="[Range].[Accepts].[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FA]" caption="Count of FA"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r>
  <r>
    <x v="1"/>
    <x v="1"/>
  </r>
  <r>
    <x v="0"/>
    <x v="2"/>
  </r>
  <r>
    <x v="1"/>
    <x v="3"/>
  </r>
  <r>
    <x v="1"/>
    <x v="4"/>
  </r>
  <r>
    <x v="0"/>
    <x v="5"/>
  </r>
  <r>
    <x v="0"/>
    <x v="6"/>
  </r>
  <r>
    <x v="1"/>
    <x v="7"/>
  </r>
  <r>
    <x v="0"/>
    <x v="8"/>
  </r>
  <r>
    <x v="0"/>
    <x v="9"/>
  </r>
  <r>
    <x v="1"/>
    <x v="10"/>
  </r>
  <r>
    <x v="0"/>
    <x v="11"/>
  </r>
  <r>
    <x v="1"/>
    <x v="12"/>
  </r>
  <r>
    <x v="1"/>
    <x v="13"/>
  </r>
  <r>
    <x v="0"/>
    <x v="14"/>
  </r>
  <r>
    <x v="1"/>
    <x v="15"/>
  </r>
  <r>
    <x v="1"/>
    <x v="16"/>
  </r>
  <r>
    <x v="0"/>
    <x v="14"/>
  </r>
  <r>
    <x v="1"/>
    <x v="17"/>
  </r>
  <r>
    <x v="0"/>
    <x v="18"/>
  </r>
  <r>
    <x v="1"/>
    <x v="19"/>
  </r>
  <r>
    <x v="1"/>
    <x v="20"/>
  </r>
  <r>
    <x v="1"/>
    <x v="21"/>
  </r>
  <r>
    <x v="1"/>
    <x v="22"/>
  </r>
  <r>
    <x v="0"/>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55C919-D546-435B-8D41-5D6B4C2C08A2}"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B12" firstHeaderRow="1" firstDataRow="1" firstDataCol="1"/>
  <pivotFields count="2">
    <pivotField axis="axisRow" showAll="0">
      <items count="3">
        <item x="1"/>
        <item x="0"/>
        <item t="default"/>
      </items>
    </pivotField>
    <pivotField dataField="1" showAll="0">
      <items count="25">
        <item x="6"/>
        <item x="5"/>
        <item x="1"/>
        <item x="12"/>
        <item x="23"/>
        <item x="4"/>
        <item x="19"/>
        <item x="2"/>
        <item x="13"/>
        <item x="18"/>
        <item x="21"/>
        <item x="20"/>
        <item x="14"/>
        <item x="9"/>
        <item x="10"/>
        <item x="15"/>
        <item x="17"/>
        <item x="3"/>
        <item x="11"/>
        <item x="0"/>
        <item x="8"/>
        <item x="22"/>
        <item x="16"/>
        <item x="7"/>
        <item t="default"/>
      </items>
    </pivotField>
  </pivotFields>
  <rowFields count="1">
    <field x="0"/>
  </rowFields>
  <rowItems count="3">
    <i>
      <x/>
    </i>
    <i>
      <x v="1"/>
    </i>
    <i t="grand">
      <x/>
    </i>
  </rowItems>
  <colItems count="1">
    <i/>
  </colItems>
  <dataFields count="1">
    <dataField name="Average of Accepts" fld="1" subtotal="average" baseField="0" baseItem="0"/>
  </dataFields>
  <formats count="2">
    <format dxfId="1">
      <pivotArea collapsedLevelsAreSubtotals="1" fieldPosition="0">
        <references count="1">
          <reference field="0" count="1">
            <x v="1"/>
          </reference>
        </references>
      </pivotArea>
    </format>
    <format dxfId="0">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4BD193-B2AA-481F-8928-0FFF436C85C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6" firstHeaderRow="1" firstDataRow="1" firstDataCol="1"/>
  <pivotFields count="2">
    <pivotField axis="axisRow" showAll="0">
      <items count="3">
        <item x="1"/>
        <item x="0"/>
        <item t="default"/>
      </items>
    </pivotField>
    <pivotField dataField="1" showAll="0">
      <items count="25">
        <item x="6"/>
        <item x="5"/>
        <item x="1"/>
        <item x="12"/>
        <item x="23"/>
        <item x="4"/>
        <item x="19"/>
        <item x="2"/>
        <item x="13"/>
        <item x="18"/>
        <item x="21"/>
        <item x="20"/>
        <item x="14"/>
        <item x="9"/>
        <item x="10"/>
        <item x="15"/>
        <item x="17"/>
        <item x="3"/>
        <item x="11"/>
        <item x="0"/>
        <item x="8"/>
        <item x="22"/>
        <item x="16"/>
        <item x="7"/>
        <item t="default"/>
      </items>
    </pivotField>
  </pivotFields>
  <rowFields count="1">
    <field x="0"/>
  </rowFields>
  <rowItems count="3">
    <i>
      <x/>
    </i>
    <i>
      <x v="1"/>
    </i>
    <i t="grand">
      <x/>
    </i>
  </rowItems>
  <colItems count="1">
    <i/>
  </colItems>
  <dataFields count="1">
    <dataField name="Sum of Accepts" fld="1"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CC94A7-60C2-4DF7-B8B1-BD924785FAA4}"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B41" firstHeaderRow="1" firstDataRow="1" firstDataCol="1"/>
  <pivotFields count="2">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FA" fld="1" subtotal="count" baseField="0" baseItem="0"/>
  </dataFields>
  <pivotHierarchies count="6">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Data!$B$1:$D$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epts" xr10:uid="{0448B5C6-F2FC-4C50-8149-69D29787923F}" sourceName="Accepts">
  <pivotTables>
    <pivotTable tabId="5" name="PivotTable5"/>
    <pivotTable tabId="5" name="PivotTable7"/>
  </pivotTables>
  <data>
    <tabular pivotCacheId="1995780457">
      <items count="24">
        <i x="6" s="1"/>
        <i x="5" s="1"/>
        <i x="1" s="1"/>
        <i x="12" s="1"/>
        <i x="23" s="1"/>
        <i x="4" s="1"/>
        <i x="19" s="1"/>
        <i x="2" s="1"/>
        <i x="13" s="1"/>
        <i x="18" s="1"/>
        <i x="21" s="1"/>
        <i x="20" s="1"/>
        <i x="14" s="1"/>
        <i x="9" s="1"/>
        <i x="10" s="1"/>
        <i x="15" s="1"/>
        <i x="17" s="1"/>
        <i x="3" s="1"/>
        <i x="11" s="1"/>
        <i x="0" s="1"/>
        <i x="8" s="1"/>
        <i x="22" s="1"/>
        <i x="1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epts" xr10:uid="{0148156B-CE80-4F78-9DF1-856BAF40E23C}" cache="Slicer_Accepts" caption="Accepts" startItem="14"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51F42-183E-4D94-A60B-94FC4FB8A5E9}">
  <dimension ref="A1:R28"/>
  <sheetViews>
    <sheetView tabSelected="1" topLeftCell="A15" workbookViewId="0">
      <selection activeCell="K29" sqref="K29"/>
    </sheetView>
  </sheetViews>
  <sheetFormatPr defaultRowHeight="14.4" x14ac:dyDescent="0.3"/>
  <cols>
    <col min="3" max="4" width="7.33203125" bestFit="1" customWidth="1"/>
    <col min="5" max="5" width="7.77734375" bestFit="1" customWidth="1"/>
    <col min="6" max="6" width="10.6640625" style="5" bestFit="1" customWidth="1"/>
    <col min="7" max="7" width="12.5546875" bestFit="1" customWidth="1"/>
    <col min="8" max="8" width="19.77734375" bestFit="1" customWidth="1"/>
    <col min="9" max="9" width="8.5546875" bestFit="1" customWidth="1"/>
    <col min="10" max="10" width="10.88671875" bestFit="1" customWidth="1"/>
    <col min="11" max="11" width="13.77734375" bestFit="1" customWidth="1"/>
    <col min="12" max="12" width="17.21875" bestFit="1" customWidth="1"/>
    <col min="13" max="13" width="16.5546875" bestFit="1" customWidth="1"/>
    <col min="14" max="14" width="24.88671875" bestFit="1" customWidth="1"/>
    <col min="15" max="15" width="14.6640625" bestFit="1" customWidth="1"/>
    <col min="16" max="16" width="19.21875" style="5" bestFit="1" customWidth="1"/>
    <col min="17" max="17" width="8.88671875" style="5"/>
    <col min="18" max="18" width="14.44140625" style="5" bestFit="1" customWidth="1"/>
  </cols>
  <sheetData>
    <row r="1" spans="1:18" x14ac:dyDescent="0.3">
      <c r="A1" s="2" t="s">
        <v>0</v>
      </c>
      <c r="B1" s="2" t="s">
        <v>1</v>
      </c>
      <c r="C1" s="2" t="s">
        <v>2</v>
      </c>
      <c r="D1" s="2" t="s">
        <v>3</v>
      </c>
      <c r="E1" s="2" t="s">
        <v>4</v>
      </c>
      <c r="F1" s="7" t="s">
        <v>45</v>
      </c>
      <c r="G1" s="2" t="s">
        <v>5</v>
      </c>
      <c r="H1" s="2" t="s">
        <v>6</v>
      </c>
      <c r="I1" s="2" t="s">
        <v>7</v>
      </c>
      <c r="J1" s="2" t="s">
        <v>8</v>
      </c>
      <c r="K1" s="2" t="s">
        <v>9</v>
      </c>
      <c r="L1" s="2" t="s">
        <v>10</v>
      </c>
      <c r="M1" s="2" t="s">
        <v>11</v>
      </c>
      <c r="N1" s="2" t="s">
        <v>12</v>
      </c>
      <c r="O1" s="2" t="s">
        <v>13</v>
      </c>
      <c r="P1" s="4" t="s">
        <v>42</v>
      </c>
      <c r="Q1" s="4" t="s">
        <v>43</v>
      </c>
      <c r="R1" s="4" t="s">
        <v>44</v>
      </c>
    </row>
    <row r="2" spans="1:18" x14ac:dyDescent="0.3">
      <c r="A2" s="1">
        <v>44129</v>
      </c>
      <c r="B2" s="1" t="s">
        <v>14</v>
      </c>
      <c r="C2" s="1" t="s">
        <v>15</v>
      </c>
      <c r="D2" s="1">
        <v>183</v>
      </c>
      <c r="E2" s="1">
        <v>4</v>
      </c>
      <c r="F2" s="3" t="str">
        <f>IF(E2&gt;0,"Declines","No Declines")</f>
        <v>Declines</v>
      </c>
      <c r="G2" s="1">
        <v>19</v>
      </c>
      <c r="H2" s="1">
        <v>15</v>
      </c>
      <c r="I2" s="1">
        <v>15</v>
      </c>
      <c r="J2" s="1">
        <v>9</v>
      </c>
      <c r="K2" s="1">
        <v>4</v>
      </c>
      <c r="L2" s="1">
        <v>18853</v>
      </c>
      <c r="M2" s="1">
        <v>15521</v>
      </c>
      <c r="N2" s="1">
        <v>10121</v>
      </c>
      <c r="O2" s="1">
        <v>34374</v>
      </c>
      <c r="P2" s="5">
        <f>L2+M2</f>
        <v>34374</v>
      </c>
      <c r="Q2" s="6">
        <f>P2/3600</f>
        <v>9.5483333333333338</v>
      </c>
      <c r="R2" s="5" t="str">
        <f>IF(Q2&gt;28800, "Reasonable", "Unreasonable")</f>
        <v>Unreasonable</v>
      </c>
    </row>
    <row r="3" spans="1:18" x14ac:dyDescent="0.3">
      <c r="A3" s="1">
        <v>44129</v>
      </c>
      <c r="B3" s="1" t="s">
        <v>16</v>
      </c>
      <c r="C3" s="1" t="s">
        <v>17</v>
      </c>
      <c r="D3" s="1">
        <v>89</v>
      </c>
      <c r="E3" s="1">
        <v>8</v>
      </c>
      <c r="F3" s="3" t="str">
        <f t="shared" ref="F3:F27" si="0">IF(E3&gt;0,"Declines","No Declines")</f>
        <v>Declines</v>
      </c>
      <c r="G3" s="1">
        <v>12</v>
      </c>
      <c r="H3" s="1">
        <v>8</v>
      </c>
      <c r="I3" s="1">
        <v>6</v>
      </c>
      <c r="J3" s="1">
        <v>3</v>
      </c>
      <c r="K3" s="1">
        <v>0</v>
      </c>
      <c r="L3" s="1">
        <v>25001</v>
      </c>
      <c r="M3" s="1">
        <v>3181</v>
      </c>
      <c r="N3" s="1">
        <v>0</v>
      </c>
      <c r="O3" s="1">
        <v>28182</v>
      </c>
      <c r="P3" s="5">
        <f t="shared" ref="P3:P27" si="1">L3+M3</f>
        <v>28182</v>
      </c>
      <c r="Q3" s="6">
        <f t="shared" ref="Q3:Q27" si="2">P3/3600</f>
        <v>7.8283333333333331</v>
      </c>
      <c r="R3" s="5" t="str">
        <f t="shared" ref="R3:R27" si="3">IF(Q3&gt;28800, "Reasonable", "Unreasonable")</f>
        <v>Unreasonable</v>
      </c>
    </row>
    <row r="4" spans="1:18" x14ac:dyDescent="0.3">
      <c r="A4" s="1">
        <v>44129</v>
      </c>
      <c r="B4" s="1" t="s">
        <v>18</v>
      </c>
      <c r="C4" s="1" t="s">
        <v>15</v>
      </c>
      <c r="D4" s="1">
        <v>134</v>
      </c>
      <c r="E4" s="1">
        <v>5</v>
      </c>
      <c r="F4" s="3" t="str">
        <f t="shared" si="0"/>
        <v>Declines</v>
      </c>
      <c r="G4" s="1">
        <v>19</v>
      </c>
      <c r="H4" s="1">
        <v>8</v>
      </c>
      <c r="I4" s="1">
        <v>9</v>
      </c>
      <c r="J4" s="1">
        <v>5</v>
      </c>
      <c r="K4" s="1">
        <v>2</v>
      </c>
      <c r="L4" s="1">
        <v>18632</v>
      </c>
      <c r="M4" s="1">
        <v>13085</v>
      </c>
      <c r="N4" s="3">
        <f>M4-5400</f>
        <v>7685</v>
      </c>
      <c r="O4" s="1">
        <v>31717</v>
      </c>
      <c r="P4" s="5">
        <f t="shared" si="1"/>
        <v>31717</v>
      </c>
      <c r="Q4" s="6">
        <f t="shared" si="2"/>
        <v>8.8102777777777774</v>
      </c>
      <c r="R4" s="5" t="str">
        <f t="shared" si="3"/>
        <v>Unreasonable</v>
      </c>
    </row>
    <row r="5" spans="1:18" x14ac:dyDescent="0.3">
      <c r="A5" s="1">
        <v>44129</v>
      </c>
      <c r="B5" s="1" t="s">
        <v>19</v>
      </c>
      <c r="C5" s="1" t="s">
        <v>17</v>
      </c>
      <c r="D5" s="1">
        <v>175</v>
      </c>
      <c r="E5" s="1">
        <v>0</v>
      </c>
      <c r="F5" s="3" t="str">
        <f t="shared" si="0"/>
        <v>No Declines</v>
      </c>
      <c r="G5" s="1">
        <v>24</v>
      </c>
      <c r="H5" s="1">
        <v>14</v>
      </c>
      <c r="I5" s="1">
        <v>17</v>
      </c>
      <c r="J5" s="1">
        <v>8</v>
      </c>
      <c r="K5" s="1">
        <v>8</v>
      </c>
      <c r="L5" s="1">
        <v>23619</v>
      </c>
      <c r="M5" s="1">
        <v>37078</v>
      </c>
      <c r="N5" s="3">
        <f>M5-5400</f>
        <v>31678</v>
      </c>
      <c r="O5" s="1">
        <v>60697</v>
      </c>
      <c r="P5" s="5">
        <f t="shared" si="1"/>
        <v>60697</v>
      </c>
      <c r="Q5" s="6">
        <f t="shared" si="2"/>
        <v>16.860277777777778</v>
      </c>
      <c r="R5" s="5" t="str">
        <f t="shared" si="3"/>
        <v>Unreasonable</v>
      </c>
    </row>
    <row r="6" spans="1:18" x14ac:dyDescent="0.3">
      <c r="A6" s="1">
        <v>44129</v>
      </c>
      <c r="B6" s="1" t="s">
        <v>20</v>
      </c>
      <c r="C6" s="1" t="s">
        <v>17</v>
      </c>
      <c r="D6" s="1">
        <v>118</v>
      </c>
      <c r="E6" s="1">
        <v>1</v>
      </c>
      <c r="F6" s="3" t="str">
        <f t="shared" si="0"/>
        <v>Declines</v>
      </c>
      <c r="G6" s="1">
        <v>28</v>
      </c>
      <c r="H6" s="1">
        <v>26</v>
      </c>
      <c r="I6" s="1">
        <v>19</v>
      </c>
      <c r="J6" s="1">
        <v>6</v>
      </c>
      <c r="K6" s="1">
        <v>3</v>
      </c>
      <c r="L6" s="1">
        <v>17764</v>
      </c>
      <c r="M6" s="1">
        <v>16440</v>
      </c>
      <c r="N6" s="1">
        <v>11040</v>
      </c>
      <c r="O6" s="1">
        <v>34204</v>
      </c>
      <c r="P6" s="5">
        <f t="shared" si="1"/>
        <v>34204</v>
      </c>
      <c r="Q6" s="6">
        <f t="shared" si="2"/>
        <v>9.5011111111111113</v>
      </c>
      <c r="R6" s="5" t="str">
        <f t="shared" si="3"/>
        <v>Unreasonable</v>
      </c>
    </row>
    <row r="7" spans="1:18" x14ac:dyDescent="0.3">
      <c r="A7" s="1">
        <v>44129</v>
      </c>
      <c r="B7" s="1" t="s">
        <v>21</v>
      </c>
      <c r="C7" s="1" t="s">
        <v>15</v>
      </c>
      <c r="D7" s="1">
        <v>81</v>
      </c>
      <c r="E7" s="1">
        <v>1</v>
      </c>
      <c r="F7" s="3" t="str">
        <f t="shared" si="0"/>
        <v>Declines</v>
      </c>
      <c r="G7" s="1">
        <v>18</v>
      </c>
      <c r="H7" s="1">
        <v>22</v>
      </c>
      <c r="I7" s="1">
        <v>15</v>
      </c>
      <c r="J7" s="1">
        <v>9</v>
      </c>
      <c r="K7" s="1">
        <v>1</v>
      </c>
      <c r="L7" s="1">
        <v>16654</v>
      </c>
      <c r="M7" s="1">
        <v>14403</v>
      </c>
      <c r="N7" s="1">
        <v>9003</v>
      </c>
      <c r="O7" s="1">
        <v>31057</v>
      </c>
      <c r="P7" s="5">
        <f t="shared" si="1"/>
        <v>31057</v>
      </c>
      <c r="Q7" s="6">
        <f t="shared" si="2"/>
        <v>8.6269444444444439</v>
      </c>
      <c r="R7" s="5" t="str">
        <f t="shared" si="3"/>
        <v>Unreasonable</v>
      </c>
    </row>
    <row r="8" spans="1:18" x14ac:dyDescent="0.3">
      <c r="A8" s="1">
        <v>44129</v>
      </c>
      <c r="B8" s="1" t="s">
        <v>22</v>
      </c>
      <c r="C8" s="1" t="s">
        <v>15</v>
      </c>
      <c r="D8" s="1">
        <v>42</v>
      </c>
      <c r="E8" s="1">
        <v>0</v>
      </c>
      <c r="F8" s="3" t="str">
        <f t="shared" si="0"/>
        <v>No Declines</v>
      </c>
      <c r="G8" s="1">
        <v>3</v>
      </c>
      <c r="H8" s="1">
        <v>3</v>
      </c>
      <c r="I8" s="1">
        <v>3</v>
      </c>
      <c r="J8" s="1">
        <v>1</v>
      </c>
      <c r="K8" s="1">
        <v>2</v>
      </c>
      <c r="L8" s="1">
        <v>5908</v>
      </c>
      <c r="M8" s="1">
        <v>6747</v>
      </c>
      <c r="N8" s="3">
        <f>M8-5400</f>
        <v>1347</v>
      </c>
      <c r="O8" s="1">
        <v>12655</v>
      </c>
      <c r="P8" s="5">
        <f t="shared" si="1"/>
        <v>12655</v>
      </c>
      <c r="Q8" s="6">
        <f t="shared" si="2"/>
        <v>3.5152777777777779</v>
      </c>
      <c r="R8" s="5" t="str">
        <f t="shared" si="3"/>
        <v>Unreasonable</v>
      </c>
    </row>
    <row r="9" spans="1:18" x14ac:dyDescent="0.3">
      <c r="A9" s="1">
        <v>44129</v>
      </c>
      <c r="B9" s="1" t="s">
        <v>23</v>
      </c>
      <c r="C9" s="1" t="s">
        <v>17</v>
      </c>
      <c r="D9" s="1">
        <v>201</v>
      </c>
      <c r="E9" s="1">
        <v>8</v>
      </c>
      <c r="F9" s="3" t="str">
        <f t="shared" si="0"/>
        <v>Declines</v>
      </c>
      <c r="G9" s="1">
        <v>15</v>
      </c>
      <c r="H9" s="1">
        <v>12</v>
      </c>
      <c r="I9" s="1">
        <v>9</v>
      </c>
      <c r="J9" s="1">
        <v>4</v>
      </c>
      <c r="K9" s="1">
        <v>3</v>
      </c>
      <c r="L9" s="1">
        <v>17686</v>
      </c>
      <c r="M9" s="1">
        <v>13559</v>
      </c>
      <c r="N9" s="3">
        <f>M9-5400</f>
        <v>8159</v>
      </c>
      <c r="O9" s="1">
        <v>31245</v>
      </c>
      <c r="P9" s="5">
        <f t="shared" si="1"/>
        <v>31245</v>
      </c>
      <c r="Q9" s="6">
        <f t="shared" si="2"/>
        <v>8.6791666666666671</v>
      </c>
      <c r="R9" s="5" t="str">
        <f t="shared" si="3"/>
        <v>Unreasonable</v>
      </c>
    </row>
    <row r="10" spans="1:18" x14ac:dyDescent="0.3">
      <c r="A10" s="1">
        <v>44129</v>
      </c>
      <c r="B10" s="1" t="s">
        <v>24</v>
      </c>
      <c r="C10" s="1" t="s">
        <v>15</v>
      </c>
      <c r="D10" s="1">
        <v>190</v>
      </c>
      <c r="E10" s="1">
        <v>20</v>
      </c>
      <c r="F10" s="3" t="str">
        <f t="shared" si="0"/>
        <v>Declines</v>
      </c>
      <c r="G10" s="1">
        <v>13</v>
      </c>
      <c r="H10" s="1">
        <v>12</v>
      </c>
      <c r="I10" s="1">
        <v>12</v>
      </c>
      <c r="J10" s="1">
        <v>5</v>
      </c>
      <c r="K10" s="1">
        <v>4</v>
      </c>
      <c r="L10" s="1">
        <v>18244</v>
      </c>
      <c r="M10" s="1">
        <v>9158</v>
      </c>
      <c r="N10" s="1">
        <v>3758</v>
      </c>
      <c r="O10" s="1">
        <v>27402</v>
      </c>
      <c r="P10" s="5">
        <f t="shared" si="1"/>
        <v>27402</v>
      </c>
      <c r="Q10" s="6">
        <f t="shared" si="2"/>
        <v>7.6116666666666664</v>
      </c>
      <c r="R10" s="5" t="str">
        <f t="shared" si="3"/>
        <v>Unreasonable</v>
      </c>
    </row>
    <row r="11" spans="1:18" x14ac:dyDescent="0.3">
      <c r="A11" s="1">
        <v>44129</v>
      </c>
      <c r="B11" s="1" t="s">
        <v>25</v>
      </c>
      <c r="C11" s="1" t="s">
        <v>15</v>
      </c>
      <c r="D11" s="1">
        <v>156</v>
      </c>
      <c r="E11" s="1">
        <v>1</v>
      </c>
      <c r="F11" s="3" t="str">
        <f t="shared" si="0"/>
        <v>Declines</v>
      </c>
      <c r="G11" s="1">
        <v>23</v>
      </c>
      <c r="H11" s="1">
        <v>13</v>
      </c>
      <c r="I11" s="1">
        <v>12</v>
      </c>
      <c r="J11" s="1">
        <v>5</v>
      </c>
      <c r="K11" s="1">
        <v>4</v>
      </c>
      <c r="L11" s="1">
        <v>21897</v>
      </c>
      <c r="M11" s="1">
        <v>11166</v>
      </c>
      <c r="N11" s="1">
        <v>5766</v>
      </c>
      <c r="O11" s="1">
        <v>33063</v>
      </c>
      <c r="P11" s="5">
        <f t="shared" si="1"/>
        <v>33063</v>
      </c>
      <c r="Q11" s="6">
        <f t="shared" si="2"/>
        <v>9.1841666666666661</v>
      </c>
      <c r="R11" s="5" t="str">
        <f t="shared" si="3"/>
        <v>Unreasonable</v>
      </c>
    </row>
    <row r="12" spans="1:18" x14ac:dyDescent="0.3">
      <c r="A12" s="1">
        <v>44129</v>
      </c>
      <c r="B12" s="1" t="s">
        <v>26</v>
      </c>
      <c r="C12" s="1" t="s">
        <v>17</v>
      </c>
      <c r="D12" s="1">
        <v>158</v>
      </c>
      <c r="E12" s="1">
        <v>0</v>
      </c>
      <c r="F12" s="3" t="str">
        <f t="shared" si="0"/>
        <v>No Declines</v>
      </c>
      <c r="G12" s="1">
        <v>17</v>
      </c>
      <c r="H12" s="1">
        <v>9</v>
      </c>
      <c r="I12" s="1">
        <v>9</v>
      </c>
      <c r="J12" s="1">
        <v>4</v>
      </c>
      <c r="K12" s="1">
        <v>2</v>
      </c>
      <c r="L12" s="1">
        <v>18129</v>
      </c>
      <c r="M12" s="1">
        <v>13880</v>
      </c>
      <c r="N12" s="3">
        <f>M12-5400</f>
        <v>8480</v>
      </c>
      <c r="O12" s="1">
        <v>32009</v>
      </c>
      <c r="P12" s="5">
        <f t="shared" si="1"/>
        <v>32009</v>
      </c>
      <c r="Q12" s="6">
        <f t="shared" si="2"/>
        <v>8.8913888888888888</v>
      </c>
      <c r="R12" s="5" t="str">
        <f t="shared" si="3"/>
        <v>Unreasonable</v>
      </c>
    </row>
    <row r="13" spans="1:18" x14ac:dyDescent="0.3">
      <c r="A13" s="1">
        <v>44129</v>
      </c>
      <c r="B13" s="1" t="s">
        <v>27</v>
      </c>
      <c r="C13" s="1" t="s">
        <v>15</v>
      </c>
      <c r="D13" s="1">
        <v>178</v>
      </c>
      <c r="E13" s="1">
        <v>6</v>
      </c>
      <c r="F13" s="3" t="str">
        <f t="shared" si="0"/>
        <v>Declines</v>
      </c>
      <c r="G13" s="1">
        <v>15</v>
      </c>
      <c r="H13" s="1">
        <v>12</v>
      </c>
      <c r="I13" s="1">
        <v>11</v>
      </c>
      <c r="J13" s="1">
        <v>4</v>
      </c>
      <c r="K13" s="1">
        <v>3</v>
      </c>
      <c r="L13" s="1">
        <v>27611</v>
      </c>
      <c r="M13" s="1">
        <v>5940</v>
      </c>
      <c r="N13" s="3">
        <f>M13-5400</f>
        <v>540</v>
      </c>
      <c r="O13" s="1">
        <v>33551</v>
      </c>
      <c r="P13" s="5">
        <f t="shared" si="1"/>
        <v>33551</v>
      </c>
      <c r="Q13" s="6">
        <f t="shared" si="2"/>
        <v>9.3197222222222216</v>
      </c>
      <c r="R13" s="5" t="str">
        <f t="shared" si="3"/>
        <v>Unreasonable</v>
      </c>
    </row>
    <row r="14" spans="1:18" x14ac:dyDescent="0.3">
      <c r="A14" s="1">
        <v>44129</v>
      </c>
      <c r="B14" s="1" t="s">
        <v>28</v>
      </c>
      <c r="C14" s="1" t="s">
        <v>17</v>
      </c>
      <c r="D14" s="1">
        <v>113</v>
      </c>
      <c r="E14" s="1">
        <v>0</v>
      </c>
      <c r="F14" s="3" t="str">
        <f t="shared" si="0"/>
        <v>No Declines</v>
      </c>
      <c r="G14" s="1">
        <v>15</v>
      </c>
      <c r="H14" s="1">
        <v>10</v>
      </c>
      <c r="I14" s="1">
        <v>11</v>
      </c>
      <c r="J14" s="1">
        <v>5</v>
      </c>
      <c r="K14" s="1">
        <v>3</v>
      </c>
      <c r="L14" s="1">
        <v>21166</v>
      </c>
      <c r="M14" s="1">
        <v>32514</v>
      </c>
      <c r="N14" s="1">
        <v>27114</v>
      </c>
      <c r="O14" s="1">
        <v>53680</v>
      </c>
      <c r="P14" s="5">
        <f t="shared" si="1"/>
        <v>53680</v>
      </c>
      <c r="Q14" s="6">
        <f t="shared" si="2"/>
        <v>14.911111111111111</v>
      </c>
      <c r="R14" s="5" t="str">
        <f t="shared" si="3"/>
        <v>Unreasonable</v>
      </c>
    </row>
    <row r="15" spans="1:18" ht="45" customHeight="1" x14ac:dyDescent="0.3">
      <c r="A15" s="1">
        <v>44129</v>
      </c>
      <c r="B15" s="1" t="s">
        <v>29</v>
      </c>
      <c r="C15" s="1" t="s">
        <v>17</v>
      </c>
      <c r="D15" s="1">
        <v>136</v>
      </c>
      <c r="E15" s="1">
        <v>6</v>
      </c>
      <c r="F15" s="3" t="str">
        <f t="shared" si="0"/>
        <v>Declines</v>
      </c>
      <c r="G15" s="1">
        <v>19</v>
      </c>
      <c r="H15" s="1">
        <v>13</v>
      </c>
      <c r="I15" s="1">
        <v>12</v>
      </c>
      <c r="J15" s="1">
        <v>8</v>
      </c>
      <c r="K15" s="1">
        <v>2</v>
      </c>
      <c r="L15" s="1">
        <v>21823</v>
      </c>
      <c r="M15" s="1">
        <v>10057</v>
      </c>
      <c r="N15" s="1">
        <v>4657</v>
      </c>
      <c r="O15" s="1">
        <v>31880</v>
      </c>
      <c r="P15" s="5">
        <f t="shared" si="1"/>
        <v>31880</v>
      </c>
      <c r="Q15" s="6">
        <f t="shared" si="2"/>
        <v>8.8555555555555561</v>
      </c>
      <c r="R15" s="5" t="str">
        <f t="shared" si="3"/>
        <v>Unreasonable</v>
      </c>
    </row>
    <row r="16" spans="1:18" x14ac:dyDescent="0.3">
      <c r="A16" s="1">
        <v>44129</v>
      </c>
      <c r="B16" s="1" t="s">
        <v>30</v>
      </c>
      <c r="C16" s="1" t="s">
        <v>15</v>
      </c>
      <c r="D16" s="1">
        <v>152</v>
      </c>
      <c r="E16" s="1">
        <v>0</v>
      </c>
      <c r="F16" s="3" t="str">
        <f t="shared" si="0"/>
        <v>No Declines</v>
      </c>
      <c r="G16" s="1">
        <v>16</v>
      </c>
      <c r="H16" s="1">
        <v>10</v>
      </c>
      <c r="I16" s="1">
        <v>7</v>
      </c>
      <c r="J16" s="1">
        <v>3</v>
      </c>
      <c r="K16" s="1">
        <v>3</v>
      </c>
      <c r="L16" s="1">
        <v>18237</v>
      </c>
      <c r="M16" s="1">
        <v>13326</v>
      </c>
      <c r="N16" s="3">
        <f>M16-5400</f>
        <v>7926</v>
      </c>
      <c r="O16" s="1">
        <v>31563</v>
      </c>
      <c r="P16" s="5">
        <f t="shared" si="1"/>
        <v>31563</v>
      </c>
      <c r="Q16" s="6">
        <f t="shared" si="2"/>
        <v>8.7675000000000001</v>
      </c>
      <c r="R16" s="5" t="str">
        <f t="shared" si="3"/>
        <v>Unreasonable</v>
      </c>
    </row>
    <row r="17" spans="1:18" x14ac:dyDescent="0.3">
      <c r="A17" s="1">
        <v>44129</v>
      </c>
      <c r="B17" s="1" t="s">
        <v>31</v>
      </c>
      <c r="C17" s="1" t="s">
        <v>17</v>
      </c>
      <c r="D17" s="1">
        <v>171</v>
      </c>
      <c r="E17" s="1">
        <v>7</v>
      </c>
      <c r="F17" s="3" t="str">
        <f t="shared" si="0"/>
        <v>Declines</v>
      </c>
      <c r="G17" s="1">
        <v>10</v>
      </c>
      <c r="H17" s="1">
        <v>8</v>
      </c>
      <c r="I17" s="1">
        <v>9</v>
      </c>
      <c r="J17" s="1">
        <v>5</v>
      </c>
      <c r="K17" s="1">
        <v>1</v>
      </c>
      <c r="L17" s="1">
        <v>23274</v>
      </c>
      <c r="M17" s="1">
        <v>5843</v>
      </c>
      <c r="N17" s="3">
        <f>M17-5400</f>
        <v>443</v>
      </c>
      <c r="O17" s="1">
        <v>29117</v>
      </c>
      <c r="P17" s="5">
        <f t="shared" si="1"/>
        <v>29117</v>
      </c>
      <c r="Q17" s="6">
        <f t="shared" si="2"/>
        <v>8.088055555555556</v>
      </c>
      <c r="R17" s="5" t="str">
        <f t="shared" si="3"/>
        <v>Unreasonable</v>
      </c>
    </row>
    <row r="18" spans="1:18" x14ac:dyDescent="0.3">
      <c r="A18" s="1">
        <v>44129</v>
      </c>
      <c r="B18" s="1" t="s">
        <v>32</v>
      </c>
      <c r="C18" s="1" t="s">
        <v>17</v>
      </c>
      <c r="D18" s="1">
        <v>196</v>
      </c>
      <c r="E18" s="1">
        <v>0</v>
      </c>
      <c r="F18" s="3" t="str">
        <f t="shared" si="0"/>
        <v>No Declines</v>
      </c>
      <c r="G18" s="1">
        <v>14</v>
      </c>
      <c r="H18" s="1">
        <v>12</v>
      </c>
      <c r="I18" s="1">
        <v>10</v>
      </c>
      <c r="J18" s="1">
        <v>7</v>
      </c>
      <c r="K18" s="1">
        <v>2</v>
      </c>
      <c r="L18" s="1">
        <v>26327</v>
      </c>
      <c r="M18" s="1">
        <v>2695</v>
      </c>
      <c r="N18" s="1">
        <v>0</v>
      </c>
      <c r="O18" s="1">
        <v>29022</v>
      </c>
      <c r="P18" s="5">
        <f t="shared" si="1"/>
        <v>29022</v>
      </c>
      <c r="Q18" s="6">
        <f t="shared" si="2"/>
        <v>8.0616666666666674</v>
      </c>
      <c r="R18" s="5" t="str">
        <f t="shared" si="3"/>
        <v>Unreasonable</v>
      </c>
    </row>
    <row r="19" spans="1:18" x14ac:dyDescent="0.3">
      <c r="A19" s="1">
        <v>44129</v>
      </c>
      <c r="B19" s="1" t="s">
        <v>33</v>
      </c>
      <c r="C19" s="1" t="s">
        <v>15</v>
      </c>
      <c r="D19" s="1">
        <v>152</v>
      </c>
      <c r="E19" s="1">
        <v>0</v>
      </c>
      <c r="F19" s="3" t="str">
        <f t="shared" si="0"/>
        <v>No Declines</v>
      </c>
      <c r="G19" s="1">
        <v>27</v>
      </c>
      <c r="H19" s="1">
        <v>14</v>
      </c>
      <c r="I19" s="1">
        <v>11</v>
      </c>
      <c r="J19" s="1">
        <v>6</v>
      </c>
      <c r="K19" s="1">
        <v>4</v>
      </c>
      <c r="L19" s="1">
        <v>21373</v>
      </c>
      <c r="M19" s="1">
        <v>9958</v>
      </c>
      <c r="N19" s="1">
        <v>4558</v>
      </c>
      <c r="O19" s="1">
        <v>31331</v>
      </c>
      <c r="P19" s="5">
        <f t="shared" si="1"/>
        <v>31331</v>
      </c>
      <c r="Q19" s="6">
        <f t="shared" si="2"/>
        <v>8.7030555555555562</v>
      </c>
      <c r="R19" s="5" t="str">
        <f t="shared" si="3"/>
        <v>Unreasonable</v>
      </c>
    </row>
    <row r="20" spans="1:18" x14ac:dyDescent="0.3">
      <c r="A20" s="1">
        <v>44129</v>
      </c>
      <c r="B20" s="1" t="s">
        <v>34</v>
      </c>
      <c r="C20" s="1" t="s">
        <v>17</v>
      </c>
      <c r="D20" s="1">
        <v>172</v>
      </c>
      <c r="E20" s="1">
        <v>3</v>
      </c>
      <c r="F20" s="3" t="str">
        <f t="shared" si="0"/>
        <v>Declines</v>
      </c>
      <c r="G20" s="1">
        <v>26</v>
      </c>
      <c r="H20" s="1">
        <v>15</v>
      </c>
      <c r="I20" s="1">
        <v>10</v>
      </c>
      <c r="J20" s="1">
        <v>5</v>
      </c>
      <c r="K20" s="1">
        <v>1</v>
      </c>
      <c r="L20" s="1">
        <v>20684</v>
      </c>
      <c r="M20" s="1">
        <v>13014</v>
      </c>
      <c r="N20" s="3">
        <f>M20-5400</f>
        <v>7614</v>
      </c>
      <c r="O20" s="1">
        <v>33698</v>
      </c>
      <c r="P20" s="5">
        <f t="shared" si="1"/>
        <v>33698</v>
      </c>
      <c r="Q20" s="6">
        <f t="shared" si="2"/>
        <v>9.3605555555555551</v>
      </c>
      <c r="R20" s="5" t="str">
        <f t="shared" si="3"/>
        <v>Unreasonable</v>
      </c>
    </row>
    <row r="21" spans="1:18" x14ac:dyDescent="0.3">
      <c r="A21" s="1">
        <v>44129</v>
      </c>
      <c r="B21" s="1" t="s">
        <v>35</v>
      </c>
      <c r="C21" s="1" t="s">
        <v>15</v>
      </c>
      <c r="D21" s="1">
        <v>141</v>
      </c>
      <c r="E21" s="1">
        <v>0</v>
      </c>
      <c r="F21" s="3" t="str">
        <f t="shared" si="0"/>
        <v>No Declines</v>
      </c>
      <c r="G21" s="1">
        <v>12</v>
      </c>
      <c r="H21" s="1">
        <v>11</v>
      </c>
      <c r="I21" s="1">
        <v>11</v>
      </c>
      <c r="J21" s="1">
        <v>2</v>
      </c>
      <c r="K21" s="1">
        <v>1</v>
      </c>
      <c r="L21" s="1">
        <v>17937</v>
      </c>
      <c r="M21" s="1">
        <v>10247</v>
      </c>
      <c r="N21" s="3">
        <f>M21-5400</f>
        <v>4847</v>
      </c>
      <c r="O21" s="1">
        <v>28184</v>
      </c>
      <c r="P21" s="5">
        <f t="shared" si="1"/>
        <v>28184</v>
      </c>
      <c r="Q21" s="6">
        <f t="shared" si="2"/>
        <v>7.8288888888888888</v>
      </c>
      <c r="R21" s="5" t="str">
        <f t="shared" si="3"/>
        <v>Unreasonable</v>
      </c>
    </row>
    <row r="22" spans="1:18" x14ac:dyDescent="0.3">
      <c r="A22" s="1">
        <v>44129</v>
      </c>
      <c r="B22" s="1" t="s">
        <v>36</v>
      </c>
      <c r="C22" s="1" t="s">
        <v>17</v>
      </c>
      <c r="D22" s="1">
        <v>131</v>
      </c>
      <c r="E22" s="1">
        <v>1</v>
      </c>
      <c r="F22" s="3" t="str">
        <f t="shared" si="0"/>
        <v>Declines</v>
      </c>
      <c r="G22" s="1">
        <v>17</v>
      </c>
      <c r="H22" s="1">
        <v>17</v>
      </c>
      <c r="I22" s="1">
        <v>11</v>
      </c>
      <c r="J22" s="1">
        <v>6</v>
      </c>
      <c r="K22" s="1">
        <v>1</v>
      </c>
      <c r="L22" s="1">
        <v>16988</v>
      </c>
      <c r="M22" s="1">
        <v>11316</v>
      </c>
      <c r="N22" s="1">
        <v>5916</v>
      </c>
      <c r="O22" s="1">
        <v>28304</v>
      </c>
      <c r="P22" s="5">
        <f t="shared" si="1"/>
        <v>28304</v>
      </c>
      <c r="Q22" s="6">
        <f t="shared" si="2"/>
        <v>7.862222222222222</v>
      </c>
      <c r="R22" s="5" t="str">
        <f t="shared" si="3"/>
        <v>Unreasonable</v>
      </c>
    </row>
    <row r="23" spans="1:18" x14ac:dyDescent="0.3">
      <c r="A23" s="1">
        <v>44129</v>
      </c>
      <c r="B23" s="1" t="s">
        <v>37</v>
      </c>
      <c r="C23" s="1" t="s">
        <v>17</v>
      </c>
      <c r="D23" s="1">
        <v>149</v>
      </c>
      <c r="E23" s="1">
        <v>0</v>
      </c>
      <c r="F23" s="3" t="str">
        <f t="shared" si="0"/>
        <v>No Declines</v>
      </c>
      <c r="G23" s="1">
        <v>25</v>
      </c>
      <c r="H23" s="1">
        <v>12</v>
      </c>
      <c r="I23" s="1">
        <v>11</v>
      </c>
      <c r="J23" s="1">
        <v>4</v>
      </c>
      <c r="K23" s="1">
        <v>4</v>
      </c>
      <c r="L23" s="1">
        <v>22085</v>
      </c>
      <c r="M23" s="1">
        <v>9976</v>
      </c>
      <c r="N23" s="1">
        <v>4576</v>
      </c>
      <c r="O23" s="1">
        <v>32061</v>
      </c>
      <c r="P23" s="5">
        <f t="shared" si="1"/>
        <v>32061</v>
      </c>
      <c r="Q23" s="6">
        <f t="shared" si="2"/>
        <v>8.9058333333333337</v>
      </c>
      <c r="R23" s="5" t="str">
        <f t="shared" si="3"/>
        <v>Unreasonable</v>
      </c>
    </row>
    <row r="24" spans="1:18" x14ac:dyDescent="0.3">
      <c r="A24" s="1">
        <v>44129</v>
      </c>
      <c r="B24" s="1" t="s">
        <v>38</v>
      </c>
      <c r="C24" s="1" t="s">
        <v>17</v>
      </c>
      <c r="D24" s="1">
        <v>142</v>
      </c>
      <c r="E24" s="1">
        <v>3</v>
      </c>
      <c r="F24" s="3" t="str">
        <f t="shared" si="0"/>
        <v>Declines</v>
      </c>
      <c r="G24" s="1">
        <v>6</v>
      </c>
      <c r="H24" s="1">
        <v>15</v>
      </c>
      <c r="I24" s="1">
        <v>14</v>
      </c>
      <c r="J24" s="1">
        <v>4</v>
      </c>
      <c r="K24" s="1">
        <v>4</v>
      </c>
      <c r="L24" s="1">
        <v>19996</v>
      </c>
      <c r="M24" s="1">
        <v>8085</v>
      </c>
      <c r="N24" s="3">
        <f>M24-5400</f>
        <v>2685</v>
      </c>
      <c r="O24" s="1">
        <v>28081</v>
      </c>
      <c r="P24" s="5">
        <f t="shared" si="1"/>
        <v>28081</v>
      </c>
      <c r="Q24" s="6">
        <f t="shared" si="2"/>
        <v>7.8002777777777776</v>
      </c>
      <c r="R24" s="5" t="str">
        <f t="shared" si="3"/>
        <v>Unreasonable</v>
      </c>
    </row>
    <row r="25" spans="1:18" x14ac:dyDescent="0.3">
      <c r="A25" s="1">
        <v>44129</v>
      </c>
      <c r="B25" s="1" t="s">
        <v>39</v>
      </c>
      <c r="C25" s="1" t="s">
        <v>17</v>
      </c>
      <c r="D25" s="1">
        <v>191</v>
      </c>
      <c r="E25" s="1">
        <v>2</v>
      </c>
      <c r="F25" s="3" t="str">
        <f t="shared" si="0"/>
        <v>Declines</v>
      </c>
      <c r="G25" s="1">
        <v>30</v>
      </c>
      <c r="H25" s="1">
        <v>18</v>
      </c>
      <c r="I25" s="1">
        <v>15</v>
      </c>
      <c r="J25" s="1">
        <v>6</v>
      </c>
      <c r="K25" s="1">
        <v>1</v>
      </c>
      <c r="L25" s="1">
        <v>22464</v>
      </c>
      <c r="M25" s="1">
        <v>8904</v>
      </c>
      <c r="N25" s="3">
        <f>M25-5400</f>
        <v>3504</v>
      </c>
      <c r="O25" s="1">
        <v>31368</v>
      </c>
      <c r="P25" s="5">
        <f t="shared" si="1"/>
        <v>31368</v>
      </c>
      <c r="Q25" s="6">
        <f t="shared" si="2"/>
        <v>8.7133333333333329</v>
      </c>
      <c r="R25" s="5" t="str">
        <f t="shared" si="3"/>
        <v>Unreasonable</v>
      </c>
    </row>
    <row r="26" spans="1:18" x14ac:dyDescent="0.3">
      <c r="A26" s="1">
        <v>44129</v>
      </c>
      <c r="B26" s="1" t="s">
        <v>40</v>
      </c>
      <c r="C26" s="1" t="s">
        <v>15</v>
      </c>
      <c r="D26" s="1">
        <v>114</v>
      </c>
      <c r="E26" s="1">
        <v>0</v>
      </c>
      <c r="F26" s="3" t="str">
        <f t="shared" si="0"/>
        <v>No Declines</v>
      </c>
      <c r="G26" s="1">
        <v>13</v>
      </c>
      <c r="H26" s="1">
        <v>12</v>
      </c>
      <c r="I26" s="1">
        <v>10</v>
      </c>
      <c r="J26" s="1">
        <v>3</v>
      </c>
      <c r="K26" s="1">
        <v>5</v>
      </c>
      <c r="L26" s="1">
        <v>28163</v>
      </c>
      <c r="M26" s="1">
        <v>30309</v>
      </c>
      <c r="N26" s="1">
        <v>24909</v>
      </c>
      <c r="O26" s="1">
        <v>58472</v>
      </c>
      <c r="P26" s="5">
        <f t="shared" si="1"/>
        <v>58472</v>
      </c>
      <c r="Q26" s="6">
        <f t="shared" si="2"/>
        <v>16.242222222222221</v>
      </c>
      <c r="R26" s="5" t="str">
        <f t="shared" si="3"/>
        <v>Unreasonable</v>
      </c>
    </row>
    <row r="27" spans="1:18" x14ac:dyDescent="0.3">
      <c r="A27" s="1" t="s">
        <v>41</v>
      </c>
      <c r="B27" s="1"/>
      <c r="C27" s="1"/>
      <c r="D27" s="1">
        <v>3665</v>
      </c>
      <c r="E27" s="1">
        <v>76</v>
      </c>
      <c r="F27" s="3" t="str">
        <f t="shared" si="0"/>
        <v>Declines</v>
      </c>
      <c r="G27" s="1">
        <v>436</v>
      </c>
      <c r="H27" s="1">
        <v>321</v>
      </c>
      <c r="I27" s="1">
        <v>279</v>
      </c>
      <c r="J27" s="1">
        <v>127</v>
      </c>
      <c r="K27" s="1">
        <v>68</v>
      </c>
      <c r="L27" s="1">
        <v>510515</v>
      </c>
      <c r="M27" s="1">
        <v>326402</v>
      </c>
      <c r="N27" s="3">
        <f>M27-5400</f>
        <v>321002</v>
      </c>
      <c r="O27" s="1">
        <v>836917</v>
      </c>
      <c r="P27" s="5">
        <f t="shared" si="1"/>
        <v>836917</v>
      </c>
      <c r="Q27" s="6">
        <f t="shared" si="2"/>
        <v>232.47694444444446</v>
      </c>
      <c r="R27" s="5" t="str">
        <f t="shared" si="3"/>
        <v>Unreasonable</v>
      </c>
    </row>
    <row r="28" spans="1:18" x14ac:dyDescent="0.3">
      <c r="K28">
        <f>J27+K27</f>
        <v>195</v>
      </c>
    </row>
  </sheetData>
  <autoFilter ref="A1:O1" xr:uid="{A1C51F42-183E-4D94-A60B-94FC4FB8A5E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BB310-6DC1-4DE1-9608-2A947BD427E7}">
  <dimension ref="A3:D49"/>
  <sheetViews>
    <sheetView topLeftCell="A34" workbookViewId="0">
      <selection activeCell="C45" sqref="C45"/>
    </sheetView>
  </sheetViews>
  <sheetFormatPr defaultRowHeight="14.4" x14ac:dyDescent="0.3"/>
  <cols>
    <col min="1" max="1" width="12.5546875" bestFit="1" customWidth="1"/>
    <col min="2" max="2" width="17.33203125" bestFit="1" customWidth="1"/>
    <col min="3" max="3" width="12.44140625" bestFit="1" customWidth="1"/>
    <col min="4" max="4" width="15.44140625" bestFit="1" customWidth="1"/>
  </cols>
  <sheetData>
    <row r="3" spans="1:4" x14ac:dyDescent="0.3">
      <c r="A3" s="8" t="s">
        <v>46</v>
      </c>
      <c r="B3" t="s">
        <v>47</v>
      </c>
    </row>
    <row r="4" spans="1:4" x14ac:dyDescent="0.3">
      <c r="A4" s="9" t="s">
        <v>17</v>
      </c>
      <c r="B4">
        <v>2142</v>
      </c>
    </row>
    <row r="5" spans="1:4" x14ac:dyDescent="0.3">
      <c r="A5" s="9" t="s">
        <v>15</v>
      </c>
      <c r="B5">
        <v>1523</v>
      </c>
    </row>
    <row r="6" spans="1:4" x14ac:dyDescent="0.3">
      <c r="A6" s="9" t="s">
        <v>48</v>
      </c>
      <c r="B6">
        <v>3665</v>
      </c>
    </row>
    <row r="9" spans="1:4" x14ac:dyDescent="0.3">
      <c r="A9" s="8" t="s">
        <v>46</v>
      </c>
      <c r="B9" t="s">
        <v>50</v>
      </c>
    </row>
    <row r="10" spans="1:4" x14ac:dyDescent="0.3">
      <c r="A10" s="9" t="s">
        <v>17</v>
      </c>
      <c r="B10">
        <v>153</v>
      </c>
    </row>
    <row r="11" spans="1:4" x14ac:dyDescent="0.3">
      <c r="A11" s="9" t="s">
        <v>15</v>
      </c>
      <c r="B11" s="10">
        <v>138.45454545454547</v>
      </c>
    </row>
    <row r="12" spans="1:4" x14ac:dyDescent="0.3">
      <c r="A12" s="9" t="s">
        <v>48</v>
      </c>
      <c r="B12" s="10">
        <v>146.6</v>
      </c>
    </row>
    <row r="15" spans="1:4" x14ac:dyDescent="0.3">
      <c r="A15" s="8" t="s">
        <v>46</v>
      </c>
      <c r="B15" t="s">
        <v>49</v>
      </c>
      <c r="D15" s="11"/>
    </row>
    <row r="16" spans="1:4" x14ac:dyDescent="0.3">
      <c r="A16" s="9" t="s">
        <v>14</v>
      </c>
      <c r="B16">
        <v>1</v>
      </c>
    </row>
    <row r="17" spans="1:2" x14ac:dyDescent="0.3">
      <c r="A17" s="9" t="s">
        <v>25</v>
      </c>
      <c r="B17">
        <v>1</v>
      </c>
    </row>
    <row r="18" spans="1:2" x14ac:dyDescent="0.3">
      <c r="A18" s="9" t="s">
        <v>26</v>
      </c>
      <c r="B18">
        <v>1</v>
      </c>
    </row>
    <row r="19" spans="1:2" x14ac:dyDescent="0.3">
      <c r="A19" s="9" t="s">
        <v>27</v>
      </c>
      <c r="B19">
        <v>1</v>
      </c>
    </row>
    <row r="20" spans="1:2" x14ac:dyDescent="0.3">
      <c r="A20" s="9" t="s">
        <v>28</v>
      </c>
      <c r="B20">
        <v>1</v>
      </c>
    </row>
    <row r="21" spans="1:2" x14ac:dyDescent="0.3">
      <c r="A21" s="9" t="s">
        <v>29</v>
      </c>
      <c r="B21">
        <v>1</v>
      </c>
    </row>
    <row r="22" spans="1:2" x14ac:dyDescent="0.3">
      <c r="A22" s="9" t="s">
        <v>30</v>
      </c>
      <c r="B22">
        <v>1</v>
      </c>
    </row>
    <row r="23" spans="1:2" x14ac:dyDescent="0.3">
      <c r="A23" s="9" t="s">
        <v>31</v>
      </c>
      <c r="B23">
        <v>1</v>
      </c>
    </row>
    <row r="24" spans="1:2" x14ac:dyDescent="0.3">
      <c r="A24" s="9" t="s">
        <v>32</v>
      </c>
      <c r="B24">
        <v>1</v>
      </c>
    </row>
    <row r="25" spans="1:2" x14ac:dyDescent="0.3">
      <c r="A25" s="9" t="s">
        <v>33</v>
      </c>
      <c r="B25">
        <v>1</v>
      </c>
    </row>
    <row r="26" spans="1:2" x14ac:dyDescent="0.3">
      <c r="A26" s="9" t="s">
        <v>34</v>
      </c>
      <c r="B26">
        <v>1</v>
      </c>
    </row>
    <row r="27" spans="1:2" x14ac:dyDescent="0.3">
      <c r="A27" s="9" t="s">
        <v>16</v>
      </c>
      <c r="B27">
        <v>1</v>
      </c>
    </row>
    <row r="28" spans="1:2" x14ac:dyDescent="0.3">
      <c r="A28" s="9" t="s">
        <v>35</v>
      </c>
      <c r="B28">
        <v>1</v>
      </c>
    </row>
    <row r="29" spans="1:2" x14ac:dyDescent="0.3">
      <c r="A29" s="9" t="s">
        <v>36</v>
      </c>
      <c r="B29">
        <v>1</v>
      </c>
    </row>
    <row r="30" spans="1:2" x14ac:dyDescent="0.3">
      <c r="A30" s="9" t="s">
        <v>37</v>
      </c>
      <c r="B30">
        <v>1</v>
      </c>
    </row>
    <row r="31" spans="1:2" x14ac:dyDescent="0.3">
      <c r="A31" s="9" t="s">
        <v>38</v>
      </c>
      <c r="B31">
        <v>1</v>
      </c>
    </row>
    <row r="32" spans="1:2" x14ac:dyDescent="0.3">
      <c r="A32" s="9" t="s">
        <v>39</v>
      </c>
      <c r="B32">
        <v>1</v>
      </c>
    </row>
    <row r="33" spans="1:4" x14ac:dyDescent="0.3">
      <c r="A33" s="9" t="s">
        <v>40</v>
      </c>
      <c r="B33">
        <v>1</v>
      </c>
    </row>
    <row r="34" spans="1:4" x14ac:dyDescent="0.3">
      <c r="A34" s="9" t="s">
        <v>18</v>
      </c>
      <c r="B34">
        <v>1</v>
      </c>
    </row>
    <row r="35" spans="1:4" x14ac:dyDescent="0.3">
      <c r="A35" s="9" t="s">
        <v>19</v>
      </c>
      <c r="B35">
        <v>1</v>
      </c>
    </row>
    <row r="36" spans="1:4" x14ac:dyDescent="0.3">
      <c r="A36" s="9" t="s">
        <v>20</v>
      </c>
      <c r="B36">
        <v>1</v>
      </c>
    </row>
    <row r="37" spans="1:4" x14ac:dyDescent="0.3">
      <c r="A37" s="9" t="s">
        <v>21</v>
      </c>
      <c r="B37">
        <v>1</v>
      </c>
    </row>
    <row r="38" spans="1:4" x14ac:dyDescent="0.3">
      <c r="A38" s="9" t="s">
        <v>22</v>
      </c>
      <c r="B38">
        <v>1</v>
      </c>
    </row>
    <row r="39" spans="1:4" x14ac:dyDescent="0.3">
      <c r="A39" s="9" t="s">
        <v>23</v>
      </c>
      <c r="B39">
        <v>1</v>
      </c>
    </row>
    <row r="40" spans="1:4" x14ac:dyDescent="0.3">
      <c r="A40" s="9" t="s">
        <v>24</v>
      </c>
      <c r="B40">
        <v>1</v>
      </c>
    </row>
    <row r="41" spans="1:4" x14ac:dyDescent="0.3">
      <c r="A41" s="9" t="s">
        <v>48</v>
      </c>
      <c r="B41">
        <v>25</v>
      </c>
    </row>
    <row r="44" spans="1:4" x14ac:dyDescent="0.3">
      <c r="A44" s="1" t="s">
        <v>55</v>
      </c>
      <c r="B44" s="1" t="s">
        <v>56</v>
      </c>
      <c r="C44" s="1" t="s">
        <v>57</v>
      </c>
    </row>
    <row r="45" spans="1:4" x14ac:dyDescent="0.3">
      <c r="A45" s="1">
        <v>500</v>
      </c>
      <c r="B45" s="1">
        <v>147</v>
      </c>
      <c r="C45" s="13">
        <f>A45/B45</f>
        <v>3.4013605442176869</v>
      </c>
    </row>
    <row r="47" spans="1:4" x14ac:dyDescent="0.3">
      <c r="A47" s="1" t="s">
        <v>51</v>
      </c>
      <c r="B47" s="1" t="s">
        <v>52</v>
      </c>
      <c r="C47" s="1" t="s">
        <v>53</v>
      </c>
      <c r="D47" s="1" t="s">
        <v>54</v>
      </c>
    </row>
    <row r="48" spans="1:4" x14ac:dyDescent="0.3">
      <c r="A48" s="1"/>
      <c r="B48" s="1">
        <v>195</v>
      </c>
      <c r="C48" s="1">
        <v>0.05</v>
      </c>
      <c r="D48" s="1">
        <v>53.21</v>
      </c>
    </row>
    <row r="49" spans="1:2" x14ac:dyDescent="0.3">
      <c r="A49" s="12">
        <f>B48/3665</f>
        <v>5.3206002728512961E-2</v>
      </c>
      <c r="B49" s="12">
        <f>A49*1000</f>
        <v>53.206002728512964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761F7-F0FD-4B63-9DFB-E176FAC617BC}">
  <dimension ref="A1:M6"/>
  <sheetViews>
    <sheetView showGridLines="0" workbookViewId="0">
      <selection activeCell="P16" sqref="P16"/>
    </sheetView>
  </sheetViews>
  <sheetFormatPr defaultRowHeight="14.4" x14ac:dyDescent="0.3"/>
  <sheetData>
    <row r="1" spans="1:13" x14ac:dyDescent="0.3">
      <c r="A1" s="14" t="s">
        <v>58</v>
      </c>
      <c r="B1" s="15"/>
      <c r="C1" s="15"/>
      <c r="D1" s="15"/>
      <c r="E1" s="15"/>
      <c r="F1" s="15"/>
      <c r="G1" s="15"/>
      <c r="H1" s="15"/>
      <c r="I1" s="15"/>
      <c r="J1" s="15"/>
      <c r="K1" s="15"/>
      <c r="L1" s="15"/>
      <c r="M1" s="15"/>
    </row>
    <row r="2" spans="1:13" x14ac:dyDescent="0.3">
      <c r="A2" s="15"/>
      <c r="B2" s="15"/>
      <c r="C2" s="15"/>
      <c r="D2" s="15"/>
      <c r="E2" s="15"/>
      <c r="F2" s="15"/>
      <c r="G2" s="15"/>
      <c r="H2" s="15"/>
      <c r="I2" s="15"/>
      <c r="J2" s="15"/>
      <c r="K2" s="15"/>
      <c r="L2" s="15"/>
      <c r="M2" s="15"/>
    </row>
    <row r="3" spans="1:13" x14ac:dyDescent="0.3">
      <c r="A3" s="15"/>
      <c r="B3" s="15"/>
      <c r="C3" s="15"/>
      <c r="D3" s="15"/>
      <c r="E3" s="15"/>
      <c r="F3" s="15"/>
      <c r="G3" s="15"/>
      <c r="H3" s="15"/>
      <c r="I3" s="15"/>
      <c r="J3" s="15"/>
      <c r="K3" s="15"/>
      <c r="L3" s="15"/>
      <c r="M3" s="15"/>
    </row>
    <row r="4" spans="1:13" x14ac:dyDescent="0.3">
      <c r="A4" s="15"/>
      <c r="B4" s="15"/>
      <c r="C4" s="15"/>
      <c r="D4" s="15"/>
      <c r="E4" s="15"/>
      <c r="F4" s="15"/>
      <c r="G4" s="15"/>
      <c r="H4" s="15"/>
      <c r="I4" s="15"/>
      <c r="J4" s="15"/>
      <c r="K4" s="15"/>
      <c r="L4" s="15"/>
      <c r="M4" s="15"/>
    </row>
    <row r="5" spans="1:13" x14ac:dyDescent="0.3">
      <c r="A5" s="15"/>
      <c r="B5" s="15"/>
      <c r="C5" s="15"/>
      <c r="D5" s="15"/>
      <c r="E5" s="15"/>
      <c r="F5" s="15"/>
      <c r="G5" s="15"/>
      <c r="H5" s="15"/>
      <c r="I5" s="15"/>
      <c r="J5" s="15"/>
      <c r="K5" s="15"/>
      <c r="L5" s="15"/>
      <c r="M5" s="15"/>
    </row>
    <row r="6" spans="1:13" x14ac:dyDescent="0.3">
      <c r="A6" s="15"/>
      <c r="B6" s="15"/>
      <c r="C6" s="15"/>
      <c r="D6" s="15"/>
      <c r="E6" s="15"/>
      <c r="F6" s="15"/>
      <c r="G6" s="15"/>
      <c r="H6" s="15"/>
      <c r="I6" s="15"/>
      <c r="J6" s="15"/>
      <c r="K6" s="15"/>
      <c r="L6" s="15"/>
      <c r="M6" s="15"/>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Yassin Ataouyl</dc:creator>
  <cp:lastModifiedBy>Sabelo Ngwenya</cp:lastModifiedBy>
  <dcterms:created xsi:type="dcterms:W3CDTF">2024-01-02T04:08:59Z</dcterms:created>
  <dcterms:modified xsi:type="dcterms:W3CDTF">2024-07-23T16:20:54Z</dcterms:modified>
</cp:coreProperties>
</file>