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timelines/timeline1.xml" ContentType="application/vnd.ms-excel.timelin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41.xml" ContentType="application/vnd.ms-office.chartstyle+xml"/>
  <Override PartName="/xl/charts/colors41.xml" ContentType="application/vnd.ms-office.chartcolorstyle+xml"/>
  <Override PartName="/xl/charts/chartEx2.xml" ContentType="application/vnd.ms-office.chartex+xml"/>
  <Override PartName="/xl/charts/style42.xml" ContentType="application/vnd.ms-office.chartstyle+xml"/>
  <Override PartName="/xl/charts/colors4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ython.xml" ContentType="application/vnd.ms-excel.pyth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https://d.docs.live.net/e7fd175e6c95f3a2/Desktop/project workers/Final Project/"/>
    </mc:Choice>
  </mc:AlternateContent>
  <xr:revisionPtr revIDLastSave="0" documentId="8_{B7449BBD-8780-4EB7-9871-06AFECF9C4B3}" xr6:coauthVersionLast="47" xr6:coauthVersionMax="47" xr10:uidLastSave="{00000000-0000-0000-0000-000000000000}"/>
  <bookViews>
    <workbookView xWindow="-120" yWindow="-120" windowWidth="20730" windowHeight="11160" tabRatio="800" activeTab="2" xr2:uid="{8FF62ED8-A67E-423F-8325-F23DB684777C}"/>
  </bookViews>
  <sheets>
    <sheet name="Home" sheetId="39" r:id="rId1"/>
    <sheet name="Overview" sheetId="24" r:id="rId2"/>
    <sheet name="Product" sheetId="22" r:id="rId3"/>
    <sheet name="Operator" sheetId="23" r:id="rId4"/>
    <sheet name="operator analysis" sheetId="32" r:id="rId5"/>
    <sheet name="operator analysis2" sheetId="35" r:id="rId6"/>
    <sheet name="operator analysis3" sheetId="36" r:id="rId7"/>
    <sheet name="product analysis" sheetId="37" r:id="rId8"/>
    <sheet name="Line productivity" sheetId="1" r:id="rId9"/>
    <sheet name="outliers" sheetId="30" r:id="rId10"/>
    <sheet name="Products" sheetId="8" r:id="rId11"/>
    <sheet name="Downtime factors" sheetId="3" r:id="rId12"/>
    <sheet name="Line downtime" sheetId="2" r:id="rId13"/>
  </sheets>
  <definedNames>
    <definedName name="_xlnm._FilterDatabase" localSheetId="11" hidden="1">'Downtime factors'!$A$1:$C$13</definedName>
    <definedName name="_xlnm._FilterDatabase" localSheetId="8" hidden="1">'Line productivity'!#REF!</definedName>
    <definedName name="_xlchart.v1.0" hidden="1">outliers!$A$1</definedName>
    <definedName name="_xlchart.v1.1" hidden="1">outliers!$A$2:$A$1041</definedName>
    <definedName name="_xlchart.v1.2" hidden="1">outliers!$A$1</definedName>
    <definedName name="_xlchart.v1.3" hidden="1">outliers!$A$2:$A$1048530</definedName>
    <definedName name="_xlcn.WorksheetConnection_ManufacturingLineProductivityRev.1.xlsxTable2" hidden="1">products[]</definedName>
    <definedName name="_xlcn.WorksheetConnection_تعديل2.xlsxdowntime_factors" hidden="1">downtime_factors[]</definedName>
    <definedName name="_xlcn.WorksheetConnection_تعديل2.xlsxline_downtime" hidden="1">line_downtime[]</definedName>
    <definedName name="_xlcn.WorksheetConnection_تعديل2.xlsxTable4" hidden="1">line_productivity[]</definedName>
    <definedName name="Slicer_Batch_ID">#N/A</definedName>
    <definedName name="Slicer_Date">#N/A</definedName>
    <definedName name="Slicer_Operator1">#N/A</definedName>
    <definedName name="Slicer_Product1">#N/A</definedName>
    <definedName name="Slicer_shift">#N/A</definedName>
    <definedName name="Timeline_Date">#N/A</definedName>
  </definedNames>
  <calcPr calcId="18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pivotCache cacheId="17" r:id="rId31"/>
    <pivotCache cacheId="18" r:id="rId32"/>
    <pivotCache cacheId="19" r:id="rId33"/>
    <pivotCache cacheId="20" r:id="rId34"/>
    <pivotCache cacheId="21" r:id="rId35"/>
    <pivotCache cacheId="22" r:id="rId36"/>
    <pivotCache cacheId="23" r:id="rId37"/>
  </pivotCaches>
  <extLst>
    <ext xmlns:x14="http://schemas.microsoft.com/office/spreadsheetml/2009/9/main" uri="{876F7934-8845-4945-9796-88D515C7AA90}">
      <x14:pivotCaches>
        <pivotCache cacheId="24" r:id="rId38"/>
      </x14:pivotCaches>
    </ext>
    <ext xmlns:x14="http://schemas.microsoft.com/office/spreadsheetml/2009/9/main" uri="{BBE1A952-AA13-448e-AADC-164F8A28A991}">
      <x14:slicerCaches>
        <x14:slicerCache r:id="rId39"/>
        <x14:slicerCache r:id="rId40"/>
        <x14:slicerCache r:id="rId41"/>
        <x14:slicerCache r:id="rId42"/>
        <x14:slicerCache r:id="rId4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44"/>
      </x15:timelineCachePivotCaches>
    </ext>
    <ext xmlns:x15="http://schemas.microsoft.com/office/spreadsheetml/2010/11/main" uri="{D0CA8CA8-9F24-4464-BF8E-62219DCF47F9}">
      <x15:timelineCacheRefs>
        <x15:timelineCacheRef r:id="rId4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line_productivity" connection="WorksheetConnection_تعديل (2).xlsx!Table4"/>
          <x15:modelTable id="line_downtime" name="line_downtime" connection="WorksheetConnection_تعديل (2).xlsx!line_downtime"/>
          <x15:modelTable id="downtime_factors" name="downtime_factors" connection="WorksheetConnection_تعديل (2).xlsx!downtime_factors"/>
          <x15:modelTable id="Table2" name="Products" connection="WorksheetConnection_Manufacturing Line Productivity Rev.1.xlsx!Table2"/>
        </x15:modelTables>
        <x15:modelRelationships>
          <x15:modelRelationship fromTable="line_productivity" fromColumn="Product" toTable="Products" toColumn="Product Id"/>
          <x15:modelRelationship fromTable="line_downtime" fromColumn="Batch ID" toTable="line_productivity" toColumn="Batch Id"/>
        </x15:modelRelationships>
        <x15:extLst>
          <ext xmlns:x16="http://schemas.microsoft.com/office/spreadsheetml/2014/11/main" uri="{9835A34E-60A6-4A7C-AAB8-D5F71C897F49}">
            <x16:modelTimeGroupings>
              <x16:modelTimeGrouping tableName="line_productivity"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3" i="1"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D70" i="36"/>
  <c r="D62" i="36"/>
  <c r="D68" i="36"/>
  <c r="D60" i="36"/>
  <c r="H11" i="32"/>
  <c r="B37" i="36" l="1"/>
  <c r="I18" i="35"/>
  <c r="F72" i="35"/>
  <c r="E20" i="32"/>
  <c r="O1039" i="2"/>
  <c r="O1038" i="2"/>
  <c r="O1037" i="2"/>
  <c r="O1036" i="2"/>
  <c r="O1035" i="2"/>
  <c r="O1034" i="2"/>
  <c r="P1034" i="2"/>
  <c r="O1033" i="2"/>
  <c r="O1032" i="2"/>
  <c r="P1032" i="2"/>
  <c r="O1031" i="2"/>
  <c r="O1030" i="2"/>
  <c r="P1030" i="2"/>
  <c r="O1029" i="2"/>
  <c r="O1028" i="2"/>
  <c r="P1028" i="2"/>
  <c r="O1027" i="2"/>
  <c r="O1026" i="2"/>
  <c r="P1026" i="2"/>
  <c r="O1025" i="2"/>
  <c r="O1024" i="2"/>
  <c r="P1024" i="2"/>
  <c r="O1023" i="2"/>
  <c r="O1022" i="2"/>
  <c r="O1021" i="2"/>
  <c r="O1020" i="2"/>
  <c r="O1019" i="2"/>
  <c r="O1018" i="2"/>
  <c r="O1017" i="2"/>
  <c r="P1017" i="2"/>
  <c r="O1016" i="2"/>
  <c r="O1015" i="2"/>
  <c r="P1015" i="2"/>
  <c r="O1014" i="2"/>
  <c r="O1013" i="2"/>
  <c r="O1012" i="2"/>
  <c r="O1011" i="2"/>
  <c r="O1010" i="2"/>
  <c r="O1009" i="2"/>
  <c r="P1009" i="2"/>
  <c r="O1008" i="2"/>
  <c r="O1007" i="2"/>
  <c r="P1007" i="2"/>
  <c r="O1006" i="2"/>
  <c r="O1005" i="2"/>
  <c r="P1005" i="2"/>
  <c r="O1004" i="2"/>
  <c r="O1003" i="2"/>
  <c r="P1003" i="2"/>
  <c r="O1002" i="2"/>
  <c r="P1002" i="2" s="1"/>
  <c r="O1001" i="2"/>
  <c r="P1001" i="2"/>
  <c r="O1000" i="2"/>
  <c r="O999" i="2"/>
  <c r="P999" i="2"/>
  <c r="O998" i="2"/>
  <c r="O997" i="2"/>
  <c r="O996" i="2"/>
  <c r="O995" i="2"/>
  <c r="O994" i="2"/>
  <c r="O993" i="2"/>
  <c r="P993" i="2"/>
  <c r="O992" i="2"/>
  <c r="O991" i="2"/>
  <c r="P991" i="2"/>
  <c r="O990" i="2"/>
  <c r="O989" i="2"/>
  <c r="P989" i="2"/>
  <c r="O988" i="2"/>
  <c r="O987" i="2"/>
  <c r="P987" i="2"/>
  <c r="O986" i="2"/>
  <c r="O985" i="2"/>
  <c r="O984" i="2"/>
  <c r="O983" i="2"/>
  <c r="O982" i="2"/>
  <c r="O981" i="2"/>
  <c r="O980" i="2"/>
  <c r="O979" i="2"/>
  <c r="O978" i="2"/>
  <c r="O977" i="2"/>
  <c r="O976" i="2"/>
  <c r="O975" i="2"/>
  <c r="O974" i="2"/>
  <c r="O973" i="2"/>
  <c r="O972" i="2"/>
  <c r="O971" i="2"/>
  <c r="O970" i="2"/>
  <c r="O969" i="2"/>
  <c r="O968" i="2"/>
  <c r="O967" i="2"/>
  <c r="P967" i="2"/>
  <c r="O966" i="2"/>
  <c r="O965" i="2"/>
  <c r="O964" i="2"/>
  <c r="O963" i="2"/>
  <c r="O962" i="2"/>
  <c r="O961" i="2"/>
  <c r="O960" i="2"/>
  <c r="O959" i="2"/>
  <c r="P959" i="2"/>
  <c r="O958" i="2"/>
  <c r="O957" i="2"/>
  <c r="P957" i="2"/>
  <c r="O956" i="2"/>
  <c r="O955" i="2"/>
  <c r="P955" i="2"/>
  <c r="O954" i="2"/>
  <c r="P954" i="2" s="1"/>
  <c r="O953" i="2"/>
  <c r="P953" i="2"/>
  <c r="O952" i="2"/>
  <c r="O951" i="2"/>
  <c r="P951" i="2"/>
  <c r="O950" i="2"/>
  <c r="O949" i="2"/>
  <c r="O948" i="2"/>
  <c r="O947" i="2"/>
  <c r="O946" i="2"/>
  <c r="O945" i="2"/>
  <c r="P945" i="2"/>
  <c r="O944" i="2"/>
  <c r="O943" i="2"/>
  <c r="P943" i="2"/>
  <c r="P942" i="2"/>
  <c r="O942" i="2"/>
  <c r="O941" i="2"/>
  <c r="P941" i="2"/>
  <c r="O940" i="2"/>
  <c r="O939" i="2"/>
  <c r="P939" i="2"/>
  <c r="O938" i="2"/>
  <c r="O937" i="2"/>
  <c r="O936" i="2"/>
  <c r="P936" i="2"/>
  <c r="O935" i="2"/>
  <c r="O934" i="2"/>
  <c r="P934" i="2"/>
  <c r="O933" i="2"/>
  <c r="O932" i="2"/>
  <c r="P932" i="2"/>
  <c r="O931" i="2"/>
  <c r="O930" i="2"/>
  <c r="P930" i="2"/>
  <c r="O929" i="2"/>
  <c r="O928" i="2"/>
  <c r="P928" i="2"/>
  <c r="O927" i="2"/>
  <c r="O926" i="2"/>
  <c r="O925" i="2"/>
  <c r="O924" i="2"/>
  <c r="O923" i="2"/>
  <c r="O922" i="2"/>
  <c r="P922" i="2"/>
  <c r="O921" i="2"/>
  <c r="O920" i="2"/>
  <c r="P920" i="2"/>
  <c r="O919" i="2"/>
  <c r="P919" i="2"/>
  <c r="O918" i="2"/>
  <c r="P918" i="2"/>
  <c r="O917" i="2"/>
  <c r="O916" i="2"/>
  <c r="P916" i="2"/>
  <c r="O915" i="2"/>
  <c r="O914" i="2"/>
  <c r="P914" i="2"/>
  <c r="O913" i="2"/>
  <c r="O912" i="2"/>
  <c r="P912" i="2"/>
  <c r="O911" i="2"/>
  <c r="O910" i="2"/>
  <c r="O909" i="2"/>
  <c r="O908" i="2"/>
  <c r="O907" i="2"/>
  <c r="O906" i="2"/>
  <c r="O905" i="2"/>
  <c r="O904" i="2"/>
  <c r="O903" i="2"/>
  <c r="P903" i="2"/>
  <c r="O902" i="2"/>
  <c r="O901" i="2"/>
  <c r="O900" i="2"/>
  <c r="O899" i="2"/>
  <c r="O898" i="2"/>
  <c r="O897" i="2"/>
  <c r="O896" i="2"/>
  <c r="O895" i="2"/>
  <c r="P895" i="2"/>
  <c r="O894" i="2"/>
  <c r="O893" i="2"/>
  <c r="O892" i="2"/>
  <c r="O891" i="2"/>
  <c r="P891" i="2"/>
  <c r="O890" i="2"/>
  <c r="P890" i="2"/>
  <c r="O889" i="2"/>
  <c r="O888" i="2"/>
  <c r="O887" i="2"/>
  <c r="O886" i="2"/>
  <c r="O885" i="2"/>
  <c r="O884" i="2"/>
  <c r="O883" i="2"/>
  <c r="O882" i="2"/>
  <c r="P882" i="2"/>
  <c r="O881" i="2"/>
  <c r="O880" i="2"/>
  <c r="P880" i="2"/>
  <c r="O879" i="2"/>
  <c r="O878" i="2"/>
  <c r="O877" i="2"/>
  <c r="P877" i="2" s="1"/>
  <c r="O876" i="2"/>
  <c r="O875" i="2"/>
  <c r="O874" i="2"/>
  <c r="P874" i="2"/>
  <c r="O873" i="2"/>
  <c r="O872" i="2"/>
  <c r="P872" i="2"/>
  <c r="O871" i="2"/>
  <c r="O870" i="2"/>
  <c r="P870" i="2"/>
  <c r="O869" i="2"/>
  <c r="P869" i="2" s="1"/>
  <c r="O868" i="2"/>
  <c r="P868" i="2"/>
  <c r="O867" i="2"/>
  <c r="O866" i="2"/>
  <c r="O865" i="2"/>
  <c r="O864" i="2"/>
  <c r="O863" i="2"/>
  <c r="O862" i="2"/>
  <c r="P862" i="2"/>
  <c r="O861" i="2"/>
  <c r="O860" i="2"/>
  <c r="O859" i="2"/>
  <c r="O858" i="2"/>
  <c r="P858" i="2"/>
  <c r="O857" i="2"/>
  <c r="P857" i="2" s="1"/>
  <c r="O856" i="2"/>
  <c r="P856" i="2"/>
  <c r="O855" i="2"/>
  <c r="O854" i="2"/>
  <c r="P854" i="2"/>
  <c r="O853" i="2"/>
  <c r="P853" i="2" s="1"/>
  <c r="O852" i="2"/>
  <c r="P852" i="2"/>
  <c r="O851" i="2"/>
  <c r="O850" i="2"/>
  <c r="P850" i="2"/>
  <c r="O849" i="2"/>
  <c r="P849" i="2" s="1"/>
  <c r="O848" i="2"/>
  <c r="P848" i="2"/>
  <c r="O847" i="2"/>
  <c r="O846" i="2"/>
  <c r="P846" i="2"/>
  <c r="O845" i="2"/>
  <c r="O844" i="2"/>
  <c r="P844" i="2"/>
  <c r="O843" i="2"/>
  <c r="O842" i="2"/>
  <c r="O841" i="2"/>
  <c r="O840" i="2"/>
  <c r="O839" i="2"/>
  <c r="O838" i="2"/>
  <c r="O837" i="2"/>
  <c r="O836" i="2"/>
  <c r="O835" i="2"/>
  <c r="O834" i="2"/>
  <c r="O833" i="2"/>
  <c r="O832" i="2"/>
  <c r="O831" i="2"/>
  <c r="O830" i="2"/>
  <c r="O829" i="2"/>
  <c r="O828" i="2"/>
  <c r="O827" i="2"/>
  <c r="O826" i="2"/>
  <c r="O825" i="2"/>
  <c r="O824" i="2"/>
  <c r="P824" i="2"/>
  <c r="O823" i="2"/>
  <c r="O822" i="2"/>
  <c r="O821" i="2"/>
  <c r="O820" i="2"/>
  <c r="O819" i="2"/>
  <c r="P819" i="2"/>
  <c r="O818" i="2"/>
  <c r="O817" i="2"/>
  <c r="O816" i="2"/>
  <c r="P816" i="2"/>
  <c r="O815" i="2"/>
  <c r="O814" i="2"/>
  <c r="P814" i="2"/>
  <c r="O813" i="2"/>
  <c r="O812" i="2"/>
  <c r="P812" i="2"/>
  <c r="O811" i="2"/>
  <c r="O810" i="2"/>
  <c r="O809" i="2"/>
  <c r="O808" i="2"/>
  <c r="P808" i="2"/>
  <c r="O807" i="2"/>
  <c r="O806" i="2"/>
  <c r="P806" i="2"/>
  <c r="O805" i="2"/>
  <c r="O804" i="2"/>
  <c r="P804" i="2"/>
  <c r="O803" i="2"/>
  <c r="O802" i="2"/>
  <c r="P802" i="2"/>
  <c r="O801" i="2"/>
  <c r="O800" i="2"/>
  <c r="O799" i="2"/>
  <c r="O798" i="2"/>
  <c r="O797" i="2"/>
  <c r="O796" i="2"/>
  <c r="O795" i="2"/>
  <c r="O794" i="2"/>
  <c r="P794" i="2"/>
  <c r="O793" i="2"/>
  <c r="P793" i="2"/>
  <c r="O792" i="2"/>
  <c r="P792" i="2"/>
  <c r="O791" i="2"/>
  <c r="O790" i="2"/>
  <c r="P790" i="2"/>
  <c r="O789" i="2"/>
  <c r="O788" i="2"/>
  <c r="P788" i="2"/>
  <c r="O787" i="2"/>
  <c r="O786" i="2"/>
  <c r="P786" i="2"/>
  <c r="O785" i="2"/>
  <c r="O784" i="2"/>
  <c r="P784" i="2"/>
  <c r="O783" i="2"/>
  <c r="O782" i="2"/>
  <c r="P782" i="2"/>
  <c r="O781" i="2"/>
  <c r="O780" i="2"/>
  <c r="P780" i="2"/>
  <c r="O779" i="2"/>
  <c r="P779" i="2"/>
  <c r="O778" i="2"/>
  <c r="O777" i="2"/>
  <c r="P777" i="2"/>
  <c r="O776" i="2"/>
  <c r="O775" i="2"/>
  <c r="P775" i="2"/>
  <c r="O774" i="2"/>
  <c r="O773" i="2"/>
  <c r="O772" i="2"/>
  <c r="O771" i="2"/>
  <c r="P771" i="2"/>
  <c r="O770" i="2"/>
  <c r="O769" i="2"/>
  <c r="O768" i="2"/>
  <c r="O767" i="2"/>
  <c r="P767" i="2"/>
  <c r="O766" i="2"/>
  <c r="O765" i="2"/>
  <c r="O764" i="2"/>
  <c r="O763" i="2"/>
  <c r="P763" i="2"/>
  <c r="O762" i="2"/>
  <c r="O761" i="2"/>
  <c r="P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P729" i="2"/>
  <c r="O728" i="2"/>
  <c r="O727" i="2"/>
  <c r="O726" i="2"/>
  <c r="O725" i="2"/>
  <c r="O724" i="2"/>
  <c r="O723" i="2"/>
  <c r="O722" i="2"/>
  <c r="O721" i="2"/>
  <c r="O720" i="2"/>
  <c r="O719" i="2"/>
  <c r="O718" i="2"/>
  <c r="O717" i="2"/>
  <c r="O716" i="2"/>
  <c r="O715" i="2"/>
  <c r="O714" i="2"/>
  <c r="O713" i="2"/>
  <c r="O712" i="2"/>
  <c r="P712" i="2" s="1"/>
  <c r="O711" i="2"/>
  <c r="P711" i="2"/>
  <c r="O710" i="2"/>
  <c r="O709" i="2"/>
  <c r="O708" i="2"/>
  <c r="O707" i="2"/>
  <c r="P707" i="2"/>
  <c r="O706" i="2"/>
  <c r="O705" i="2"/>
  <c r="O704" i="2"/>
  <c r="O703" i="2"/>
  <c r="P703" i="2"/>
  <c r="O702" i="2"/>
  <c r="O701" i="2"/>
  <c r="O700" i="2"/>
  <c r="P700" i="2" s="1"/>
  <c r="O699" i="2"/>
  <c r="O698" i="2"/>
  <c r="O697" i="2"/>
  <c r="O696" i="2"/>
  <c r="O695" i="2"/>
  <c r="O694" i="2"/>
  <c r="O693" i="2"/>
  <c r="O692" i="2"/>
  <c r="P692" i="2" s="1"/>
  <c r="O691" i="2"/>
  <c r="O690" i="2"/>
  <c r="O689" i="2"/>
  <c r="O688" i="2"/>
  <c r="O687" i="2"/>
  <c r="O686" i="2"/>
  <c r="O685" i="2"/>
  <c r="O684" i="2"/>
  <c r="P684" i="2" s="1"/>
  <c r="O683" i="2"/>
  <c r="O682" i="2"/>
  <c r="O681" i="2"/>
  <c r="O680" i="2"/>
  <c r="O679" i="2"/>
  <c r="O678" i="2"/>
  <c r="O677" i="2"/>
  <c r="P677" i="2"/>
  <c r="O676" i="2"/>
  <c r="O675" i="2"/>
  <c r="O674" i="2"/>
  <c r="O673" i="2"/>
  <c r="O672" i="2"/>
  <c r="O671" i="2"/>
  <c r="O670" i="2"/>
  <c r="O669" i="2"/>
  <c r="O668" i="2"/>
  <c r="O667" i="2"/>
  <c r="O666" i="2"/>
  <c r="O665" i="2"/>
  <c r="O664" i="2"/>
  <c r="O663" i="2"/>
  <c r="O662" i="2"/>
  <c r="P662" i="2"/>
  <c r="O661" i="2"/>
  <c r="P661" i="2"/>
  <c r="O660" i="2"/>
  <c r="O659" i="2"/>
  <c r="O658" i="2"/>
  <c r="O657" i="2"/>
  <c r="O656" i="2"/>
  <c r="P656" i="2" s="1"/>
  <c r="O655" i="2"/>
  <c r="O654" i="2"/>
  <c r="O653" i="2"/>
  <c r="O652" i="2"/>
  <c r="P652" i="2" s="1"/>
  <c r="O651" i="2"/>
  <c r="O650" i="2"/>
  <c r="O649" i="2"/>
  <c r="O648" i="2"/>
  <c r="O647" i="2"/>
  <c r="O646" i="2"/>
  <c r="O645" i="2"/>
  <c r="O644" i="2"/>
  <c r="O643" i="2"/>
  <c r="O642" i="2"/>
  <c r="O641" i="2"/>
  <c r="O640" i="2"/>
  <c r="O639" i="2"/>
  <c r="O638" i="2"/>
  <c r="O637" i="2"/>
  <c r="O636" i="2"/>
  <c r="O635" i="2"/>
  <c r="O634" i="2"/>
  <c r="O633" i="2"/>
  <c r="P633" i="2" s="1"/>
  <c r="O632" i="2"/>
  <c r="O631" i="2"/>
  <c r="O630" i="2"/>
  <c r="P630" i="2"/>
  <c r="O629" i="2"/>
  <c r="P629" i="2" s="1"/>
  <c r="O628" i="2"/>
  <c r="O627" i="2"/>
  <c r="O626" i="2"/>
  <c r="O625" i="2"/>
  <c r="O624" i="2"/>
  <c r="O623" i="2"/>
  <c r="O622" i="2"/>
  <c r="P622" i="2"/>
  <c r="O621" i="2"/>
  <c r="O620" i="2"/>
  <c r="O619" i="2"/>
  <c r="O618" i="2"/>
  <c r="P617" i="2"/>
  <c r="O617" i="2"/>
  <c r="O616" i="2"/>
  <c r="O615" i="2"/>
  <c r="O614" i="2"/>
  <c r="P614" i="2"/>
  <c r="O613" i="2"/>
  <c r="O612" i="2"/>
  <c r="O611" i="2"/>
  <c r="O610" i="2"/>
  <c r="O609" i="2"/>
  <c r="P609" i="2"/>
  <c r="O608" i="2"/>
  <c r="O607" i="2"/>
  <c r="P607" i="2"/>
  <c r="O606" i="2"/>
  <c r="O605" i="2"/>
  <c r="P605" i="2"/>
  <c r="O604" i="2"/>
  <c r="O603" i="2"/>
  <c r="P603" i="2"/>
  <c r="O602" i="2"/>
  <c r="O601" i="2"/>
  <c r="P601" i="2"/>
  <c r="O600" i="2"/>
  <c r="O599" i="2"/>
  <c r="P599" i="2"/>
  <c r="O598" i="2"/>
  <c r="O597" i="2"/>
  <c r="O596" i="2"/>
  <c r="O595" i="2"/>
  <c r="O594" i="2"/>
  <c r="O593" i="2"/>
  <c r="O592" i="2"/>
  <c r="O591" i="2"/>
  <c r="O590" i="2"/>
  <c r="P590" i="2"/>
  <c r="O589" i="2"/>
  <c r="O588" i="2"/>
  <c r="O587" i="2"/>
  <c r="O586" i="2"/>
  <c r="O585" i="2"/>
  <c r="O584" i="2"/>
  <c r="O583" i="2"/>
  <c r="O582" i="2"/>
  <c r="P582" i="2"/>
  <c r="O581" i="2"/>
  <c r="O580" i="2"/>
  <c r="O579" i="2"/>
  <c r="O578" i="2"/>
  <c r="O577" i="2"/>
  <c r="O576" i="2"/>
  <c r="O575" i="2"/>
  <c r="O574" i="2"/>
  <c r="O573" i="2"/>
  <c r="O572" i="2"/>
  <c r="P572" i="2"/>
  <c r="O571" i="2"/>
  <c r="O570" i="2"/>
  <c r="P570" i="2"/>
  <c r="O569" i="2"/>
  <c r="P569" i="2"/>
  <c r="O568" i="2"/>
  <c r="O567" i="2"/>
  <c r="O566" i="2"/>
  <c r="O565" i="2"/>
  <c r="O564" i="2"/>
  <c r="O563" i="2"/>
  <c r="O562" i="2"/>
  <c r="O561" i="2"/>
  <c r="O560" i="2"/>
  <c r="O559" i="2"/>
  <c r="O558" i="2"/>
  <c r="O557" i="2"/>
  <c r="P557" i="2"/>
  <c r="O556" i="2"/>
  <c r="O555" i="2"/>
  <c r="O554" i="2"/>
  <c r="O553" i="2"/>
  <c r="O552" i="2"/>
  <c r="O551" i="2"/>
  <c r="P551" i="2"/>
  <c r="O550" i="2"/>
  <c r="O549" i="2"/>
  <c r="O548" i="2"/>
  <c r="O547" i="2"/>
  <c r="P547" i="2"/>
  <c r="O546" i="2"/>
  <c r="O545" i="2"/>
  <c r="P545" i="2"/>
  <c r="O544" i="2"/>
  <c r="P544" i="2" s="1"/>
  <c r="O543" i="2"/>
  <c r="P543" i="2"/>
  <c r="O542" i="2"/>
  <c r="O541" i="2"/>
  <c r="O540" i="2"/>
  <c r="O539" i="2"/>
  <c r="O538" i="2"/>
  <c r="O537" i="2"/>
  <c r="P537" i="2"/>
  <c r="O536" i="2"/>
  <c r="O535" i="2"/>
  <c r="P535" i="2"/>
  <c r="O534" i="2"/>
  <c r="O533" i="2"/>
  <c r="P533" i="2"/>
  <c r="O532" i="2"/>
  <c r="O531" i="2"/>
  <c r="O530" i="2"/>
  <c r="O529" i="2"/>
  <c r="O528" i="2"/>
  <c r="O527" i="2"/>
  <c r="O526" i="2"/>
  <c r="O525" i="2"/>
  <c r="P525" i="2"/>
  <c r="O524" i="2"/>
  <c r="P524" i="2" s="1"/>
  <c r="O523" i="2"/>
  <c r="P523" i="2"/>
  <c r="O522" i="2"/>
  <c r="O521" i="2"/>
  <c r="P521" i="2"/>
  <c r="O520" i="2"/>
  <c r="O519" i="2"/>
  <c r="P519" i="2"/>
  <c r="O518" i="2"/>
  <c r="O517" i="2"/>
  <c r="O516" i="2"/>
  <c r="O515" i="2"/>
  <c r="P515" i="2"/>
  <c r="O514" i="2"/>
  <c r="O513" i="2"/>
  <c r="P513" i="2"/>
  <c r="O512" i="2"/>
  <c r="O511" i="2"/>
  <c r="P511" i="2"/>
  <c r="O510" i="2"/>
  <c r="O509" i="2"/>
  <c r="P509" i="2"/>
  <c r="O508" i="2"/>
  <c r="O507" i="2"/>
  <c r="O506" i="2"/>
  <c r="O505" i="2"/>
  <c r="P505" i="2"/>
  <c r="O504" i="2"/>
  <c r="O503" i="2"/>
  <c r="P503" i="2"/>
  <c r="O502" i="2"/>
  <c r="O501" i="2"/>
  <c r="P501" i="2"/>
  <c r="O500" i="2"/>
  <c r="P500" i="2"/>
  <c r="O499" i="2"/>
  <c r="O498" i="2"/>
  <c r="P498" i="2"/>
  <c r="O497" i="2"/>
  <c r="P497" i="2" s="1"/>
  <c r="O496" i="2"/>
  <c r="O495" i="2"/>
  <c r="O494" i="2"/>
  <c r="P494" i="2"/>
  <c r="P493" i="2"/>
  <c r="O493" i="2"/>
  <c r="O492" i="2"/>
  <c r="O491" i="2"/>
  <c r="P491" i="2"/>
  <c r="O490" i="2"/>
  <c r="O489" i="2"/>
  <c r="P489" i="2"/>
  <c r="O488" i="2"/>
  <c r="O487" i="2"/>
  <c r="P487" i="2"/>
  <c r="O486" i="2"/>
  <c r="O485" i="2"/>
  <c r="O484" i="2"/>
  <c r="O483" i="2"/>
  <c r="P483" i="2"/>
  <c r="O482" i="2"/>
  <c r="O481" i="2"/>
  <c r="P481" i="2"/>
  <c r="O480" i="2"/>
  <c r="O479" i="2"/>
  <c r="P479" i="2"/>
  <c r="O478" i="2"/>
  <c r="O477" i="2"/>
  <c r="O476" i="2"/>
  <c r="O475" i="2"/>
  <c r="O474" i="2"/>
  <c r="O473" i="2"/>
  <c r="P473" i="2"/>
  <c r="O472" i="2"/>
  <c r="O471" i="2"/>
  <c r="P471" i="2"/>
  <c r="O470" i="2"/>
  <c r="P470" i="2"/>
  <c r="O469" i="2"/>
  <c r="P469" i="2"/>
  <c r="O468" i="2"/>
  <c r="P468" i="2"/>
  <c r="O467" i="2"/>
  <c r="O466" i="2"/>
  <c r="P466" i="2"/>
  <c r="O465" i="2"/>
  <c r="O464" i="2"/>
  <c r="O463" i="2"/>
  <c r="O462" i="2"/>
  <c r="P462" i="2"/>
  <c r="O461" i="2"/>
  <c r="P461" i="2"/>
  <c r="O460" i="2"/>
  <c r="O459" i="2"/>
  <c r="O458" i="2"/>
  <c r="O457" i="2"/>
  <c r="O456" i="2"/>
  <c r="O455" i="2"/>
  <c r="O454" i="2"/>
  <c r="O453" i="2"/>
  <c r="O452" i="2"/>
  <c r="O451" i="2"/>
  <c r="O450" i="2"/>
  <c r="O449" i="2"/>
  <c r="P449" i="2"/>
  <c r="O448" i="2"/>
  <c r="O447" i="2"/>
  <c r="P447" i="2"/>
  <c r="O446" i="2"/>
  <c r="O445" i="2"/>
  <c r="P445" i="2"/>
  <c r="O444" i="2"/>
  <c r="O443" i="2"/>
  <c r="O442" i="2"/>
  <c r="O441" i="2"/>
  <c r="P441" i="2"/>
  <c r="O440" i="2"/>
  <c r="O439" i="2"/>
  <c r="P439" i="2"/>
  <c r="O438" i="2"/>
  <c r="O437" i="2"/>
  <c r="P437" i="2"/>
  <c r="O436" i="2"/>
  <c r="P436" i="2" s="1"/>
  <c r="O435" i="2"/>
  <c r="O434" i="2"/>
  <c r="O433" i="2"/>
  <c r="P433" i="2"/>
  <c r="P432" i="2"/>
  <c r="O432" i="2"/>
  <c r="O431" i="2"/>
  <c r="O430" i="2"/>
  <c r="P430" i="2"/>
  <c r="O429" i="2"/>
  <c r="O428" i="2"/>
  <c r="P428" i="2"/>
  <c r="O427" i="2"/>
  <c r="O426" i="2"/>
  <c r="P426" i="2"/>
  <c r="O425" i="2"/>
  <c r="O424" i="2"/>
  <c r="P424" i="2"/>
  <c r="O423" i="2"/>
  <c r="O422" i="2"/>
  <c r="P422" i="2"/>
  <c r="O421" i="2"/>
  <c r="O420" i="2"/>
  <c r="O419" i="2"/>
  <c r="O418" i="2"/>
  <c r="O417" i="2"/>
  <c r="O416" i="2"/>
  <c r="P416" i="2"/>
  <c r="O415" i="2"/>
  <c r="O414" i="2"/>
  <c r="P414" i="2"/>
  <c r="O413" i="2"/>
  <c r="O412" i="2"/>
  <c r="P412" i="2"/>
  <c r="O411" i="2"/>
  <c r="O410" i="2"/>
  <c r="P410" i="2"/>
  <c r="O409" i="2"/>
  <c r="O408" i="2"/>
  <c r="P408" i="2"/>
  <c r="O407" i="2"/>
  <c r="O406" i="2"/>
  <c r="P406" i="2"/>
  <c r="O405" i="2"/>
  <c r="O404" i="2"/>
  <c r="O403" i="2"/>
  <c r="O402" i="2"/>
  <c r="O401" i="2"/>
  <c r="O400" i="2"/>
  <c r="P400" i="2"/>
  <c r="O399" i="2"/>
  <c r="O398" i="2"/>
  <c r="P398" i="2"/>
  <c r="O397" i="2"/>
  <c r="P397" i="2"/>
  <c r="O396" i="2"/>
  <c r="P396" i="2"/>
  <c r="O395" i="2"/>
  <c r="O394" i="2"/>
  <c r="P394" i="2"/>
  <c r="O393" i="2"/>
  <c r="O392" i="2"/>
  <c r="P392" i="2"/>
  <c r="O391" i="2"/>
  <c r="O390" i="2"/>
  <c r="P390" i="2"/>
  <c r="O389" i="2"/>
  <c r="P389" i="2"/>
  <c r="O388" i="2"/>
  <c r="O387" i="2"/>
  <c r="O386" i="2"/>
  <c r="O385" i="2"/>
  <c r="P385" i="2"/>
  <c r="O384" i="2"/>
  <c r="O383" i="2"/>
  <c r="O382" i="2"/>
  <c r="O381" i="2"/>
  <c r="P381" i="2"/>
  <c r="O380" i="2"/>
  <c r="O379" i="2"/>
  <c r="O378" i="2"/>
  <c r="O377" i="2"/>
  <c r="O376" i="2"/>
  <c r="O375" i="2"/>
  <c r="O374" i="2"/>
  <c r="O373" i="2"/>
  <c r="P373" i="2"/>
  <c r="O372" i="2"/>
  <c r="O371" i="2"/>
  <c r="O370" i="2"/>
  <c r="O369" i="2"/>
  <c r="P369" i="2"/>
  <c r="O368" i="2"/>
  <c r="P368" i="2"/>
  <c r="O367" i="2"/>
  <c r="O366" i="2"/>
  <c r="O365" i="2"/>
  <c r="O364" i="2"/>
  <c r="O363" i="2"/>
  <c r="O362" i="2"/>
  <c r="O361" i="2"/>
  <c r="O360" i="2"/>
  <c r="O359" i="2"/>
  <c r="O358" i="2"/>
  <c r="O357" i="2"/>
  <c r="O356" i="2"/>
  <c r="P356" i="2" s="1"/>
  <c r="O355" i="2"/>
  <c r="P355" i="2" s="1"/>
  <c r="O354" i="2"/>
  <c r="O353" i="2"/>
  <c r="O352" i="2"/>
  <c r="O351" i="2"/>
  <c r="O350" i="2"/>
  <c r="O349" i="2"/>
  <c r="O348" i="2"/>
  <c r="O347" i="2"/>
  <c r="P347" i="2" s="1"/>
  <c r="O346" i="2"/>
  <c r="O345" i="2"/>
  <c r="O344" i="2"/>
  <c r="P344" i="2" s="1"/>
  <c r="O343" i="2"/>
  <c r="O342" i="2"/>
  <c r="O341" i="2"/>
  <c r="O340" i="2"/>
  <c r="P340" i="2"/>
  <c r="O339" i="2"/>
  <c r="O338" i="2"/>
  <c r="O337" i="2"/>
  <c r="P337" i="2"/>
  <c r="O336" i="2"/>
  <c r="P336" i="2"/>
  <c r="O335" i="2"/>
  <c r="O334" i="2"/>
  <c r="P334" i="2"/>
  <c r="O333" i="2"/>
  <c r="O332" i="2"/>
  <c r="P332" i="2"/>
  <c r="O331" i="2"/>
  <c r="O330" i="2"/>
  <c r="P330" i="2"/>
  <c r="O329" i="2"/>
  <c r="O328" i="2"/>
  <c r="P328" i="2"/>
  <c r="O327" i="2"/>
  <c r="O326" i="2"/>
  <c r="P326" i="2"/>
  <c r="O325" i="2"/>
  <c r="P325" i="2"/>
  <c r="O324" i="2"/>
  <c r="O323" i="2"/>
  <c r="O322" i="2"/>
  <c r="O321" i="2"/>
  <c r="P321" i="2"/>
  <c r="O320" i="2"/>
  <c r="O319" i="2"/>
  <c r="O318" i="2"/>
  <c r="O317" i="2"/>
  <c r="O316" i="2"/>
  <c r="O315" i="2"/>
  <c r="O314" i="2"/>
  <c r="O313" i="2"/>
  <c r="O312" i="2"/>
  <c r="O311" i="2"/>
  <c r="O310" i="2"/>
  <c r="O309" i="2"/>
  <c r="O308" i="2"/>
  <c r="O307" i="2"/>
  <c r="O306" i="2"/>
  <c r="O305" i="2"/>
  <c r="O304" i="2"/>
  <c r="P304" i="2"/>
  <c r="O303" i="2"/>
  <c r="O302" i="2"/>
  <c r="P302" i="2"/>
  <c r="O301" i="2"/>
  <c r="P301" i="2"/>
  <c r="O300" i="2"/>
  <c r="O299" i="2"/>
  <c r="O298" i="2"/>
  <c r="O297" i="2"/>
  <c r="O296" i="2"/>
  <c r="P296" i="2"/>
  <c r="O295" i="2"/>
  <c r="O294" i="2"/>
  <c r="P294" i="2"/>
  <c r="O293" i="2"/>
  <c r="O292" i="2"/>
  <c r="O291" i="2"/>
  <c r="O290" i="2"/>
  <c r="O289" i="2"/>
  <c r="O288" i="2"/>
  <c r="P288" i="2"/>
  <c r="O287" i="2"/>
  <c r="O286" i="2"/>
  <c r="P286" i="2"/>
  <c r="O285" i="2"/>
  <c r="O284" i="2"/>
  <c r="P284" i="2"/>
  <c r="O283" i="2"/>
  <c r="O282" i="2"/>
  <c r="P282" i="2"/>
  <c r="O281" i="2"/>
  <c r="O280" i="2"/>
  <c r="O279" i="2"/>
  <c r="O278" i="2"/>
  <c r="O277" i="2"/>
  <c r="O276" i="2"/>
  <c r="O275" i="2"/>
  <c r="O274" i="2"/>
  <c r="O273" i="2"/>
  <c r="P273" i="2"/>
  <c r="O272" i="2"/>
  <c r="O271" i="2"/>
  <c r="O270" i="2"/>
  <c r="O269" i="2"/>
  <c r="O268" i="2"/>
  <c r="O267" i="2"/>
  <c r="O266" i="2"/>
  <c r="O265" i="2"/>
  <c r="O264" i="2"/>
  <c r="O263" i="2"/>
  <c r="O262" i="2"/>
  <c r="O261" i="2"/>
  <c r="P261" i="2"/>
  <c r="O260" i="2"/>
  <c r="O259" i="2"/>
  <c r="O258" i="2"/>
  <c r="O257" i="2"/>
  <c r="P257" i="2"/>
  <c r="O256" i="2"/>
  <c r="P256" i="2"/>
  <c r="O255" i="2"/>
  <c r="O254" i="2"/>
  <c r="O253" i="2"/>
  <c r="O252" i="2"/>
  <c r="O251" i="2"/>
  <c r="O250" i="2"/>
  <c r="O249" i="2"/>
  <c r="O248" i="2"/>
  <c r="O247" i="2"/>
  <c r="O246" i="2"/>
  <c r="O245" i="2"/>
  <c r="P245" i="2"/>
  <c r="O244" i="2"/>
  <c r="P244" i="2" s="1"/>
  <c r="O243" i="2"/>
  <c r="O242" i="2"/>
  <c r="O241" i="2"/>
  <c r="P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P209" i="2"/>
  <c r="O208" i="2"/>
  <c r="O207" i="2"/>
  <c r="O206" i="2"/>
  <c r="O205" i="2"/>
  <c r="O204" i="2"/>
  <c r="O203" i="2"/>
  <c r="O202" i="2"/>
  <c r="P202" i="2"/>
  <c r="O201" i="2"/>
  <c r="O200" i="2"/>
  <c r="P200" i="2"/>
  <c r="O199" i="2"/>
  <c r="O198" i="2"/>
  <c r="P198" i="2"/>
  <c r="O197" i="2"/>
  <c r="P197" i="2"/>
  <c r="O196" i="2"/>
  <c r="O195" i="2"/>
  <c r="O194" i="2"/>
  <c r="O193" i="2"/>
  <c r="P193" i="2"/>
  <c r="O192" i="2"/>
  <c r="O191" i="2"/>
  <c r="O190" i="2"/>
  <c r="O189" i="2"/>
  <c r="P189" i="2"/>
  <c r="O188" i="2"/>
  <c r="O187" i="2"/>
  <c r="O186" i="2"/>
  <c r="O185" i="2"/>
  <c r="O184" i="2"/>
  <c r="O183" i="2"/>
  <c r="O182" i="2"/>
  <c r="O181" i="2"/>
  <c r="P181" i="2"/>
  <c r="O180" i="2"/>
  <c r="O179" i="2"/>
  <c r="O178" i="2"/>
  <c r="O177" i="2"/>
  <c r="P177" i="2"/>
  <c r="O176" i="2"/>
  <c r="P176" i="2" s="1"/>
  <c r="O175" i="2"/>
  <c r="O174" i="2"/>
  <c r="O173" i="2"/>
  <c r="O172" i="2"/>
  <c r="O171" i="2"/>
  <c r="O170" i="2"/>
  <c r="O169" i="2"/>
  <c r="O168" i="2"/>
  <c r="O167" i="2"/>
  <c r="O166" i="2"/>
  <c r="O165" i="2"/>
  <c r="O164" i="2"/>
  <c r="O163" i="2"/>
  <c r="P163" i="2" s="1"/>
  <c r="O162" i="2"/>
  <c r="O161" i="2"/>
  <c r="O160" i="2"/>
  <c r="O159" i="2"/>
  <c r="O158" i="2"/>
  <c r="O157" i="2"/>
  <c r="O156" i="2"/>
  <c r="O155" i="2"/>
  <c r="P155" i="2" s="1"/>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P128" i="2" s="1"/>
  <c r="O127" i="2"/>
  <c r="O126" i="2"/>
  <c r="O125" i="2"/>
  <c r="O124" i="2"/>
  <c r="O123" i="2"/>
  <c r="O122" i="2"/>
  <c r="O121" i="2"/>
  <c r="O120" i="2"/>
  <c r="O119" i="2"/>
  <c r="O118" i="2"/>
  <c r="O117" i="2"/>
  <c r="O116" i="2"/>
  <c r="O115" i="2"/>
  <c r="O114" i="2"/>
  <c r="O113" i="2"/>
  <c r="O112" i="2"/>
  <c r="P112" i="2" s="1"/>
  <c r="O111" i="2"/>
  <c r="O110" i="2"/>
  <c r="O109" i="2"/>
  <c r="P108" i="2"/>
  <c r="O108" i="2"/>
  <c r="O107" i="2"/>
  <c r="O106" i="2"/>
  <c r="P106" i="2"/>
  <c r="O105" i="2"/>
  <c r="P105" i="2"/>
  <c r="O104" i="2"/>
  <c r="P104" i="2"/>
  <c r="O103" i="2"/>
  <c r="O102" i="2"/>
  <c r="P102" i="2"/>
  <c r="O101" i="2"/>
  <c r="O100" i="2"/>
  <c r="P100" i="2"/>
  <c r="O99" i="2"/>
  <c r="O98" i="2"/>
  <c r="P98" i="2"/>
  <c r="O97" i="2"/>
  <c r="P97" i="2"/>
  <c r="O96" i="2"/>
  <c r="O95" i="2"/>
  <c r="P95" i="2"/>
  <c r="O94" i="2"/>
  <c r="P94" i="2"/>
  <c r="O93" i="2"/>
  <c r="P93" i="2"/>
  <c r="O92" i="2"/>
  <c r="P92" i="2"/>
  <c r="O91" i="2"/>
  <c r="O90" i="2"/>
  <c r="P90" i="2"/>
  <c r="O89" i="2"/>
  <c r="O88" i="2"/>
  <c r="O87" i="2"/>
  <c r="O86" i="2"/>
  <c r="P86" i="2"/>
  <c r="O85" i="2"/>
  <c r="O84" i="2"/>
  <c r="P84" i="2"/>
  <c r="O83" i="2"/>
  <c r="P83" i="2" s="1"/>
  <c r="O82" i="2"/>
  <c r="O81" i="2"/>
  <c r="O80" i="2"/>
  <c r="O79" i="2"/>
  <c r="O78" i="2"/>
  <c r="O77" i="2"/>
  <c r="O76" i="2"/>
  <c r="O75" i="2"/>
  <c r="O74" i="2"/>
  <c r="O73" i="2"/>
  <c r="O72" i="2"/>
  <c r="P72" i="2" s="1"/>
  <c r="O71" i="2"/>
  <c r="O70" i="2"/>
  <c r="O69" i="2"/>
  <c r="O68" i="2"/>
  <c r="O67" i="2"/>
  <c r="O66" i="2"/>
  <c r="O65" i="2"/>
  <c r="O64" i="2"/>
  <c r="O63" i="2"/>
  <c r="O62" i="2"/>
  <c r="O61" i="2"/>
  <c r="O60" i="2"/>
  <c r="O59" i="2"/>
  <c r="P59" i="2" s="1"/>
  <c r="O58" i="2"/>
  <c r="O57" i="2"/>
  <c r="O56" i="2"/>
  <c r="O55" i="2"/>
  <c r="O54" i="2"/>
  <c r="O53" i="2"/>
  <c r="O52" i="2"/>
  <c r="P51" i="2"/>
  <c r="O51" i="2"/>
  <c r="O50" i="2"/>
  <c r="P50" i="2"/>
  <c r="O49" i="2"/>
  <c r="P49" i="2"/>
  <c r="O48" i="2"/>
  <c r="O47" i="2"/>
  <c r="P47" i="2"/>
  <c r="O46" i="2"/>
  <c r="P46" i="2"/>
  <c r="O45" i="2"/>
  <c r="P45" i="2"/>
  <c r="O44" i="2"/>
  <c r="P44" i="2"/>
  <c r="O43" i="2"/>
  <c r="P43" i="2"/>
  <c r="O42" i="2"/>
  <c r="O41" i="2"/>
  <c r="P41" i="2"/>
  <c r="O40" i="2"/>
  <c r="O39" i="2"/>
  <c r="P39" i="2"/>
  <c r="O38" i="2"/>
  <c r="O37" i="2"/>
  <c r="P37" i="2"/>
  <c r="O36" i="2"/>
  <c r="O35" i="2"/>
  <c r="P35" i="2"/>
  <c r="O34" i="2"/>
  <c r="P34" i="2"/>
  <c r="O33" i="2"/>
  <c r="P33" i="2"/>
  <c r="O32" i="2"/>
  <c r="O31" i="2"/>
  <c r="P31" i="2"/>
  <c r="O30" i="2"/>
  <c r="P30" i="2"/>
  <c r="O29" i="2"/>
  <c r="P29" i="2"/>
  <c r="O28" i="2"/>
  <c r="P28" i="2"/>
  <c r="O27" i="2"/>
  <c r="O26" i="2"/>
  <c r="P26" i="2"/>
  <c r="O25" i="2"/>
  <c r="O24" i="2"/>
  <c r="O23" i="2"/>
  <c r="O22" i="2"/>
  <c r="P22" i="2"/>
  <c r="O21" i="2"/>
  <c r="O20" i="2"/>
  <c r="P20" i="2"/>
  <c r="O19" i="2"/>
  <c r="P19" i="2"/>
  <c r="O18" i="2"/>
  <c r="O17" i="2"/>
  <c r="O16" i="2"/>
  <c r="O15" i="2"/>
  <c r="O14" i="2"/>
  <c r="O13" i="2"/>
  <c r="O12" i="2"/>
  <c r="O11" i="2"/>
  <c r="O10" i="2"/>
  <c r="O9" i="2"/>
  <c r="O8" i="2"/>
  <c r="P8" i="2" s="1"/>
  <c r="O7" i="2"/>
  <c r="O6" i="2"/>
  <c r="O5" i="2"/>
  <c r="O4" i="2"/>
  <c r="O3" i="2"/>
  <c r="O2" i="2"/>
  <c r="P2" i="2" s="1"/>
  <c r="A925" i="30"/>
  <c r="M1039" i="1"/>
  <c r="N1039" i="1" s="1"/>
  <c r="K1039" i="1"/>
  <c r="J1039" i="1"/>
  <c r="I1039" i="1"/>
  <c r="M1038" i="1"/>
  <c r="N1038" i="1" s="1"/>
  <c r="K1038" i="1"/>
  <c r="J1038" i="1"/>
  <c r="I1038" i="1"/>
  <c r="M1037" i="1"/>
  <c r="N1037" i="1" s="1"/>
  <c r="K1037" i="1"/>
  <c r="J1037" i="1"/>
  <c r="I1037" i="1"/>
  <c r="M1036" i="1"/>
  <c r="N1036" i="1" s="1"/>
  <c r="K1036" i="1"/>
  <c r="J1036" i="1"/>
  <c r="I1036" i="1"/>
  <c r="M1035" i="1"/>
  <c r="N1035" i="1" s="1"/>
  <c r="K1035" i="1"/>
  <c r="J1035" i="1"/>
  <c r="I1035" i="1"/>
  <c r="M1034" i="1"/>
  <c r="N1034" i="1" s="1"/>
  <c r="K1034" i="1"/>
  <c r="J1034" i="1"/>
  <c r="I1034" i="1"/>
  <c r="M1033" i="1"/>
  <c r="N1033" i="1" s="1"/>
  <c r="K1033" i="1"/>
  <c r="J1033" i="1"/>
  <c r="I1033" i="1"/>
  <c r="M1032" i="1"/>
  <c r="N1032" i="1" s="1"/>
  <c r="K1032" i="1"/>
  <c r="J1032" i="1"/>
  <c r="I1032" i="1"/>
  <c r="M1031" i="1"/>
  <c r="N1031" i="1" s="1"/>
  <c r="K1031" i="1"/>
  <c r="J1031" i="1"/>
  <c r="I1031" i="1"/>
  <c r="M1030" i="1"/>
  <c r="N1030" i="1" s="1"/>
  <c r="K1030" i="1"/>
  <c r="J1030" i="1"/>
  <c r="I1030" i="1"/>
  <c r="M1029" i="1"/>
  <c r="N1029" i="1" s="1"/>
  <c r="K1029" i="1"/>
  <c r="J1029" i="1"/>
  <c r="I1029" i="1"/>
  <c r="M1028" i="1"/>
  <c r="N1028" i="1" s="1"/>
  <c r="K1028" i="1"/>
  <c r="J1028" i="1"/>
  <c r="I1028" i="1"/>
  <c r="M1027" i="1"/>
  <c r="N1027" i="1" s="1"/>
  <c r="K1027" i="1"/>
  <c r="J1027" i="1"/>
  <c r="I1027" i="1"/>
  <c r="M1026" i="1"/>
  <c r="N1026" i="1" s="1"/>
  <c r="K1026" i="1"/>
  <c r="J1026" i="1"/>
  <c r="I1026" i="1"/>
  <c r="M1025" i="1"/>
  <c r="N1025" i="1" s="1"/>
  <c r="K1025" i="1"/>
  <c r="J1025" i="1"/>
  <c r="I1025" i="1"/>
  <c r="M1024" i="1"/>
  <c r="N1024" i="1" s="1"/>
  <c r="K1024" i="1"/>
  <c r="J1024" i="1"/>
  <c r="I1024" i="1"/>
  <c r="K1023" i="1"/>
  <c r="J1023" i="1"/>
  <c r="I1023" i="1"/>
  <c r="K1022" i="1"/>
  <c r="J1022" i="1"/>
  <c r="I1022" i="1"/>
  <c r="K1021" i="1"/>
  <c r="J1021" i="1"/>
  <c r="I1021" i="1"/>
  <c r="K1020" i="1"/>
  <c r="J1020" i="1"/>
  <c r="I1020" i="1"/>
  <c r="K1019" i="1"/>
  <c r="J1019" i="1"/>
  <c r="I1019" i="1"/>
  <c r="K1018" i="1"/>
  <c r="J1018" i="1"/>
  <c r="I1018" i="1"/>
  <c r="K1017" i="1"/>
  <c r="J1017" i="1"/>
  <c r="I1017" i="1"/>
  <c r="K1016" i="1"/>
  <c r="J1016" i="1"/>
  <c r="I1016" i="1"/>
  <c r="K1015" i="1"/>
  <c r="J1015" i="1"/>
  <c r="I1015" i="1"/>
  <c r="K1014" i="1"/>
  <c r="J1014" i="1"/>
  <c r="I1014" i="1"/>
  <c r="K1013" i="1"/>
  <c r="J1013" i="1"/>
  <c r="I1013" i="1"/>
  <c r="K1012" i="1"/>
  <c r="J1012" i="1"/>
  <c r="I1012" i="1"/>
  <c r="M1011" i="1"/>
  <c r="N1011" i="1" s="1"/>
  <c r="K1011" i="1"/>
  <c r="J1011" i="1"/>
  <c r="I1011" i="1"/>
  <c r="M1010" i="1"/>
  <c r="N1010" i="1" s="1"/>
  <c r="K1010" i="1"/>
  <c r="J1010" i="1"/>
  <c r="I1010" i="1"/>
  <c r="M1009" i="1"/>
  <c r="N1009" i="1" s="1"/>
  <c r="K1009" i="1"/>
  <c r="J1009" i="1"/>
  <c r="I1009" i="1"/>
  <c r="M1008" i="1"/>
  <c r="N1008" i="1" s="1"/>
  <c r="K1008" i="1"/>
  <c r="J1008" i="1"/>
  <c r="I1008" i="1"/>
  <c r="M1007" i="1"/>
  <c r="N1007" i="1" s="1"/>
  <c r="K1007" i="1"/>
  <c r="J1007" i="1"/>
  <c r="I1007" i="1"/>
  <c r="M1006" i="1"/>
  <c r="N1006" i="1" s="1"/>
  <c r="K1006" i="1"/>
  <c r="J1006" i="1"/>
  <c r="I1006" i="1"/>
  <c r="M1005" i="1"/>
  <c r="N1005" i="1" s="1"/>
  <c r="K1005" i="1"/>
  <c r="J1005" i="1"/>
  <c r="I1005" i="1"/>
  <c r="M1004" i="1"/>
  <c r="N1004" i="1" s="1"/>
  <c r="K1004" i="1"/>
  <c r="J1004" i="1"/>
  <c r="I1004" i="1"/>
  <c r="M1003" i="1"/>
  <c r="N1003" i="1" s="1"/>
  <c r="K1003" i="1"/>
  <c r="J1003" i="1"/>
  <c r="I1003" i="1"/>
  <c r="M1002" i="1"/>
  <c r="N1002" i="1" s="1"/>
  <c r="K1002" i="1"/>
  <c r="J1002" i="1"/>
  <c r="I1002" i="1"/>
  <c r="K1001" i="1"/>
  <c r="J1001" i="1"/>
  <c r="I1001" i="1"/>
  <c r="K1000" i="1"/>
  <c r="J1000" i="1"/>
  <c r="I1000" i="1"/>
  <c r="K999" i="1"/>
  <c r="J999" i="1"/>
  <c r="I999" i="1"/>
  <c r="K998" i="1"/>
  <c r="J998" i="1"/>
  <c r="I998" i="1"/>
  <c r="K997" i="1"/>
  <c r="J997" i="1"/>
  <c r="I997" i="1"/>
  <c r="K996" i="1"/>
  <c r="J996" i="1"/>
  <c r="I996" i="1"/>
  <c r="K995" i="1"/>
  <c r="J995" i="1"/>
  <c r="I995" i="1"/>
  <c r="K994" i="1"/>
  <c r="J994" i="1"/>
  <c r="I994" i="1"/>
  <c r="K993" i="1"/>
  <c r="J993" i="1"/>
  <c r="I993" i="1"/>
  <c r="K992" i="1"/>
  <c r="J992" i="1"/>
  <c r="I992" i="1"/>
  <c r="K991" i="1"/>
  <c r="J991" i="1"/>
  <c r="I991" i="1"/>
  <c r="K990" i="1"/>
  <c r="J990" i="1"/>
  <c r="I990" i="1"/>
  <c r="K989" i="1"/>
  <c r="J989" i="1"/>
  <c r="I989" i="1"/>
  <c r="K988" i="1"/>
  <c r="J988" i="1"/>
  <c r="I988" i="1"/>
  <c r="K987" i="1"/>
  <c r="J987" i="1"/>
  <c r="I987" i="1"/>
  <c r="K986" i="1"/>
  <c r="J986" i="1"/>
  <c r="I986" i="1"/>
  <c r="K985" i="1"/>
  <c r="J985" i="1"/>
  <c r="I985" i="1"/>
  <c r="K984" i="1"/>
  <c r="J984" i="1"/>
  <c r="I984" i="1"/>
  <c r="K983" i="1"/>
  <c r="J983" i="1"/>
  <c r="I983" i="1"/>
  <c r="K982" i="1"/>
  <c r="J982" i="1"/>
  <c r="I982" i="1"/>
  <c r="K981" i="1"/>
  <c r="J981" i="1"/>
  <c r="I981" i="1"/>
  <c r="K980" i="1"/>
  <c r="J980" i="1"/>
  <c r="I980" i="1"/>
  <c r="K979" i="1"/>
  <c r="J979" i="1"/>
  <c r="I979" i="1"/>
  <c r="K978" i="1"/>
  <c r="J978" i="1"/>
  <c r="I978" i="1"/>
  <c r="K977" i="1"/>
  <c r="J977" i="1"/>
  <c r="I977" i="1"/>
  <c r="K976" i="1"/>
  <c r="J976" i="1"/>
  <c r="I976" i="1"/>
  <c r="K975" i="1"/>
  <c r="J975" i="1"/>
  <c r="I975" i="1"/>
  <c r="K974" i="1"/>
  <c r="J974" i="1"/>
  <c r="I974" i="1"/>
  <c r="K973" i="1"/>
  <c r="J973" i="1"/>
  <c r="I973" i="1"/>
  <c r="K972" i="1"/>
  <c r="J972" i="1"/>
  <c r="I972" i="1"/>
  <c r="K971" i="1"/>
  <c r="J971" i="1"/>
  <c r="I971" i="1"/>
  <c r="K970" i="1"/>
  <c r="J970" i="1"/>
  <c r="I970" i="1"/>
  <c r="K969" i="1"/>
  <c r="J969" i="1"/>
  <c r="I969" i="1"/>
  <c r="K968" i="1"/>
  <c r="J968" i="1"/>
  <c r="I968" i="1"/>
  <c r="K967" i="1"/>
  <c r="J967" i="1"/>
  <c r="I967" i="1"/>
  <c r="K966" i="1"/>
  <c r="J966" i="1"/>
  <c r="I966" i="1"/>
  <c r="K965" i="1"/>
  <c r="J965" i="1"/>
  <c r="I965" i="1"/>
  <c r="K964" i="1"/>
  <c r="J964" i="1"/>
  <c r="I964" i="1"/>
  <c r="K963" i="1"/>
  <c r="J963" i="1"/>
  <c r="I963" i="1"/>
  <c r="K962" i="1"/>
  <c r="J962" i="1"/>
  <c r="I962" i="1"/>
  <c r="K961" i="1"/>
  <c r="J961" i="1"/>
  <c r="I961" i="1"/>
  <c r="K960" i="1"/>
  <c r="J960" i="1"/>
  <c r="I960" i="1"/>
  <c r="K959" i="1"/>
  <c r="J959" i="1"/>
  <c r="I959" i="1"/>
  <c r="K958" i="1"/>
  <c r="J958" i="1"/>
  <c r="I958" i="1"/>
  <c r="K957" i="1"/>
  <c r="J957" i="1"/>
  <c r="I957" i="1"/>
  <c r="K956" i="1"/>
  <c r="J956" i="1"/>
  <c r="I956" i="1"/>
  <c r="K955" i="1"/>
  <c r="J955" i="1"/>
  <c r="I955" i="1"/>
  <c r="K954" i="1"/>
  <c r="J954" i="1"/>
  <c r="I954" i="1"/>
  <c r="K953" i="1"/>
  <c r="J953" i="1"/>
  <c r="I953" i="1"/>
  <c r="K952" i="1"/>
  <c r="J952" i="1"/>
  <c r="I952" i="1"/>
  <c r="K951" i="1"/>
  <c r="J951" i="1"/>
  <c r="I951" i="1"/>
  <c r="K950" i="1"/>
  <c r="J950" i="1"/>
  <c r="I950" i="1"/>
  <c r="K949" i="1"/>
  <c r="J949" i="1"/>
  <c r="I949" i="1"/>
  <c r="K948" i="1"/>
  <c r="J948" i="1"/>
  <c r="I948" i="1"/>
  <c r="K947" i="1"/>
  <c r="J947" i="1"/>
  <c r="I947" i="1"/>
  <c r="K946" i="1"/>
  <c r="J946" i="1"/>
  <c r="I946" i="1"/>
  <c r="K945" i="1"/>
  <c r="J945" i="1"/>
  <c r="I945" i="1"/>
  <c r="K944" i="1"/>
  <c r="J944" i="1"/>
  <c r="I944" i="1"/>
  <c r="K943" i="1"/>
  <c r="J943" i="1"/>
  <c r="I943" i="1"/>
  <c r="K942" i="1"/>
  <c r="J942" i="1"/>
  <c r="I942" i="1"/>
  <c r="K941" i="1"/>
  <c r="J941" i="1"/>
  <c r="I941" i="1"/>
  <c r="K940" i="1"/>
  <c r="J940" i="1"/>
  <c r="I940" i="1"/>
  <c r="K939" i="1"/>
  <c r="J939" i="1"/>
  <c r="I939" i="1"/>
  <c r="K938" i="1"/>
  <c r="J938" i="1"/>
  <c r="I938" i="1"/>
  <c r="K937" i="1"/>
  <c r="J937" i="1"/>
  <c r="I937" i="1"/>
  <c r="K936" i="1"/>
  <c r="J936" i="1"/>
  <c r="I936" i="1"/>
  <c r="K935" i="1"/>
  <c r="J935" i="1"/>
  <c r="I935" i="1"/>
  <c r="K934" i="1"/>
  <c r="J934" i="1"/>
  <c r="I934" i="1"/>
  <c r="K933" i="1"/>
  <c r="J933" i="1"/>
  <c r="I933" i="1"/>
  <c r="K932" i="1"/>
  <c r="J932" i="1"/>
  <c r="I932" i="1"/>
  <c r="K931" i="1"/>
  <c r="J931" i="1"/>
  <c r="I931" i="1"/>
  <c r="K930" i="1"/>
  <c r="J930" i="1"/>
  <c r="I930" i="1"/>
  <c r="K929" i="1"/>
  <c r="J929" i="1"/>
  <c r="I929" i="1"/>
  <c r="K928" i="1"/>
  <c r="J928" i="1"/>
  <c r="I928" i="1"/>
  <c r="K927" i="1"/>
  <c r="J927" i="1"/>
  <c r="I927" i="1"/>
  <c r="K926" i="1"/>
  <c r="J926" i="1"/>
  <c r="I926" i="1"/>
  <c r="K925" i="1"/>
  <c r="J925" i="1"/>
  <c r="I925" i="1"/>
  <c r="M925" i="1"/>
  <c r="N925" i="1" s="1"/>
  <c r="M924" i="1"/>
  <c r="N924" i="1" s="1"/>
  <c r="K924" i="1"/>
  <c r="J924" i="1"/>
  <c r="I924" i="1"/>
  <c r="M923" i="1"/>
  <c r="N923" i="1" s="1"/>
  <c r="K923" i="1"/>
  <c r="J923" i="1"/>
  <c r="I923" i="1"/>
  <c r="M922" i="1"/>
  <c r="N922" i="1" s="1"/>
  <c r="K922" i="1"/>
  <c r="J922" i="1"/>
  <c r="I922" i="1"/>
  <c r="M921" i="1"/>
  <c r="N921" i="1" s="1"/>
  <c r="K921" i="1"/>
  <c r="J921" i="1"/>
  <c r="I921" i="1"/>
  <c r="M920" i="1"/>
  <c r="N920" i="1" s="1"/>
  <c r="K920" i="1"/>
  <c r="J920" i="1"/>
  <c r="I920" i="1"/>
  <c r="M919" i="1"/>
  <c r="N919" i="1" s="1"/>
  <c r="K919" i="1"/>
  <c r="J919" i="1"/>
  <c r="I919" i="1"/>
  <c r="M918" i="1"/>
  <c r="N918" i="1" s="1"/>
  <c r="K918" i="1"/>
  <c r="J918" i="1"/>
  <c r="I918" i="1"/>
  <c r="M917" i="1"/>
  <c r="N917" i="1" s="1"/>
  <c r="K917" i="1"/>
  <c r="J917" i="1"/>
  <c r="I917" i="1"/>
  <c r="M916" i="1"/>
  <c r="N916" i="1" s="1"/>
  <c r="K916" i="1"/>
  <c r="J916" i="1"/>
  <c r="M915" i="1"/>
  <c r="N915" i="1" s="1"/>
  <c r="K915" i="1"/>
  <c r="J915" i="1"/>
  <c r="M914" i="1"/>
  <c r="N914" i="1" s="1"/>
  <c r="K914" i="1"/>
  <c r="J914" i="1"/>
  <c r="M913" i="1"/>
  <c r="N913" i="1" s="1"/>
  <c r="K913" i="1"/>
  <c r="J913" i="1"/>
  <c r="M912" i="1"/>
  <c r="N912" i="1" s="1"/>
  <c r="K912" i="1"/>
  <c r="J912" i="1"/>
  <c r="M911" i="1"/>
  <c r="N911" i="1" s="1"/>
  <c r="K911" i="1"/>
  <c r="J911" i="1"/>
  <c r="M910" i="1"/>
  <c r="N910" i="1" s="1"/>
  <c r="K910" i="1"/>
  <c r="J910" i="1"/>
  <c r="M909" i="1"/>
  <c r="N909" i="1" s="1"/>
  <c r="K909" i="1"/>
  <c r="J909" i="1"/>
  <c r="M908" i="1"/>
  <c r="N908" i="1" s="1"/>
  <c r="K908" i="1"/>
  <c r="J908" i="1"/>
  <c r="M907" i="1"/>
  <c r="N907" i="1" s="1"/>
  <c r="K907" i="1"/>
  <c r="J907" i="1"/>
  <c r="M906" i="1"/>
  <c r="N906" i="1" s="1"/>
  <c r="K906" i="1"/>
  <c r="J906" i="1"/>
  <c r="M905" i="1"/>
  <c r="N905" i="1" s="1"/>
  <c r="K905" i="1"/>
  <c r="J905" i="1"/>
  <c r="M904" i="1"/>
  <c r="N904" i="1" s="1"/>
  <c r="K904" i="1"/>
  <c r="J904" i="1"/>
  <c r="M903" i="1"/>
  <c r="N903" i="1" s="1"/>
  <c r="K903" i="1"/>
  <c r="J903" i="1"/>
  <c r="M902" i="1"/>
  <c r="N902" i="1" s="1"/>
  <c r="K902" i="1"/>
  <c r="J902" i="1"/>
  <c r="M901" i="1"/>
  <c r="N901" i="1" s="1"/>
  <c r="K901" i="1"/>
  <c r="J901" i="1"/>
  <c r="M900" i="1"/>
  <c r="N900" i="1" s="1"/>
  <c r="K900" i="1"/>
  <c r="J900" i="1"/>
  <c r="M899" i="1"/>
  <c r="N899" i="1" s="1"/>
  <c r="K899" i="1"/>
  <c r="J899" i="1"/>
  <c r="M898" i="1"/>
  <c r="N898" i="1" s="1"/>
  <c r="K898" i="1"/>
  <c r="J898" i="1"/>
  <c r="M897" i="1"/>
  <c r="N897" i="1" s="1"/>
  <c r="K897" i="1"/>
  <c r="J897" i="1"/>
  <c r="M896" i="1"/>
  <c r="N896" i="1" s="1"/>
  <c r="K896" i="1"/>
  <c r="J896" i="1"/>
  <c r="M895" i="1"/>
  <c r="N895" i="1" s="1"/>
  <c r="K895" i="1"/>
  <c r="J895" i="1"/>
  <c r="M894" i="1"/>
  <c r="N894" i="1" s="1"/>
  <c r="K894" i="1"/>
  <c r="J894" i="1"/>
  <c r="M893" i="1"/>
  <c r="N893" i="1" s="1"/>
  <c r="K893" i="1"/>
  <c r="J893" i="1"/>
  <c r="M892" i="1"/>
  <c r="N892" i="1" s="1"/>
  <c r="K892" i="1"/>
  <c r="J892" i="1"/>
  <c r="M891" i="1"/>
  <c r="N891" i="1" s="1"/>
  <c r="K891" i="1"/>
  <c r="J891" i="1"/>
  <c r="M890" i="1"/>
  <c r="N890" i="1" s="1"/>
  <c r="K890" i="1"/>
  <c r="J890" i="1"/>
  <c r="M889" i="1"/>
  <c r="N889" i="1" s="1"/>
  <c r="K889" i="1"/>
  <c r="J889" i="1"/>
  <c r="M888" i="1"/>
  <c r="N888" i="1" s="1"/>
  <c r="K888" i="1"/>
  <c r="J888" i="1"/>
  <c r="M887" i="1"/>
  <c r="N887" i="1" s="1"/>
  <c r="K887" i="1"/>
  <c r="J887" i="1"/>
  <c r="M886" i="1"/>
  <c r="N886" i="1" s="1"/>
  <c r="K886" i="1"/>
  <c r="J886" i="1"/>
  <c r="M885" i="1"/>
  <c r="N885" i="1" s="1"/>
  <c r="K885" i="1"/>
  <c r="J885" i="1"/>
  <c r="M884" i="1"/>
  <c r="N884" i="1" s="1"/>
  <c r="K884" i="1"/>
  <c r="J884" i="1"/>
  <c r="M883" i="1"/>
  <c r="N883" i="1" s="1"/>
  <c r="K883" i="1"/>
  <c r="J883" i="1"/>
  <c r="M882" i="1"/>
  <c r="N882" i="1" s="1"/>
  <c r="K882" i="1"/>
  <c r="J882" i="1"/>
  <c r="M881" i="1"/>
  <c r="N881" i="1" s="1"/>
  <c r="K881" i="1"/>
  <c r="J881" i="1"/>
  <c r="M880" i="1"/>
  <c r="N880" i="1" s="1"/>
  <c r="K880" i="1"/>
  <c r="J880" i="1"/>
  <c r="M879" i="1"/>
  <c r="N879" i="1" s="1"/>
  <c r="K879" i="1"/>
  <c r="J879" i="1"/>
  <c r="M878" i="1"/>
  <c r="N878" i="1" s="1"/>
  <c r="K878" i="1"/>
  <c r="J878" i="1"/>
  <c r="M877" i="1"/>
  <c r="N877" i="1" s="1"/>
  <c r="K877" i="1"/>
  <c r="J877" i="1"/>
  <c r="M876" i="1"/>
  <c r="N876" i="1" s="1"/>
  <c r="K876" i="1"/>
  <c r="J876" i="1"/>
  <c r="M875" i="1"/>
  <c r="N875" i="1" s="1"/>
  <c r="K875" i="1"/>
  <c r="J875" i="1"/>
  <c r="M874" i="1"/>
  <c r="N874" i="1" s="1"/>
  <c r="K874" i="1"/>
  <c r="J874" i="1"/>
  <c r="M873" i="1"/>
  <c r="N873" i="1" s="1"/>
  <c r="K873" i="1"/>
  <c r="J873" i="1"/>
  <c r="M872" i="1"/>
  <c r="N872" i="1" s="1"/>
  <c r="K872" i="1"/>
  <c r="J872" i="1"/>
  <c r="M871" i="1"/>
  <c r="N871" i="1" s="1"/>
  <c r="K871" i="1"/>
  <c r="J871" i="1"/>
  <c r="M870" i="1"/>
  <c r="N870" i="1" s="1"/>
  <c r="K870" i="1"/>
  <c r="J870" i="1"/>
  <c r="M869" i="1"/>
  <c r="N869" i="1" s="1"/>
  <c r="K869" i="1"/>
  <c r="J869" i="1"/>
  <c r="M868" i="1"/>
  <c r="N868" i="1" s="1"/>
  <c r="K868" i="1"/>
  <c r="J868" i="1"/>
  <c r="M867" i="1"/>
  <c r="N867" i="1" s="1"/>
  <c r="K867" i="1"/>
  <c r="J867" i="1"/>
  <c r="M866" i="1"/>
  <c r="N866" i="1" s="1"/>
  <c r="K866" i="1"/>
  <c r="J866" i="1"/>
  <c r="M865" i="1"/>
  <c r="N865" i="1" s="1"/>
  <c r="K865" i="1"/>
  <c r="J865" i="1"/>
  <c r="M864" i="1"/>
  <c r="N864" i="1" s="1"/>
  <c r="K864" i="1"/>
  <c r="J864" i="1"/>
  <c r="M863" i="1"/>
  <c r="N863" i="1" s="1"/>
  <c r="K863" i="1"/>
  <c r="J863" i="1"/>
  <c r="M862" i="1"/>
  <c r="N862" i="1" s="1"/>
  <c r="K862" i="1"/>
  <c r="J862" i="1"/>
  <c r="M861" i="1"/>
  <c r="N861" i="1" s="1"/>
  <c r="K861" i="1"/>
  <c r="J861" i="1"/>
  <c r="M860" i="1"/>
  <c r="N860" i="1" s="1"/>
  <c r="K860" i="1"/>
  <c r="J860" i="1"/>
  <c r="M859" i="1"/>
  <c r="N859" i="1" s="1"/>
  <c r="K859" i="1"/>
  <c r="J859" i="1"/>
  <c r="M858" i="1"/>
  <c r="N858" i="1" s="1"/>
  <c r="K858" i="1"/>
  <c r="J858" i="1"/>
  <c r="M857" i="1"/>
  <c r="N857" i="1" s="1"/>
  <c r="K857" i="1"/>
  <c r="J857" i="1"/>
  <c r="M856" i="1"/>
  <c r="N856" i="1" s="1"/>
  <c r="K856" i="1"/>
  <c r="J856" i="1"/>
  <c r="M855" i="1"/>
  <c r="N855" i="1" s="1"/>
  <c r="K855" i="1"/>
  <c r="J855" i="1"/>
  <c r="M854" i="1"/>
  <c r="N854" i="1" s="1"/>
  <c r="K854" i="1"/>
  <c r="J854" i="1"/>
  <c r="M853" i="1"/>
  <c r="N853" i="1" s="1"/>
  <c r="K853" i="1"/>
  <c r="J853" i="1"/>
  <c r="M852" i="1"/>
  <c r="N852" i="1" s="1"/>
  <c r="K852" i="1"/>
  <c r="J852" i="1"/>
  <c r="M851" i="1"/>
  <c r="N851" i="1" s="1"/>
  <c r="K851" i="1"/>
  <c r="J851" i="1"/>
  <c r="M850" i="1"/>
  <c r="N850" i="1" s="1"/>
  <c r="K850" i="1"/>
  <c r="J850" i="1"/>
  <c r="M849" i="1"/>
  <c r="N849" i="1" s="1"/>
  <c r="K849" i="1"/>
  <c r="J849" i="1"/>
  <c r="M848" i="1"/>
  <c r="N848" i="1" s="1"/>
  <c r="K848" i="1"/>
  <c r="J848" i="1"/>
  <c r="M847" i="1"/>
  <c r="N847" i="1" s="1"/>
  <c r="K847" i="1"/>
  <c r="J847" i="1"/>
  <c r="M846" i="1"/>
  <c r="N846" i="1" s="1"/>
  <c r="K846" i="1"/>
  <c r="J846" i="1"/>
  <c r="M845" i="1"/>
  <c r="N845" i="1" s="1"/>
  <c r="K845" i="1"/>
  <c r="J845" i="1"/>
  <c r="M844" i="1"/>
  <c r="N844" i="1" s="1"/>
  <c r="K844" i="1"/>
  <c r="J844" i="1"/>
  <c r="M843" i="1"/>
  <c r="N843" i="1" s="1"/>
  <c r="K843" i="1"/>
  <c r="J843" i="1"/>
  <c r="M842" i="1"/>
  <c r="N842" i="1" s="1"/>
  <c r="K842" i="1"/>
  <c r="J842" i="1"/>
  <c r="M841" i="1"/>
  <c r="N841" i="1" s="1"/>
  <c r="K841" i="1"/>
  <c r="J841" i="1"/>
  <c r="M840" i="1"/>
  <c r="N840" i="1" s="1"/>
  <c r="K840" i="1"/>
  <c r="J840" i="1"/>
  <c r="M839" i="1"/>
  <c r="N839" i="1" s="1"/>
  <c r="K839" i="1"/>
  <c r="J839" i="1"/>
  <c r="M838" i="1"/>
  <c r="N838" i="1" s="1"/>
  <c r="K838" i="1"/>
  <c r="J838" i="1"/>
  <c r="M837" i="1"/>
  <c r="N837" i="1" s="1"/>
  <c r="K837" i="1"/>
  <c r="J837" i="1"/>
  <c r="M836" i="1"/>
  <c r="N836" i="1" s="1"/>
  <c r="K836" i="1"/>
  <c r="J836" i="1"/>
  <c r="M835" i="1"/>
  <c r="N835" i="1" s="1"/>
  <c r="K835" i="1"/>
  <c r="J835" i="1"/>
  <c r="M834" i="1"/>
  <c r="N834" i="1" s="1"/>
  <c r="K834" i="1"/>
  <c r="J834" i="1"/>
  <c r="M833" i="1"/>
  <c r="N833" i="1" s="1"/>
  <c r="K833" i="1"/>
  <c r="J833" i="1"/>
  <c r="M832" i="1"/>
  <c r="N832" i="1" s="1"/>
  <c r="K832" i="1"/>
  <c r="J832" i="1"/>
  <c r="M831" i="1"/>
  <c r="N831" i="1" s="1"/>
  <c r="K831" i="1"/>
  <c r="J831" i="1"/>
  <c r="M830" i="1"/>
  <c r="N830" i="1" s="1"/>
  <c r="K830" i="1"/>
  <c r="J830" i="1"/>
  <c r="M829" i="1"/>
  <c r="N829" i="1" s="1"/>
  <c r="K829" i="1"/>
  <c r="J829" i="1"/>
  <c r="M828" i="1"/>
  <c r="N828" i="1" s="1"/>
  <c r="K828" i="1"/>
  <c r="J828" i="1"/>
  <c r="M827" i="1"/>
  <c r="N827" i="1" s="1"/>
  <c r="K827" i="1"/>
  <c r="J827" i="1"/>
  <c r="M826" i="1"/>
  <c r="N826" i="1" s="1"/>
  <c r="K826" i="1"/>
  <c r="J826" i="1"/>
  <c r="M825" i="1"/>
  <c r="N825" i="1" s="1"/>
  <c r="K825" i="1"/>
  <c r="J825" i="1"/>
  <c r="M824" i="1"/>
  <c r="N824" i="1" s="1"/>
  <c r="K824" i="1"/>
  <c r="J824" i="1"/>
  <c r="M823" i="1"/>
  <c r="N823" i="1" s="1"/>
  <c r="K823" i="1"/>
  <c r="J823" i="1"/>
  <c r="M822" i="1"/>
  <c r="N822" i="1" s="1"/>
  <c r="K822" i="1"/>
  <c r="J822" i="1"/>
  <c r="M821" i="1"/>
  <c r="N821" i="1" s="1"/>
  <c r="K821" i="1"/>
  <c r="J821" i="1"/>
  <c r="M820" i="1"/>
  <c r="N820" i="1" s="1"/>
  <c r="K820" i="1"/>
  <c r="J820" i="1"/>
  <c r="M819" i="1"/>
  <c r="N819" i="1" s="1"/>
  <c r="K819" i="1"/>
  <c r="J819" i="1"/>
  <c r="M818" i="1"/>
  <c r="N818" i="1" s="1"/>
  <c r="K818" i="1"/>
  <c r="J818" i="1"/>
  <c r="M817" i="1"/>
  <c r="N817" i="1" s="1"/>
  <c r="K817" i="1"/>
  <c r="J817" i="1"/>
  <c r="M816" i="1"/>
  <c r="N816" i="1" s="1"/>
  <c r="K816" i="1"/>
  <c r="J816" i="1"/>
  <c r="M815" i="1"/>
  <c r="N815" i="1" s="1"/>
  <c r="K815" i="1"/>
  <c r="J815" i="1"/>
  <c r="M814" i="1"/>
  <c r="N814" i="1" s="1"/>
  <c r="K814" i="1"/>
  <c r="J814" i="1"/>
  <c r="M813" i="1"/>
  <c r="N813" i="1" s="1"/>
  <c r="K813" i="1"/>
  <c r="J813" i="1"/>
  <c r="M812" i="1"/>
  <c r="N812" i="1" s="1"/>
  <c r="K812" i="1"/>
  <c r="J812" i="1"/>
  <c r="M811" i="1"/>
  <c r="N811" i="1" s="1"/>
  <c r="K811" i="1"/>
  <c r="J811" i="1"/>
  <c r="M810" i="1"/>
  <c r="N810" i="1" s="1"/>
  <c r="K810" i="1"/>
  <c r="J810" i="1"/>
  <c r="M809" i="1"/>
  <c r="N809" i="1" s="1"/>
  <c r="K809" i="1"/>
  <c r="J809" i="1"/>
  <c r="M808" i="1"/>
  <c r="N808" i="1" s="1"/>
  <c r="K808" i="1"/>
  <c r="J808" i="1"/>
  <c r="M807" i="1"/>
  <c r="N807" i="1" s="1"/>
  <c r="K807" i="1"/>
  <c r="J807" i="1"/>
  <c r="M806" i="1"/>
  <c r="N806" i="1" s="1"/>
  <c r="K806" i="1"/>
  <c r="J806" i="1"/>
  <c r="M805" i="1"/>
  <c r="N805" i="1" s="1"/>
  <c r="K805" i="1"/>
  <c r="J805" i="1"/>
  <c r="M804" i="1"/>
  <c r="N804" i="1" s="1"/>
  <c r="K804" i="1"/>
  <c r="J804" i="1"/>
  <c r="M803" i="1"/>
  <c r="N803" i="1" s="1"/>
  <c r="K803" i="1"/>
  <c r="J803" i="1"/>
  <c r="M802" i="1"/>
  <c r="N802" i="1" s="1"/>
  <c r="K802" i="1"/>
  <c r="J802" i="1"/>
  <c r="M801" i="1"/>
  <c r="N801" i="1" s="1"/>
  <c r="K801" i="1"/>
  <c r="J801" i="1"/>
  <c r="M800" i="1"/>
  <c r="N800" i="1" s="1"/>
  <c r="K800" i="1"/>
  <c r="J800" i="1"/>
  <c r="M799" i="1"/>
  <c r="N799" i="1" s="1"/>
  <c r="K799" i="1"/>
  <c r="J799" i="1"/>
  <c r="M798" i="1"/>
  <c r="N798" i="1" s="1"/>
  <c r="K798" i="1"/>
  <c r="J798" i="1"/>
  <c r="M797" i="1"/>
  <c r="N797" i="1" s="1"/>
  <c r="K797" i="1"/>
  <c r="J797" i="1"/>
  <c r="M796" i="1"/>
  <c r="N796" i="1" s="1"/>
  <c r="K796" i="1"/>
  <c r="J796" i="1"/>
  <c r="M795" i="1"/>
  <c r="N795" i="1" s="1"/>
  <c r="K795" i="1"/>
  <c r="J795" i="1"/>
  <c r="M794" i="1"/>
  <c r="N794" i="1" s="1"/>
  <c r="K794" i="1"/>
  <c r="J794" i="1"/>
  <c r="M793" i="1"/>
  <c r="N793" i="1" s="1"/>
  <c r="K793" i="1"/>
  <c r="J793" i="1"/>
  <c r="M792" i="1"/>
  <c r="N792" i="1" s="1"/>
  <c r="K792" i="1"/>
  <c r="J792" i="1"/>
  <c r="M791" i="1"/>
  <c r="N791" i="1" s="1"/>
  <c r="K791" i="1"/>
  <c r="J791" i="1"/>
  <c r="M790" i="1"/>
  <c r="N790" i="1" s="1"/>
  <c r="K790" i="1"/>
  <c r="J790" i="1"/>
  <c r="M789" i="1"/>
  <c r="N789" i="1" s="1"/>
  <c r="K789" i="1"/>
  <c r="J789" i="1"/>
  <c r="M788" i="1"/>
  <c r="N788" i="1" s="1"/>
  <c r="K788" i="1"/>
  <c r="J788" i="1"/>
  <c r="M787" i="1"/>
  <c r="N787" i="1" s="1"/>
  <c r="K787" i="1"/>
  <c r="J787" i="1"/>
  <c r="M786" i="1"/>
  <c r="N786" i="1" s="1"/>
  <c r="K786" i="1"/>
  <c r="J786" i="1"/>
  <c r="M785" i="1"/>
  <c r="N785" i="1" s="1"/>
  <c r="K785" i="1"/>
  <c r="J785" i="1"/>
  <c r="M784" i="1"/>
  <c r="N784" i="1" s="1"/>
  <c r="K784" i="1"/>
  <c r="J784" i="1"/>
  <c r="M783" i="1"/>
  <c r="N783" i="1" s="1"/>
  <c r="K783" i="1"/>
  <c r="J783" i="1"/>
  <c r="M782" i="1"/>
  <c r="N782" i="1" s="1"/>
  <c r="K782" i="1"/>
  <c r="J782" i="1"/>
  <c r="M781" i="1"/>
  <c r="N781" i="1" s="1"/>
  <c r="K781" i="1"/>
  <c r="J781" i="1"/>
  <c r="M780" i="1"/>
  <c r="N780" i="1" s="1"/>
  <c r="K780" i="1"/>
  <c r="J780" i="1"/>
  <c r="M779" i="1"/>
  <c r="N779" i="1" s="1"/>
  <c r="K779" i="1"/>
  <c r="J779" i="1"/>
  <c r="M778" i="1"/>
  <c r="N778" i="1" s="1"/>
  <c r="K778" i="1"/>
  <c r="J778" i="1"/>
  <c r="M777" i="1"/>
  <c r="N777" i="1" s="1"/>
  <c r="K777" i="1"/>
  <c r="J777" i="1"/>
  <c r="M776" i="1"/>
  <c r="N776" i="1" s="1"/>
  <c r="K776" i="1"/>
  <c r="J776" i="1"/>
  <c r="M775" i="1"/>
  <c r="N775" i="1" s="1"/>
  <c r="K775" i="1"/>
  <c r="J775" i="1"/>
  <c r="M774" i="1"/>
  <c r="N774" i="1" s="1"/>
  <c r="K774" i="1"/>
  <c r="J774" i="1"/>
  <c r="M773" i="1"/>
  <c r="N773" i="1" s="1"/>
  <c r="K773" i="1"/>
  <c r="J773" i="1"/>
  <c r="M772" i="1"/>
  <c r="N772" i="1" s="1"/>
  <c r="K772" i="1"/>
  <c r="J772" i="1"/>
  <c r="M771" i="1"/>
  <c r="N771" i="1" s="1"/>
  <c r="K771" i="1"/>
  <c r="J771" i="1"/>
  <c r="M770" i="1"/>
  <c r="N770" i="1" s="1"/>
  <c r="K770" i="1"/>
  <c r="J770" i="1"/>
  <c r="M769" i="1"/>
  <c r="N769" i="1" s="1"/>
  <c r="K769" i="1"/>
  <c r="J769" i="1"/>
  <c r="M768" i="1"/>
  <c r="N768" i="1" s="1"/>
  <c r="K768" i="1"/>
  <c r="J768" i="1"/>
  <c r="M767" i="1"/>
  <c r="N767" i="1" s="1"/>
  <c r="K767" i="1"/>
  <c r="J767" i="1"/>
  <c r="M766" i="1"/>
  <c r="N766" i="1" s="1"/>
  <c r="K766" i="1"/>
  <c r="J766" i="1"/>
  <c r="M765" i="1"/>
  <c r="N765" i="1" s="1"/>
  <c r="K765" i="1"/>
  <c r="J765" i="1"/>
  <c r="M764" i="1"/>
  <c r="N764" i="1" s="1"/>
  <c r="K764" i="1"/>
  <c r="J764" i="1"/>
  <c r="M763" i="1"/>
  <c r="N763" i="1" s="1"/>
  <c r="K763" i="1"/>
  <c r="J763" i="1"/>
  <c r="M762" i="1"/>
  <c r="N762" i="1" s="1"/>
  <c r="K762" i="1"/>
  <c r="J762" i="1"/>
  <c r="M761" i="1"/>
  <c r="N761" i="1" s="1"/>
  <c r="K761" i="1"/>
  <c r="J761" i="1"/>
  <c r="M760" i="1"/>
  <c r="N760" i="1" s="1"/>
  <c r="K760" i="1"/>
  <c r="J760" i="1"/>
  <c r="M759" i="1"/>
  <c r="N759" i="1" s="1"/>
  <c r="K759" i="1"/>
  <c r="J759" i="1"/>
  <c r="M758" i="1"/>
  <c r="N758" i="1" s="1"/>
  <c r="K758" i="1"/>
  <c r="J758" i="1"/>
  <c r="M757" i="1"/>
  <c r="N757" i="1" s="1"/>
  <c r="K757" i="1"/>
  <c r="J757" i="1"/>
  <c r="M756" i="1"/>
  <c r="N756" i="1" s="1"/>
  <c r="K756" i="1"/>
  <c r="J756" i="1"/>
  <c r="M755" i="1"/>
  <c r="N755" i="1" s="1"/>
  <c r="K755" i="1"/>
  <c r="J755" i="1"/>
  <c r="M754" i="1"/>
  <c r="N754" i="1" s="1"/>
  <c r="K754" i="1"/>
  <c r="J754" i="1"/>
  <c r="M753" i="1"/>
  <c r="N753" i="1" s="1"/>
  <c r="K753" i="1"/>
  <c r="J753" i="1"/>
  <c r="M752" i="1"/>
  <c r="N752" i="1" s="1"/>
  <c r="K752" i="1"/>
  <c r="J752" i="1"/>
  <c r="M751" i="1"/>
  <c r="N751" i="1" s="1"/>
  <c r="K751" i="1"/>
  <c r="J751" i="1"/>
  <c r="M750" i="1"/>
  <c r="N750" i="1" s="1"/>
  <c r="K750" i="1"/>
  <c r="J750" i="1"/>
  <c r="M749" i="1"/>
  <c r="N749" i="1" s="1"/>
  <c r="K749" i="1"/>
  <c r="J749" i="1"/>
  <c r="M748" i="1"/>
  <c r="N748" i="1" s="1"/>
  <c r="K748" i="1"/>
  <c r="J748" i="1"/>
  <c r="M747" i="1"/>
  <c r="N747" i="1" s="1"/>
  <c r="K747" i="1"/>
  <c r="J747" i="1"/>
  <c r="M746" i="1"/>
  <c r="N746" i="1" s="1"/>
  <c r="K746" i="1"/>
  <c r="J746" i="1"/>
  <c r="M745" i="1"/>
  <c r="N745" i="1" s="1"/>
  <c r="K745" i="1"/>
  <c r="J745" i="1"/>
  <c r="M744" i="1"/>
  <c r="N744" i="1" s="1"/>
  <c r="K744" i="1"/>
  <c r="J744" i="1"/>
  <c r="M743" i="1"/>
  <c r="N743" i="1" s="1"/>
  <c r="K743" i="1"/>
  <c r="J743" i="1"/>
  <c r="M742" i="1"/>
  <c r="N742" i="1" s="1"/>
  <c r="K742" i="1"/>
  <c r="J742" i="1"/>
  <c r="M741" i="1"/>
  <c r="N741" i="1" s="1"/>
  <c r="K741" i="1"/>
  <c r="J741" i="1"/>
  <c r="M740" i="1"/>
  <c r="N740" i="1" s="1"/>
  <c r="K740" i="1"/>
  <c r="J740" i="1"/>
  <c r="M739" i="1"/>
  <c r="N739" i="1" s="1"/>
  <c r="K739" i="1"/>
  <c r="J739" i="1"/>
  <c r="M738" i="1"/>
  <c r="N738" i="1" s="1"/>
  <c r="K738" i="1"/>
  <c r="J738" i="1"/>
  <c r="M737" i="1"/>
  <c r="N737" i="1" s="1"/>
  <c r="K737" i="1"/>
  <c r="J737" i="1"/>
  <c r="M736" i="1"/>
  <c r="N736" i="1" s="1"/>
  <c r="K736" i="1"/>
  <c r="J736" i="1"/>
  <c r="M735" i="1"/>
  <c r="N735" i="1" s="1"/>
  <c r="K735" i="1"/>
  <c r="J735" i="1"/>
  <c r="M734" i="1"/>
  <c r="N734" i="1" s="1"/>
  <c r="K734" i="1"/>
  <c r="J734" i="1"/>
  <c r="M733" i="1"/>
  <c r="N733" i="1" s="1"/>
  <c r="K733" i="1"/>
  <c r="J733" i="1"/>
  <c r="M732" i="1"/>
  <c r="N732" i="1" s="1"/>
  <c r="K732" i="1"/>
  <c r="J732" i="1"/>
  <c r="M731" i="1"/>
  <c r="N731" i="1" s="1"/>
  <c r="K731" i="1"/>
  <c r="J731" i="1"/>
  <c r="M730" i="1"/>
  <c r="N730" i="1" s="1"/>
  <c r="K730" i="1"/>
  <c r="J730" i="1"/>
  <c r="M729" i="1"/>
  <c r="N729" i="1" s="1"/>
  <c r="K729" i="1"/>
  <c r="J729" i="1"/>
  <c r="M728" i="1"/>
  <c r="N728" i="1" s="1"/>
  <c r="K728" i="1"/>
  <c r="J728" i="1"/>
  <c r="M727" i="1"/>
  <c r="N727" i="1" s="1"/>
  <c r="K727" i="1"/>
  <c r="J727" i="1"/>
  <c r="M726" i="1"/>
  <c r="N726" i="1" s="1"/>
  <c r="K726" i="1"/>
  <c r="J726" i="1"/>
  <c r="M725" i="1"/>
  <c r="N725" i="1" s="1"/>
  <c r="K725" i="1"/>
  <c r="J725" i="1"/>
  <c r="M724" i="1"/>
  <c r="N724" i="1" s="1"/>
  <c r="K724" i="1"/>
  <c r="J724" i="1"/>
  <c r="M723" i="1"/>
  <c r="N723" i="1" s="1"/>
  <c r="K723" i="1"/>
  <c r="J723" i="1"/>
  <c r="M722" i="1"/>
  <c r="N722" i="1" s="1"/>
  <c r="K722" i="1"/>
  <c r="J722" i="1"/>
  <c r="M721" i="1"/>
  <c r="N721" i="1" s="1"/>
  <c r="K721" i="1"/>
  <c r="J721" i="1"/>
  <c r="M720" i="1"/>
  <c r="N720" i="1" s="1"/>
  <c r="K720" i="1"/>
  <c r="J720" i="1"/>
  <c r="M719" i="1"/>
  <c r="N719" i="1" s="1"/>
  <c r="K719" i="1"/>
  <c r="J719" i="1"/>
  <c r="M718" i="1"/>
  <c r="N718" i="1" s="1"/>
  <c r="K718" i="1"/>
  <c r="J718" i="1"/>
  <c r="M717" i="1"/>
  <c r="N717" i="1" s="1"/>
  <c r="K717" i="1"/>
  <c r="J717" i="1"/>
  <c r="M716" i="1"/>
  <c r="N716" i="1" s="1"/>
  <c r="K716" i="1"/>
  <c r="J716" i="1"/>
  <c r="M715" i="1"/>
  <c r="N715" i="1" s="1"/>
  <c r="K715" i="1"/>
  <c r="J715" i="1"/>
  <c r="M714" i="1"/>
  <c r="N714" i="1" s="1"/>
  <c r="K714" i="1"/>
  <c r="J714" i="1"/>
  <c r="M713" i="1"/>
  <c r="N713" i="1" s="1"/>
  <c r="K713" i="1"/>
  <c r="J713" i="1"/>
  <c r="M712" i="1"/>
  <c r="N712" i="1" s="1"/>
  <c r="K712" i="1"/>
  <c r="J712" i="1"/>
  <c r="M711" i="1"/>
  <c r="N711" i="1" s="1"/>
  <c r="K711" i="1"/>
  <c r="J711" i="1"/>
  <c r="M710" i="1"/>
  <c r="N710" i="1" s="1"/>
  <c r="K710" i="1"/>
  <c r="J710" i="1"/>
  <c r="M709" i="1"/>
  <c r="N709" i="1" s="1"/>
  <c r="K709" i="1"/>
  <c r="J709" i="1"/>
  <c r="M708" i="1"/>
  <c r="N708" i="1" s="1"/>
  <c r="K708" i="1"/>
  <c r="J708" i="1"/>
  <c r="M707" i="1"/>
  <c r="N707" i="1" s="1"/>
  <c r="K707" i="1"/>
  <c r="J707" i="1"/>
  <c r="M706" i="1"/>
  <c r="N706" i="1" s="1"/>
  <c r="K706" i="1"/>
  <c r="J706" i="1"/>
  <c r="M705" i="1"/>
  <c r="N705" i="1" s="1"/>
  <c r="K705" i="1"/>
  <c r="J705" i="1"/>
  <c r="M704" i="1"/>
  <c r="N704" i="1" s="1"/>
  <c r="K704" i="1"/>
  <c r="J704" i="1"/>
  <c r="M703" i="1"/>
  <c r="N703" i="1" s="1"/>
  <c r="K703" i="1"/>
  <c r="J703" i="1"/>
  <c r="M702" i="1"/>
  <c r="N702" i="1" s="1"/>
  <c r="K702" i="1"/>
  <c r="J702" i="1"/>
  <c r="M701" i="1"/>
  <c r="N701" i="1" s="1"/>
  <c r="K701" i="1"/>
  <c r="J701" i="1"/>
  <c r="M700" i="1"/>
  <c r="N700" i="1" s="1"/>
  <c r="K700" i="1"/>
  <c r="J700" i="1"/>
  <c r="M699" i="1"/>
  <c r="N699" i="1" s="1"/>
  <c r="K699" i="1"/>
  <c r="J699" i="1"/>
  <c r="M698" i="1"/>
  <c r="N698" i="1" s="1"/>
  <c r="K698" i="1"/>
  <c r="J698" i="1"/>
  <c r="M697" i="1"/>
  <c r="N697" i="1" s="1"/>
  <c r="K697" i="1"/>
  <c r="J697" i="1"/>
  <c r="M696" i="1"/>
  <c r="N696" i="1" s="1"/>
  <c r="K696" i="1"/>
  <c r="J696" i="1"/>
  <c r="M695" i="1"/>
  <c r="N695" i="1" s="1"/>
  <c r="K695" i="1"/>
  <c r="J695" i="1"/>
  <c r="M694" i="1"/>
  <c r="N694" i="1" s="1"/>
  <c r="K694" i="1"/>
  <c r="J694" i="1"/>
  <c r="M693" i="1"/>
  <c r="N693" i="1" s="1"/>
  <c r="K693" i="1"/>
  <c r="J693" i="1"/>
  <c r="M692" i="1"/>
  <c r="N692" i="1" s="1"/>
  <c r="K692" i="1"/>
  <c r="J692" i="1"/>
  <c r="M691" i="1"/>
  <c r="N691" i="1" s="1"/>
  <c r="K691" i="1"/>
  <c r="J691" i="1"/>
  <c r="M690" i="1"/>
  <c r="N690" i="1" s="1"/>
  <c r="K690" i="1"/>
  <c r="J690" i="1"/>
  <c r="M689" i="1"/>
  <c r="N689" i="1" s="1"/>
  <c r="K689" i="1"/>
  <c r="J689" i="1"/>
  <c r="M688" i="1"/>
  <c r="N688" i="1" s="1"/>
  <c r="K688" i="1"/>
  <c r="J688" i="1"/>
  <c r="M687" i="1"/>
  <c r="N687" i="1" s="1"/>
  <c r="K687" i="1"/>
  <c r="J687" i="1"/>
  <c r="M686" i="1"/>
  <c r="N686" i="1" s="1"/>
  <c r="K686" i="1"/>
  <c r="J686" i="1"/>
  <c r="M685" i="1"/>
  <c r="N685" i="1" s="1"/>
  <c r="K685" i="1"/>
  <c r="J685" i="1"/>
  <c r="M684" i="1"/>
  <c r="N684" i="1" s="1"/>
  <c r="K684" i="1"/>
  <c r="J684" i="1"/>
  <c r="M683" i="1"/>
  <c r="N683" i="1" s="1"/>
  <c r="K683" i="1"/>
  <c r="J683" i="1"/>
  <c r="M682" i="1"/>
  <c r="N682" i="1" s="1"/>
  <c r="K682" i="1"/>
  <c r="J682" i="1"/>
  <c r="M681" i="1"/>
  <c r="N681" i="1" s="1"/>
  <c r="K681" i="1"/>
  <c r="J681" i="1"/>
  <c r="M680" i="1"/>
  <c r="N680" i="1" s="1"/>
  <c r="K680" i="1"/>
  <c r="J680" i="1"/>
  <c r="M679" i="1"/>
  <c r="N679" i="1" s="1"/>
  <c r="K679" i="1"/>
  <c r="J679" i="1"/>
  <c r="M678" i="1"/>
  <c r="N678" i="1" s="1"/>
  <c r="K678" i="1"/>
  <c r="J678" i="1"/>
  <c r="M677" i="1"/>
  <c r="N677" i="1" s="1"/>
  <c r="K677" i="1"/>
  <c r="J677" i="1"/>
  <c r="M676" i="1"/>
  <c r="N676" i="1" s="1"/>
  <c r="K676" i="1"/>
  <c r="J676" i="1"/>
  <c r="M675" i="1"/>
  <c r="N675" i="1" s="1"/>
  <c r="K675" i="1"/>
  <c r="J675" i="1"/>
  <c r="M674" i="1"/>
  <c r="N674" i="1" s="1"/>
  <c r="K674" i="1"/>
  <c r="J674" i="1"/>
  <c r="M673" i="1"/>
  <c r="N673" i="1" s="1"/>
  <c r="K673" i="1"/>
  <c r="J673" i="1"/>
  <c r="M672" i="1"/>
  <c r="N672" i="1" s="1"/>
  <c r="K672" i="1"/>
  <c r="J672" i="1"/>
  <c r="M671" i="1"/>
  <c r="N671" i="1" s="1"/>
  <c r="K671" i="1"/>
  <c r="J671" i="1"/>
  <c r="M670" i="1"/>
  <c r="N670" i="1" s="1"/>
  <c r="K670" i="1"/>
  <c r="J670" i="1"/>
  <c r="M669" i="1"/>
  <c r="N669" i="1" s="1"/>
  <c r="K669" i="1"/>
  <c r="J669" i="1"/>
  <c r="M668" i="1"/>
  <c r="N668" i="1" s="1"/>
  <c r="K668" i="1"/>
  <c r="J668" i="1"/>
  <c r="M667" i="1"/>
  <c r="N667" i="1" s="1"/>
  <c r="K667" i="1"/>
  <c r="J667" i="1"/>
  <c r="M666" i="1"/>
  <c r="N666" i="1" s="1"/>
  <c r="K666" i="1"/>
  <c r="J666" i="1"/>
  <c r="M665" i="1"/>
  <c r="N665" i="1" s="1"/>
  <c r="K665" i="1"/>
  <c r="J665" i="1"/>
  <c r="M664" i="1"/>
  <c r="N664" i="1" s="1"/>
  <c r="K664" i="1"/>
  <c r="J664" i="1"/>
  <c r="M663" i="1"/>
  <c r="N663" i="1" s="1"/>
  <c r="K663" i="1"/>
  <c r="J663" i="1"/>
  <c r="M662" i="1"/>
  <c r="N662" i="1" s="1"/>
  <c r="K662" i="1"/>
  <c r="J662" i="1"/>
  <c r="M661" i="1"/>
  <c r="N661" i="1" s="1"/>
  <c r="K661" i="1"/>
  <c r="J661" i="1"/>
  <c r="M660" i="1"/>
  <c r="N660" i="1" s="1"/>
  <c r="K660" i="1"/>
  <c r="J660" i="1"/>
  <c r="M659" i="1"/>
  <c r="N659" i="1" s="1"/>
  <c r="K659" i="1"/>
  <c r="J659" i="1"/>
  <c r="M658" i="1"/>
  <c r="N658" i="1" s="1"/>
  <c r="K658" i="1"/>
  <c r="J658" i="1"/>
  <c r="M657" i="1"/>
  <c r="N657" i="1" s="1"/>
  <c r="K657" i="1"/>
  <c r="J657" i="1"/>
  <c r="M656" i="1"/>
  <c r="N656" i="1" s="1"/>
  <c r="K656" i="1"/>
  <c r="J656" i="1"/>
  <c r="M655" i="1"/>
  <c r="N655" i="1" s="1"/>
  <c r="K655" i="1"/>
  <c r="J655" i="1"/>
  <c r="M654" i="1"/>
  <c r="N654" i="1" s="1"/>
  <c r="K654" i="1"/>
  <c r="J654" i="1"/>
  <c r="M653" i="1"/>
  <c r="N653" i="1" s="1"/>
  <c r="K653" i="1"/>
  <c r="J653" i="1"/>
  <c r="M652" i="1"/>
  <c r="N652" i="1" s="1"/>
  <c r="K652" i="1"/>
  <c r="J652" i="1"/>
  <c r="M651" i="1"/>
  <c r="N651" i="1" s="1"/>
  <c r="K651" i="1"/>
  <c r="J651" i="1"/>
  <c r="M650" i="1"/>
  <c r="N650" i="1" s="1"/>
  <c r="K650" i="1"/>
  <c r="J650" i="1"/>
  <c r="M649" i="1"/>
  <c r="N649" i="1" s="1"/>
  <c r="K649" i="1"/>
  <c r="J649" i="1"/>
  <c r="M648" i="1"/>
  <c r="N648" i="1" s="1"/>
  <c r="K648" i="1"/>
  <c r="J648" i="1"/>
  <c r="M647" i="1"/>
  <c r="N647" i="1" s="1"/>
  <c r="K647" i="1"/>
  <c r="J647" i="1"/>
  <c r="M646" i="1"/>
  <c r="N646" i="1" s="1"/>
  <c r="K646" i="1"/>
  <c r="J646" i="1"/>
  <c r="M645" i="1"/>
  <c r="N645" i="1" s="1"/>
  <c r="K645" i="1"/>
  <c r="J645" i="1"/>
  <c r="M644" i="1"/>
  <c r="N644" i="1" s="1"/>
  <c r="K644" i="1"/>
  <c r="J644" i="1"/>
  <c r="M643" i="1"/>
  <c r="N643" i="1" s="1"/>
  <c r="K643" i="1"/>
  <c r="J643" i="1"/>
  <c r="M642" i="1"/>
  <c r="N642" i="1" s="1"/>
  <c r="K642" i="1"/>
  <c r="J642" i="1"/>
  <c r="M641" i="1"/>
  <c r="N641" i="1" s="1"/>
  <c r="K641" i="1"/>
  <c r="J641" i="1"/>
  <c r="M640" i="1"/>
  <c r="N640" i="1" s="1"/>
  <c r="K640" i="1"/>
  <c r="J640" i="1"/>
  <c r="M639" i="1"/>
  <c r="N639" i="1" s="1"/>
  <c r="K639" i="1"/>
  <c r="J639" i="1"/>
  <c r="M638" i="1"/>
  <c r="N638" i="1" s="1"/>
  <c r="K638" i="1"/>
  <c r="J638" i="1"/>
  <c r="M637" i="1"/>
  <c r="N637" i="1" s="1"/>
  <c r="K637" i="1"/>
  <c r="J637" i="1"/>
  <c r="M636" i="1"/>
  <c r="N636" i="1" s="1"/>
  <c r="K636" i="1"/>
  <c r="J636" i="1"/>
  <c r="M635" i="1"/>
  <c r="N635" i="1" s="1"/>
  <c r="K635" i="1"/>
  <c r="J635" i="1"/>
  <c r="M634" i="1"/>
  <c r="N634" i="1" s="1"/>
  <c r="K634" i="1"/>
  <c r="J634" i="1"/>
  <c r="M633" i="1"/>
  <c r="N633" i="1" s="1"/>
  <c r="K633" i="1"/>
  <c r="J633" i="1"/>
  <c r="M632" i="1"/>
  <c r="N632" i="1" s="1"/>
  <c r="K632" i="1"/>
  <c r="J632" i="1"/>
  <c r="M631" i="1"/>
  <c r="N631" i="1" s="1"/>
  <c r="K631" i="1"/>
  <c r="J631" i="1"/>
  <c r="M630" i="1"/>
  <c r="N630" i="1" s="1"/>
  <c r="K630" i="1"/>
  <c r="J630" i="1"/>
  <c r="M629" i="1"/>
  <c r="N629" i="1" s="1"/>
  <c r="K629" i="1"/>
  <c r="J629" i="1"/>
  <c r="M628" i="1"/>
  <c r="N628" i="1" s="1"/>
  <c r="K628" i="1"/>
  <c r="J628" i="1"/>
  <c r="M627" i="1"/>
  <c r="N627" i="1" s="1"/>
  <c r="K627" i="1"/>
  <c r="J627" i="1"/>
  <c r="M626" i="1"/>
  <c r="N626" i="1" s="1"/>
  <c r="K626" i="1"/>
  <c r="J626" i="1"/>
  <c r="M625" i="1"/>
  <c r="N625" i="1" s="1"/>
  <c r="K625" i="1"/>
  <c r="J625" i="1"/>
  <c r="M624" i="1"/>
  <c r="N624" i="1" s="1"/>
  <c r="K624" i="1"/>
  <c r="J624" i="1"/>
  <c r="M623" i="1"/>
  <c r="N623" i="1" s="1"/>
  <c r="K623" i="1"/>
  <c r="J623" i="1"/>
  <c r="M622" i="1"/>
  <c r="N622" i="1" s="1"/>
  <c r="K622" i="1"/>
  <c r="J622" i="1"/>
  <c r="M621" i="1"/>
  <c r="N621" i="1" s="1"/>
  <c r="K621" i="1"/>
  <c r="J621" i="1"/>
  <c r="M620" i="1"/>
  <c r="N620" i="1" s="1"/>
  <c r="K620" i="1"/>
  <c r="J620" i="1"/>
  <c r="M619" i="1"/>
  <c r="N619" i="1" s="1"/>
  <c r="K619" i="1"/>
  <c r="J619" i="1"/>
  <c r="M618" i="1"/>
  <c r="N618" i="1" s="1"/>
  <c r="K618" i="1"/>
  <c r="J618" i="1"/>
  <c r="M617" i="1"/>
  <c r="N617" i="1" s="1"/>
  <c r="K617" i="1"/>
  <c r="J617" i="1"/>
  <c r="M616" i="1"/>
  <c r="N616" i="1" s="1"/>
  <c r="K616" i="1"/>
  <c r="J616" i="1"/>
  <c r="M615" i="1"/>
  <c r="N615" i="1" s="1"/>
  <c r="K615" i="1"/>
  <c r="J615" i="1"/>
  <c r="M614" i="1"/>
  <c r="N614" i="1" s="1"/>
  <c r="K614" i="1"/>
  <c r="J614" i="1"/>
  <c r="M613" i="1"/>
  <c r="N613" i="1" s="1"/>
  <c r="K613" i="1"/>
  <c r="J613" i="1"/>
  <c r="M612" i="1"/>
  <c r="N612" i="1" s="1"/>
  <c r="K612" i="1"/>
  <c r="J612" i="1"/>
  <c r="M611" i="1"/>
  <c r="N611" i="1" s="1"/>
  <c r="K611" i="1"/>
  <c r="J611" i="1"/>
  <c r="M610" i="1"/>
  <c r="N610" i="1" s="1"/>
  <c r="K610" i="1"/>
  <c r="J610" i="1"/>
  <c r="M609" i="1"/>
  <c r="N609" i="1" s="1"/>
  <c r="K609" i="1"/>
  <c r="J609" i="1"/>
  <c r="M608" i="1"/>
  <c r="N608" i="1" s="1"/>
  <c r="K608" i="1"/>
  <c r="J608" i="1"/>
  <c r="M607" i="1"/>
  <c r="N607" i="1" s="1"/>
  <c r="K607" i="1"/>
  <c r="J607" i="1"/>
  <c r="M606" i="1"/>
  <c r="N606" i="1" s="1"/>
  <c r="K606" i="1"/>
  <c r="J606" i="1"/>
  <c r="M605" i="1"/>
  <c r="N605" i="1" s="1"/>
  <c r="K605" i="1"/>
  <c r="J605" i="1"/>
  <c r="M604" i="1"/>
  <c r="N604" i="1" s="1"/>
  <c r="K604" i="1"/>
  <c r="J604" i="1"/>
  <c r="M603" i="1"/>
  <c r="N603" i="1" s="1"/>
  <c r="K603" i="1"/>
  <c r="J603" i="1"/>
  <c r="M602" i="1"/>
  <c r="N602" i="1" s="1"/>
  <c r="K602" i="1"/>
  <c r="J602" i="1"/>
  <c r="M601" i="1"/>
  <c r="N601" i="1" s="1"/>
  <c r="K601" i="1"/>
  <c r="J601" i="1"/>
  <c r="M600" i="1"/>
  <c r="N600" i="1" s="1"/>
  <c r="K600" i="1"/>
  <c r="J600" i="1"/>
  <c r="M599" i="1"/>
  <c r="N599" i="1" s="1"/>
  <c r="K599" i="1"/>
  <c r="J599" i="1"/>
  <c r="M598" i="1"/>
  <c r="N598" i="1" s="1"/>
  <c r="K598" i="1"/>
  <c r="J598" i="1"/>
  <c r="M597" i="1"/>
  <c r="N597" i="1" s="1"/>
  <c r="K597" i="1"/>
  <c r="J597" i="1"/>
  <c r="M596" i="1"/>
  <c r="N596" i="1" s="1"/>
  <c r="K596" i="1"/>
  <c r="J596" i="1"/>
  <c r="M595" i="1"/>
  <c r="N595" i="1" s="1"/>
  <c r="K595" i="1"/>
  <c r="J595" i="1"/>
  <c r="M594" i="1"/>
  <c r="N594" i="1" s="1"/>
  <c r="K594" i="1"/>
  <c r="J594" i="1"/>
  <c r="M593" i="1"/>
  <c r="N593" i="1" s="1"/>
  <c r="K593" i="1"/>
  <c r="J593" i="1"/>
  <c r="M592" i="1"/>
  <c r="N592" i="1" s="1"/>
  <c r="K592" i="1"/>
  <c r="J592" i="1"/>
  <c r="M591" i="1"/>
  <c r="N591" i="1" s="1"/>
  <c r="K591" i="1"/>
  <c r="J591" i="1"/>
  <c r="M590" i="1"/>
  <c r="N590" i="1" s="1"/>
  <c r="K590" i="1"/>
  <c r="J590" i="1"/>
  <c r="M589" i="1"/>
  <c r="N589" i="1" s="1"/>
  <c r="K589" i="1"/>
  <c r="J589" i="1"/>
  <c r="M588" i="1"/>
  <c r="N588" i="1" s="1"/>
  <c r="K588" i="1"/>
  <c r="J588" i="1"/>
  <c r="M587" i="1"/>
  <c r="N587" i="1" s="1"/>
  <c r="K587" i="1"/>
  <c r="J587" i="1"/>
  <c r="M586" i="1"/>
  <c r="N586" i="1" s="1"/>
  <c r="K586" i="1"/>
  <c r="J586" i="1"/>
  <c r="M585" i="1"/>
  <c r="N585" i="1" s="1"/>
  <c r="K585" i="1"/>
  <c r="J585" i="1"/>
  <c r="M584" i="1"/>
  <c r="N584" i="1" s="1"/>
  <c r="K584" i="1"/>
  <c r="J584" i="1"/>
  <c r="M583" i="1"/>
  <c r="N583" i="1" s="1"/>
  <c r="K583" i="1"/>
  <c r="J583" i="1"/>
  <c r="M582" i="1"/>
  <c r="N582" i="1" s="1"/>
  <c r="K582" i="1"/>
  <c r="J582" i="1"/>
  <c r="M581" i="1"/>
  <c r="N581" i="1" s="1"/>
  <c r="K581" i="1"/>
  <c r="J581" i="1"/>
  <c r="M580" i="1"/>
  <c r="N580" i="1" s="1"/>
  <c r="K580" i="1"/>
  <c r="J580" i="1"/>
  <c r="M579" i="1"/>
  <c r="N579" i="1" s="1"/>
  <c r="K579" i="1"/>
  <c r="J579" i="1"/>
  <c r="M578" i="1"/>
  <c r="N578" i="1" s="1"/>
  <c r="K578" i="1"/>
  <c r="J578" i="1"/>
  <c r="M577" i="1"/>
  <c r="N577" i="1" s="1"/>
  <c r="K577" i="1"/>
  <c r="J577" i="1"/>
  <c r="M576" i="1"/>
  <c r="N576" i="1" s="1"/>
  <c r="K576" i="1"/>
  <c r="J576" i="1"/>
  <c r="M575" i="1"/>
  <c r="N575" i="1" s="1"/>
  <c r="K575" i="1"/>
  <c r="J575" i="1"/>
  <c r="M574" i="1"/>
  <c r="N574" i="1" s="1"/>
  <c r="K574" i="1"/>
  <c r="J574" i="1"/>
  <c r="M573" i="1"/>
  <c r="N573" i="1" s="1"/>
  <c r="K573" i="1"/>
  <c r="J573" i="1"/>
  <c r="M572" i="1"/>
  <c r="N572" i="1" s="1"/>
  <c r="K572" i="1"/>
  <c r="J572" i="1"/>
  <c r="M571" i="1"/>
  <c r="N571" i="1" s="1"/>
  <c r="K571" i="1"/>
  <c r="J571" i="1"/>
  <c r="M570" i="1"/>
  <c r="N570" i="1" s="1"/>
  <c r="K570" i="1"/>
  <c r="J570" i="1"/>
  <c r="M569" i="1"/>
  <c r="N569" i="1" s="1"/>
  <c r="K569" i="1"/>
  <c r="J569" i="1"/>
  <c r="M568" i="1"/>
  <c r="N568" i="1" s="1"/>
  <c r="K568" i="1"/>
  <c r="J568" i="1"/>
  <c r="M567" i="1"/>
  <c r="N567" i="1" s="1"/>
  <c r="K567" i="1"/>
  <c r="J567" i="1"/>
  <c r="M566" i="1"/>
  <c r="N566" i="1" s="1"/>
  <c r="K566" i="1"/>
  <c r="J566" i="1"/>
  <c r="M565" i="1"/>
  <c r="N565" i="1" s="1"/>
  <c r="K565" i="1"/>
  <c r="J565" i="1"/>
  <c r="M564" i="1"/>
  <c r="N564" i="1" s="1"/>
  <c r="K564" i="1"/>
  <c r="J564" i="1"/>
  <c r="M563" i="1"/>
  <c r="N563" i="1" s="1"/>
  <c r="K563" i="1"/>
  <c r="J563" i="1"/>
  <c r="M562" i="1"/>
  <c r="N562" i="1" s="1"/>
  <c r="K562" i="1"/>
  <c r="J562" i="1"/>
  <c r="M561" i="1"/>
  <c r="N561" i="1" s="1"/>
  <c r="K561" i="1"/>
  <c r="J561" i="1"/>
  <c r="M560" i="1"/>
  <c r="N560" i="1" s="1"/>
  <c r="K560" i="1"/>
  <c r="J560" i="1"/>
  <c r="M559" i="1"/>
  <c r="N559" i="1" s="1"/>
  <c r="K559" i="1"/>
  <c r="J559" i="1"/>
  <c r="M558" i="1"/>
  <c r="N558" i="1" s="1"/>
  <c r="K558" i="1"/>
  <c r="J558" i="1"/>
  <c r="M557" i="1"/>
  <c r="N557" i="1" s="1"/>
  <c r="K557" i="1"/>
  <c r="J557" i="1"/>
  <c r="M556" i="1"/>
  <c r="N556" i="1" s="1"/>
  <c r="K556" i="1"/>
  <c r="J556" i="1"/>
  <c r="M555" i="1"/>
  <c r="N555" i="1" s="1"/>
  <c r="K555" i="1"/>
  <c r="J555" i="1"/>
  <c r="M554" i="1"/>
  <c r="N554" i="1" s="1"/>
  <c r="K554" i="1"/>
  <c r="J554" i="1"/>
  <c r="M553" i="1"/>
  <c r="N553" i="1" s="1"/>
  <c r="K553" i="1"/>
  <c r="J553" i="1"/>
  <c r="M552" i="1"/>
  <c r="N552" i="1" s="1"/>
  <c r="K552" i="1"/>
  <c r="J552" i="1"/>
  <c r="M551" i="1"/>
  <c r="N551" i="1" s="1"/>
  <c r="K551" i="1"/>
  <c r="J551" i="1"/>
  <c r="M550" i="1"/>
  <c r="N550" i="1" s="1"/>
  <c r="K550" i="1"/>
  <c r="J550" i="1"/>
  <c r="M549" i="1"/>
  <c r="N549" i="1" s="1"/>
  <c r="K549" i="1"/>
  <c r="J549" i="1"/>
  <c r="M548" i="1"/>
  <c r="N548" i="1" s="1"/>
  <c r="K548" i="1"/>
  <c r="J548" i="1"/>
  <c r="M547" i="1"/>
  <c r="N547" i="1" s="1"/>
  <c r="K547" i="1"/>
  <c r="J547" i="1"/>
  <c r="M546" i="1"/>
  <c r="N546" i="1" s="1"/>
  <c r="K546" i="1"/>
  <c r="J546" i="1"/>
  <c r="M545" i="1"/>
  <c r="N545" i="1" s="1"/>
  <c r="K545" i="1"/>
  <c r="J545" i="1"/>
  <c r="M544" i="1"/>
  <c r="N544" i="1" s="1"/>
  <c r="K544" i="1"/>
  <c r="J544" i="1"/>
  <c r="M543" i="1"/>
  <c r="N543" i="1" s="1"/>
  <c r="K543" i="1"/>
  <c r="J543" i="1"/>
  <c r="M542" i="1"/>
  <c r="N542" i="1" s="1"/>
  <c r="K542" i="1"/>
  <c r="J542" i="1"/>
  <c r="M541" i="1"/>
  <c r="N541" i="1" s="1"/>
  <c r="K541" i="1"/>
  <c r="J541" i="1"/>
  <c r="M540" i="1"/>
  <c r="N540" i="1" s="1"/>
  <c r="K540" i="1"/>
  <c r="J540" i="1"/>
  <c r="M539" i="1"/>
  <c r="N539" i="1" s="1"/>
  <c r="K539" i="1"/>
  <c r="J539" i="1"/>
  <c r="M538" i="1"/>
  <c r="N538" i="1" s="1"/>
  <c r="K538" i="1"/>
  <c r="J538" i="1"/>
  <c r="M537" i="1"/>
  <c r="N537" i="1" s="1"/>
  <c r="K537" i="1"/>
  <c r="J537" i="1"/>
  <c r="M536" i="1"/>
  <c r="N536" i="1" s="1"/>
  <c r="K536" i="1"/>
  <c r="J536" i="1"/>
  <c r="M535" i="1"/>
  <c r="N535" i="1" s="1"/>
  <c r="K535" i="1"/>
  <c r="J535" i="1"/>
  <c r="M534" i="1"/>
  <c r="N534" i="1" s="1"/>
  <c r="K534" i="1"/>
  <c r="J534" i="1"/>
  <c r="M533" i="1"/>
  <c r="N533" i="1" s="1"/>
  <c r="K533" i="1"/>
  <c r="J533" i="1"/>
  <c r="M532" i="1"/>
  <c r="N532" i="1" s="1"/>
  <c r="K532" i="1"/>
  <c r="J532" i="1"/>
  <c r="M531" i="1"/>
  <c r="N531" i="1" s="1"/>
  <c r="K531" i="1"/>
  <c r="J531" i="1"/>
  <c r="M530" i="1"/>
  <c r="N530" i="1" s="1"/>
  <c r="K530" i="1"/>
  <c r="J530" i="1"/>
  <c r="M529" i="1"/>
  <c r="N529" i="1" s="1"/>
  <c r="K529" i="1"/>
  <c r="J529" i="1"/>
  <c r="M528" i="1"/>
  <c r="N528" i="1" s="1"/>
  <c r="K528" i="1"/>
  <c r="J528" i="1"/>
  <c r="M527" i="1"/>
  <c r="N527" i="1" s="1"/>
  <c r="K527" i="1"/>
  <c r="J527" i="1"/>
  <c r="M526" i="1"/>
  <c r="N526" i="1" s="1"/>
  <c r="K526" i="1"/>
  <c r="J526" i="1"/>
  <c r="M525" i="1"/>
  <c r="N525" i="1" s="1"/>
  <c r="K525" i="1"/>
  <c r="J525" i="1"/>
  <c r="M524" i="1"/>
  <c r="N524" i="1" s="1"/>
  <c r="K524" i="1"/>
  <c r="J524" i="1"/>
  <c r="M523" i="1"/>
  <c r="N523" i="1" s="1"/>
  <c r="K523" i="1"/>
  <c r="J523" i="1"/>
  <c r="M522" i="1"/>
  <c r="N522" i="1" s="1"/>
  <c r="K522" i="1"/>
  <c r="J522" i="1"/>
  <c r="M521" i="1"/>
  <c r="N521" i="1" s="1"/>
  <c r="K521" i="1"/>
  <c r="J521" i="1"/>
  <c r="M520" i="1"/>
  <c r="N520" i="1" s="1"/>
  <c r="K520" i="1"/>
  <c r="J520" i="1"/>
  <c r="M519" i="1"/>
  <c r="N519" i="1" s="1"/>
  <c r="K519" i="1"/>
  <c r="J519" i="1"/>
  <c r="M518" i="1"/>
  <c r="N518" i="1" s="1"/>
  <c r="K518" i="1"/>
  <c r="J518" i="1"/>
  <c r="M517" i="1"/>
  <c r="N517" i="1" s="1"/>
  <c r="K517" i="1"/>
  <c r="J517" i="1"/>
  <c r="M516" i="1"/>
  <c r="N516" i="1" s="1"/>
  <c r="K516" i="1"/>
  <c r="J516" i="1"/>
  <c r="M515" i="1"/>
  <c r="N515" i="1" s="1"/>
  <c r="K515" i="1"/>
  <c r="J515" i="1"/>
  <c r="M514" i="1"/>
  <c r="N514" i="1" s="1"/>
  <c r="K514" i="1"/>
  <c r="J514" i="1"/>
  <c r="M513" i="1"/>
  <c r="N513" i="1" s="1"/>
  <c r="K513" i="1"/>
  <c r="J513" i="1"/>
  <c r="M512" i="1"/>
  <c r="N512" i="1" s="1"/>
  <c r="K512" i="1"/>
  <c r="J512" i="1"/>
  <c r="M511" i="1"/>
  <c r="N511" i="1" s="1"/>
  <c r="K511" i="1"/>
  <c r="J511" i="1"/>
  <c r="M510" i="1"/>
  <c r="N510" i="1" s="1"/>
  <c r="K510" i="1"/>
  <c r="J510" i="1"/>
  <c r="M509" i="1"/>
  <c r="N509" i="1" s="1"/>
  <c r="K509" i="1"/>
  <c r="J509" i="1"/>
  <c r="M508" i="1"/>
  <c r="N508" i="1" s="1"/>
  <c r="K508" i="1"/>
  <c r="J508" i="1"/>
  <c r="M507" i="1"/>
  <c r="N507" i="1" s="1"/>
  <c r="K507" i="1"/>
  <c r="J507" i="1"/>
  <c r="M506" i="1"/>
  <c r="N506" i="1" s="1"/>
  <c r="K506" i="1"/>
  <c r="J506" i="1"/>
  <c r="M505" i="1"/>
  <c r="N505" i="1" s="1"/>
  <c r="K505" i="1"/>
  <c r="J505" i="1"/>
  <c r="M504" i="1"/>
  <c r="N504" i="1" s="1"/>
  <c r="K504" i="1"/>
  <c r="J504" i="1"/>
  <c r="M503" i="1"/>
  <c r="N503" i="1" s="1"/>
  <c r="K503" i="1"/>
  <c r="J503" i="1"/>
  <c r="M502" i="1"/>
  <c r="N502" i="1" s="1"/>
  <c r="K502" i="1"/>
  <c r="J502" i="1"/>
  <c r="M501" i="1"/>
  <c r="N501" i="1" s="1"/>
  <c r="K501" i="1"/>
  <c r="J501" i="1"/>
  <c r="M500" i="1"/>
  <c r="N500" i="1" s="1"/>
  <c r="K500" i="1"/>
  <c r="J500" i="1"/>
  <c r="M499" i="1"/>
  <c r="N499" i="1" s="1"/>
  <c r="K499" i="1"/>
  <c r="J499" i="1"/>
  <c r="M498" i="1"/>
  <c r="N498" i="1" s="1"/>
  <c r="K498" i="1"/>
  <c r="J498" i="1"/>
  <c r="M497" i="1"/>
  <c r="N497" i="1" s="1"/>
  <c r="K497" i="1"/>
  <c r="J497" i="1"/>
  <c r="M496" i="1"/>
  <c r="N496" i="1" s="1"/>
  <c r="K496" i="1"/>
  <c r="J496" i="1"/>
  <c r="M495" i="1"/>
  <c r="N495" i="1" s="1"/>
  <c r="K495" i="1"/>
  <c r="J495" i="1"/>
  <c r="M494" i="1"/>
  <c r="N494" i="1" s="1"/>
  <c r="K494" i="1"/>
  <c r="J494" i="1"/>
  <c r="M493" i="1"/>
  <c r="N493" i="1" s="1"/>
  <c r="K493" i="1"/>
  <c r="J493" i="1"/>
  <c r="M492" i="1"/>
  <c r="N492" i="1" s="1"/>
  <c r="K492" i="1"/>
  <c r="J492" i="1"/>
  <c r="M491" i="1"/>
  <c r="N491" i="1" s="1"/>
  <c r="K491" i="1"/>
  <c r="J491" i="1"/>
  <c r="M490" i="1"/>
  <c r="N490" i="1" s="1"/>
  <c r="K490" i="1"/>
  <c r="J490" i="1"/>
  <c r="M489" i="1"/>
  <c r="N489" i="1" s="1"/>
  <c r="K489" i="1"/>
  <c r="J489" i="1"/>
  <c r="M488" i="1"/>
  <c r="N488" i="1" s="1"/>
  <c r="K488" i="1"/>
  <c r="J488" i="1"/>
  <c r="M487" i="1"/>
  <c r="N487" i="1" s="1"/>
  <c r="K487" i="1"/>
  <c r="J487" i="1"/>
  <c r="M486" i="1"/>
  <c r="N486" i="1" s="1"/>
  <c r="K486" i="1"/>
  <c r="J486" i="1"/>
  <c r="M485" i="1"/>
  <c r="N485" i="1" s="1"/>
  <c r="K485" i="1"/>
  <c r="J485" i="1"/>
  <c r="M484" i="1"/>
  <c r="N484" i="1" s="1"/>
  <c r="K484" i="1"/>
  <c r="J484" i="1"/>
  <c r="M483" i="1"/>
  <c r="N483" i="1" s="1"/>
  <c r="K483" i="1"/>
  <c r="J483" i="1"/>
  <c r="M482" i="1"/>
  <c r="N482" i="1" s="1"/>
  <c r="K482" i="1"/>
  <c r="J482" i="1"/>
  <c r="M481" i="1"/>
  <c r="N481" i="1" s="1"/>
  <c r="K481" i="1"/>
  <c r="J481" i="1"/>
  <c r="M480" i="1"/>
  <c r="N480" i="1" s="1"/>
  <c r="K480" i="1"/>
  <c r="J480" i="1"/>
  <c r="M479" i="1"/>
  <c r="N479" i="1" s="1"/>
  <c r="K479" i="1"/>
  <c r="J479" i="1"/>
  <c r="M478" i="1"/>
  <c r="N478" i="1" s="1"/>
  <c r="K478" i="1"/>
  <c r="J478" i="1"/>
  <c r="M477" i="1"/>
  <c r="N477" i="1" s="1"/>
  <c r="K477" i="1"/>
  <c r="J477" i="1"/>
  <c r="M476" i="1"/>
  <c r="N476" i="1" s="1"/>
  <c r="K476" i="1"/>
  <c r="J476" i="1"/>
  <c r="M475" i="1"/>
  <c r="N475" i="1" s="1"/>
  <c r="K475" i="1"/>
  <c r="J475" i="1"/>
  <c r="M474" i="1"/>
  <c r="N474" i="1" s="1"/>
  <c r="K474" i="1"/>
  <c r="J474" i="1"/>
  <c r="M473" i="1"/>
  <c r="N473" i="1" s="1"/>
  <c r="K473" i="1"/>
  <c r="J473" i="1"/>
  <c r="M472" i="1"/>
  <c r="N472" i="1" s="1"/>
  <c r="K472" i="1"/>
  <c r="J472" i="1"/>
  <c r="M471" i="1"/>
  <c r="N471" i="1" s="1"/>
  <c r="K471" i="1"/>
  <c r="J471" i="1"/>
  <c r="M470" i="1"/>
  <c r="N470" i="1" s="1"/>
  <c r="K470" i="1"/>
  <c r="J470" i="1"/>
  <c r="M469" i="1"/>
  <c r="N469" i="1" s="1"/>
  <c r="K469" i="1"/>
  <c r="J469" i="1"/>
  <c r="M468" i="1"/>
  <c r="N468" i="1" s="1"/>
  <c r="K468" i="1"/>
  <c r="J468" i="1"/>
  <c r="M467" i="1"/>
  <c r="N467" i="1" s="1"/>
  <c r="K467" i="1"/>
  <c r="J467" i="1"/>
  <c r="M466" i="1"/>
  <c r="N466" i="1" s="1"/>
  <c r="K466" i="1"/>
  <c r="J466" i="1"/>
  <c r="M465" i="1"/>
  <c r="N465" i="1" s="1"/>
  <c r="K465" i="1"/>
  <c r="J465" i="1"/>
  <c r="M464" i="1"/>
  <c r="N464" i="1" s="1"/>
  <c r="K464" i="1"/>
  <c r="J464" i="1"/>
  <c r="M463" i="1"/>
  <c r="N463" i="1" s="1"/>
  <c r="K463" i="1"/>
  <c r="J463" i="1"/>
  <c r="M462" i="1"/>
  <c r="N462" i="1" s="1"/>
  <c r="K462" i="1"/>
  <c r="J462" i="1"/>
  <c r="M461" i="1"/>
  <c r="N461" i="1" s="1"/>
  <c r="K461" i="1"/>
  <c r="J461" i="1"/>
  <c r="M460" i="1"/>
  <c r="N460" i="1" s="1"/>
  <c r="K460" i="1"/>
  <c r="J460" i="1"/>
  <c r="M459" i="1"/>
  <c r="N459" i="1" s="1"/>
  <c r="K459" i="1"/>
  <c r="J459" i="1"/>
  <c r="M458" i="1"/>
  <c r="N458" i="1" s="1"/>
  <c r="K458" i="1"/>
  <c r="J458" i="1"/>
  <c r="M457" i="1"/>
  <c r="N457" i="1" s="1"/>
  <c r="K457" i="1"/>
  <c r="J457" i="1"/>
  <c r="M456" i="1"/>
  <c r="N456" i="1" s="1"/>
  <c r="K456" i="1"/>
  <c r="J456" i="1"/>
  <c r="M455" i="1"/>
  <c r="N455" i="1" s="1"/>
  <c r="K455" i="1"/>
  <c r="J455" i="1"/>
  <c r="M454" i="1"/>
  <c r="N454" i="1" s="1"/>
  <c r="K454" i="1"/>
  <c r="J454" i="1"/>
  <c r="M453" i="1"/>
  <c r="N453" i="1" s="1"/>
  <c r="K453" i="1"/>
  <c r="J453" i="1"/>
  <c r="M452" i="1"/>
  <c r="N452" i="1" s="1"/>
  <c r="K452" i="1"/>
  <c r="J452" i="1"/>
  <c r="M451" i="1"/>
  <c r="N451" i="1" s="1"/>
  <c r="K451" i="1"/>
  <c r="J451" i="1"/>
  <c r="M450" i="1"/>
  <c r="N450" i="1" s="1"/>
  <c r="K450" i="1"/>
  <c r="J450" i="1"/>
  <c r="M449" i="1"/>
  <c r="N449" i="1" s="1"/>
  <c r="K449" i="1"/>
  <c r="J449" i="1"/>
  <c r="M448" i="1"/>
  <c r="N448" i="1" s="1"/>
  <c r="K448" i="1"/>
  <c r="J448" i="1"/>
  <c r="M447" i="1"/>
  <c r="N447" i="1" s="1"/>
  <c r="K447" i="1"/>
  <c r="J447" i="1"/>
  <c r="M446" i="1"/>
  <c r="N446" i="1" s="1"/>
  <c r="K446" i="1"/>
  <c r="J446" i="1"/>
  <c r="M445" i="1"/>
  <c r="N445" i="1" s="1"/>
  <c r="K445" i="1"/>
  <c r="J445" i="1"/>
  <c r="M444" i="1"/>
  <c r="N444" i="1" s="1"/>
  <c r="K444" i="1"/>
  <c r="J444" i="1"/>
  <c r="M443" i="1"/>
  <c r="N443" i="1" s="1"/>
  <c r="K443" i="1"/>
  <c r="J443" i="1"/>
  <c r="M442" i="1"/>
  <c r="N442" i="1" s="1"/>
  <c r="K442" i="1"/>
  <c r="J442" i="1"/>
  <c r="M441" i="1"/>
  <c r="N441" i="1" s="1"/>
  <c r="K441" i="1"/>
  <c r="J441" i="1"/>
  <c r="M440" i="1"/>
  <c r="N440" i="1" s="1"/>
  <c r="K440" i="1"/>
  <c r="J440" i="1"/>
  <c r="M439" i="1"/>
  <c r="N439" i="1" s="1"/>
  <c r="K439" i="1"/>
  <c r="J439" i="1"/>
  <c r="M438" i="1"/>
  <c r="N438" i="1" s="1"/>
  <c r="K438" i="1"/>
  <c r="J438" i="1"/>
  <c r="M437" i="1"/>
  <c r="N437" i="1" s="1"/>
  <c r="K437" i="1"/>
  <c r="J437" i="1"/>
  <c r="M436" i="1"/>
  <c r="N436" i="1" s="1"/>
  <c r="K436" i="1"/>
  <c r="J436" i="1"/>
  <c r="M435" i="1"/>
  <c r="N435" i="1" s="1"/>
  <c r="K435" i="1"/>
  <c r="J435" i="1"/>
  <c r="M434" i="1"/>
  <c r="N434" i="1" s="1"/>
  <c r="K434" i="1"/>
  <c r="J434" i="1"/>
  <c r="M433" i="1"/>
  <c r="N433" i="1" s="1"/>
  <c r="K433" i="1"/>
  <c r="J433" i="1"/>
  <c r="M432" i="1"/>
  <c r="N432" i="1" s="1"/>
  <c r="K432" i="1"/>
  <c r="J432" i="1"/>
  <c r="M431" i="1"/>
  <c r="N431" i="1" s="1"/>
  <c r="K431" i="1"/>
  <c r="J431" i="1"/>
  <c r="M430" i="1"/>
  <c r="N430" i="1" s="1"/>
  <c r="K430" i="1"/>
  <c r="J430" i="1"/>
  <c r="M429" i="1"/>
  <c r="N429" i="1" s="1"/>
  <c r="K429" i="1"/>
  <c r="J429" i="1"/>
  <c r="M428" i="1"/>
  <c r="N428" i="1" s="1"/>
  <c r="K428" i="1"/>
  <c r="J428" i="1"/>
  <c r="M427" i="1"/>
  <c r="N427" i="1" s="1"/>
  <c r="K427" i="1"/>
  <c r="J427" i="1"/>
  <c r="M426" i="1"/>
  <c r="N426" i="1" s="1"/>
  <c r="K426" i="1"/>
  <c r="J426" i="1"/>
  <c r="M425" i="1"/>
  <c r="N425" i="1" s="1"/>
  <c r="K425" i="1"/>
  <c r="J425" i="1"/>
  <c r="M424" i="1"/>
  <c r="N424" i="1" s="1"/>
  <c r="K424" i="1"/>
  <c r="J424" i="1"/>
  <c r="M423" i="1"/>
  <c r="N423" i="1" s="1"/>
  <c r="K423" i="1"/>
  <c r="J423" i="1"/>
  <c r="M422" i="1"/>
  <c r="N422" i="1" s="1"/>
  <c r="K422" i="1"/>
  <c r="J422" i="1"/>
  <c r="M421" i="1"/>
  <c r="N421" i="1" s="1"/>
  <c r="K421" i="1"/>
  <c r="J421" i="1"/>
  <c r="M420" i="1"/>
  <c r="N420" i="1" s="1"/>
  <c r="K420" i="1"/>
  <c r="J420" i="1"/>
  <c r="M419" i="1"/>
  <c r="N419" i="1" s="1"/>
  <c r="K419" i="1"/>
  <c r="J419" i="1"/>
  <c r="M418" i="1"/>
  <c r="N418" i="1" s="1"/>
  <c r="K418" i="1"/>
  <c r="J418" i="1"/>
  <c r="M417" i="1"/>
  <c r="N417" i="1" s="1"/>
  <c r="K417" i="1"/>
  <c r="J417" i="1"/>
  <c r="M416" i="1"/>
  <c r="N416" i="1" s="1"/>
  <c r="K416" i="1"/>
  <c r="J416" i="1"/>
  <c r="M415" i="1"/>
  <c r="N415" i="1" s="1"/>
  <c r="K415" i="1"/>
  <c r="J415" i="1"/>
  <c r="M414" i="1"/>
  <c r="N414" i="1" s="1"/>
  <c r="K414" i="1"/>
  <c r="J414" i="1"/>
  <c r="M413" i="1"/>
  <c r="N413" i="1" s="1"/>
  <c r="K413" i="1"/>
  <c r="J413" i="1"/>
  <c r="M412" i="1"/>
  <c r="N412" i="1" s="1"/>
  <c r="K412" i="1"/>
  <c r="J412" i="1"/>
  <c r="M411" i="1"/>
  <c r="N411" i="1" s="1"/>
  <c r="K411" i="1"/>
  <c r="J411" i="1"/>
  <c r="M410" i="1"/>
  <c r="N410" i="1" s="1"/>
  <c r="K410" i="1"/>
  <c r="J410" i="1"/>
  <c r="M409" i="1"/>
  <c r="N409" i="1" s="1"/>
  <c r="K409" i="1"/>
  <c r="J409" i="1"/>
  <c r="M408" i="1"/>
  <c r="N408" i="1" s="1"/>
  <c r="K408" i="1"/>
  <c r="J408" i="1"/>
  <c r="M407" i="1"/>
  <c r="N407" i="1" s="1"/>
  <c r="K407" i="1"/>
  <c r="J407" i="1"/>
  <c r="M406" i="1"/>
  <c r="N406" i="1" s="1"/>
  <c r="K406" i="1"/>
  <c r="J406" i="1"/>
  <c r="M405" i="1"/>
  <c r="N405" i="1" s="1"/>
  <c r="K405" i="1"/>
  <c r="J405" i="1"/>
  <c r="M404" i="1"/>
  <c r="N404" i="1" s="1"/>
  <c r="K404" i="1"/>
  <c r="J404" i="1"/>
  <c r="M403" i="1"/>
  <c r="N403" i="1" s="1"/>
  <c r="K403" i="1"/>
  <c r="J403" i="1"/>
  <c r="M402" i="1"/>
  <c r="N402" i="1" s="1"/>
  <c r="K402" i="1"/>
  <c r="J402" i="1"/>
  <c r="M401" i="1"/>
  <c r="N401" i="1" s="1"/>
  <c r="K401" i="1"/>
  <c r="J401" i="1"/>
  <c r="M400" i="1"/>
  <c r="N400" i="1" s="1"/>
  <c r="K400" i="1"/>
  <c r="J400" i="1"/>
  <c r="M399" i="1"/>
  <c r="N399" i="1" s="1"/>
  <c r="K399" i="1"/>
  <c r="J399" i="1"/>
  <c r="M398" i="1"/>
  <c r="N398" i="1" s="1"/>
  <c r="K398" i="1"/>
  <c r="J398" i="1"/>
  <c r="M397" i="1"/>
  <c r="N397" i="1" s="1"/>
  <c r="K397" i="1"/>
  <c r="J397" i="1"/>
  <c r="M396" i="1"/>
  <c r="N396" i="1" s="1"/>
  <c r="K396" i="1"/>
  <c r="J396" i="1"/>
  <c r="M395" i="1"/>
  <c r="N395" i="1" s="1"/>
  <c r="K395" i="1"/>
  <c r="J395" i="1"/>
  <c r="M394" i="1"/>
  <c r="N394" i="1" s="1"/>
  <c r="K394" i="1"/>
  <c r="J394" i="1"/>
  <c r="M393" i="1"/>
  <c r="N393" i="1" s="1"/>
  <c r="K393" i="1"/>
  <c r="J393" i="1"/>
  <c r="M392" i="1"/>
  <c r="N392" i="1" s="1"/>
  <c r="K392" i="1"/>
  <c r="J392" i="1"/>
  <c r="M391" i="1"/>
  <c r="N391" i="1" s="1"/>
  <c r="K391" i="1"/>
  <c r="J391" i="1"/>
  <c r="M390" i="1"/>
  <c r="N390" i="1" s="1"/>
  <c r="K390" i="1"/>
  <c r="J390" i="1"/>
  <c r="M389" i="1"/>
  <c r="N389" i="1" s="1"/>
  <c r="K389" i="1"/>
  <c r="J389" i="1"/>
  <c r="M388" i="1"/>
  <c r="N388" i="1" s="1"/>
  <c r="K388" i="1"/>
  <c r="J388" i="1"/>
  <c r="M387" i="1"/>
  <c r="N387" i="1" s="1"/>
  <c r="K387" i="1"/>
  <c r="J387" i="1"/>
  <c r="M386" i="1"/>
  <c r="N386" i="1" s="1"/>
  <c r="K386" i="1"/>
  <c r="J386" i="1"/>
  <c r="M385" i="1"/>
  <c r="N385" i="1" s="1"/>
  <c r="K385" i="1"/>
  <c r="J385" i="1"/>
  <c r="M384" i="1"/>
  <c r="N384" i="1" s="1"/>
  <c r="K384" i="1"/>
  <c r="J384" i="1"/>
  <c r="M383" i="1"/>
  <c r="N383" i="1" s="1"/>
  <c r="K383" i="1"/>
  <c r="J383" i="1"/>
  <c r="M382" i="1"/>
  <c r="N382" i="1" s="1"/>
  <c r="K382" i="1"/>
  <c r="J382" i="1"/>
  <c r="M381" i="1"/>
  <c r="N381" i="1" s="1"/>
  <c r="K381" i="1"/>
  <c r="J381" i="1"/>
  <c r="M380" i="1"/>
  <c r="N380" i="1" s="1"/>
  <c r="K380" i="1"/>
  <c r="J380" i="1"/>
  <c r="M379" i="1"/>
  <c r="N379" i="1" s="1"/>
  <c r="K379" i="1"/>
  <c r="J379" i="1"/>
  <c r="M378" i="1"/>
  <c r="N378" i="1" s="1"/>
  <c r="K378" i="1"/>
  <c r="J378" i="1"/>
  <c r="M377" i="1"/>
  <c r="N377" i="1" s="1"/>
  <c r="K377" i="1"/>
  <c r="J377" i="1"/>
  <c r="M376" i="1"/>
  <c r="N376" i="1" s="1"/>
  <c r="K376" i="1"/>
  <c r="J376" i="1"/>
  <c r="M375" i="1"/>
  <c r="N375" i="1" s="1"/>
  <c r="K375" i="1"/>
  <c r="J375" i="1"/>
  <c r="M374" i="1"/>
  <c r="N374" i="1" s="1"/>
  <c r="K374" i="1"/>
  <c r="J374" i="1"/>
  <c r="M373" i="1"/>
  <c r="N373" i="1" s="1"/>
  <c r="K373" i="1"/>
  <c r="J373" i="1"/>
  <c r="M372" i="1"/>
  <c r="N372" i="1" s="1"/>
  <c r="K372" i="1"/>
  <c r="J372" i="1"/>
  <c r="M371" i="1"/>
  <c r="N371" i="1" s="1"/>
  <c r="K371" i="1"/>
  <c r="J371" i="1"/>
  <c r="M370" i="1"/>
  <c r="N370" i="1" s="1"/>
  <c r="K370" i="1"/>
  <c r="J370" i="1"/>
  <c r="M369" i="1"/>
  <c r="N369" i="1" s="1"/>
  <c r="K369" i="1"/>
  <c r="J369" i="1"/>
  <c r="M368" i="1"/>
  <c r="N368" i="1" s="1"/>
  <c r="K368" i="1"/>
  <c r="J368" i="1"/>
  <c r="M367" i="1"/>
  <c r="N367" i="1" s="1"/>
  <c r="K367" i="1"/>
  <c r="J367" i="1"/>
  <c r="M366" i="1"/>
  <c r="N366" i="1" s="1"/>
  <c r="K366" i="1"/>
  <c r="J366" i="1"/>
  <c r="M365" i="1"/>
  <c r="N365" i="1" s="1"/>
  <c r="K365" i="1"/>
  <c r="J365" i="1"/>
  <c r="M364" i="1"/>
  <c r="N364" i="1" s="1"/>
  <c r="K364" i="1"/>
  <c r="J364" i="1"/>
  <c r="M363" i="1"/>
  <c r="N363" i="1" s="1"/>
  <c r="K363" i="1"/>
  <c r="J363" i="1"/>
  <c r="M362" i="1"/>
  <c r="N362" i="1" s="1"/>
  <c r="K362" i="1"/>
  <c r="J362" i="1"/>
  <c r="M361" i="1"/>
  <c r="N361" i="1" s="1"/>
  <c r="K361" i="1"/>
  <c r="J361" i="1"/>
  <c r="M360" i="1"/>
  <c r="N360" i="1" s="1"/>
  <c r="K360" i="1"/>
  <c r="J360" i="1"/>
  <c r="M359" i="1"/>
  <c r="N359" i="1" s="1"/>
  <c r="K359" i="1"/>
  <c r="J359" i="1"/>
  <c r="M358" i="1"/>
  <c r="N358" i="1" s="1"/>
  <c r="K358" i="1"/>
  <c r="J358" i="1"/>
  <c r="M357" i="1"/>
  <c r="N357" i="1" s="1"/>
  <c r="K357" i="1"/>
  <c r="J357" i="1"/>
  <c r="M356" i="1"/>
  <c r="N356" i="1" s="1"/>
  <c r="K356" i="1"/>
  <c r="J356" i="1"/>
  <c r="M355" i="1"/>
  <c r="N355" i="1" s="1"/>
  <c r="K355" i="1"/>
  <c r="J355" i="1"/>
  <c r="M354" i="1"/>
  <c r="N354" i="1" s="1"/>
  <c r="K354" i="1"/>
  <c r="J354" i="1"/>
  <c r="M353" i="1"/>
  <c r="N353" i="1" s="1"/>
  <c r="K353" i="1"/>
  <c r="J353" i="1"/>
  <c r="M352" i="1"/>
  <c r="N352" i="1" s="1"/>
  <c r="K352" i="1"/>
  <c r="J352" i="1"/>
  <c r="M351" i="1"/>
  <c r="N351" i="1" s="1"/>
  <c r="K351" i="1"/>
  <c r="J351" i="1"/>
  <c r="M350" i="1"/>
  <c r="N350" i="1" s="1"/>
  <c r="K350" i="1"/>
  <c r="J350" i="1"/>
  <c r="M349" i="1"/>
  <c r="N349" i="1" s="1"/>
  <c r="K349" i="1"/>
  <c r="J349" i="1"/>
  <c r="M348" i="1"/>
  <c r="N348" i="1" s="1"/>
  <c r="K348" i="1"/>
  <c r="J348" i="1"/>
  <c r="M347" i="1"/>
  <c r="N347" i="1" s="1"/>
  <c r="K347" i="1"/>
  <c r="J347" i="1"/>
  <c r="M346" i="1"/>
  <c r="N346" i="1" s="1"/>
  <c r="K346" i="1"/>
  <c r="J346" i="1"/>
  <c r="M345" i="1"/>
  <c r="N345" i="1" s="1"/>
  <c r="K345" i="1"/>
  <c r="J345" i="1"/>
  <c r="M344" i="1"/>
  <c r="N344" i="1" s="1"/>
  <c r="K344" i="1"/>
  <c r="J344" i="1"/>
  <c r="M343" i="1"/>
  <c r="N343" i="1" s="1"/>
  <c r="K343" i="1"/>
  <c r="J343" i="1"/>
  <c r="M342" i="1"/>
  <c r="N342" i="1" s="1"/>
  <c r="K342" i="1"/>
  <c r="J342" i="1"/>
  <c r="M341" i="1"/>
  <c r="N341" i="1" s="1"/>
  <c r="K341" i="1"/>
  <c r="J341" i="1"/>
  <c r="M340" i="1"/>
  <c r="N340" i="1" s="1"/>
  <c r="K340" i="1"/>
  <c r="J340" i="1"/>
  <c r="M339" i="1"/>
  <c r="N339" i="1" s="1"/>
  <c r="K339" i="1"/>
  <c r="J339" i="1"/>
  <c r="M338" i="1"/>
  <c r="N338" i="1" s="1"/>
  <c r="K338" i="1"/>
  <c r="J338" i="1"/>
  <c r="M337" i="1"/>
  <c r="N337" i="1" s="1"/>
  <c r="K337" i="1"/>
  <c r="J337" i="1"/>
  <c r="M336" i="1"/>
  <c r="N336" i="1" s="1"/>
  <c r="K336" i="1"/>
  <c r="J336" i="1"/>
  <c r="M335" i="1"/>
  <c r="N335" i="1" s="1"/>
  <c r="K335" i="1"/>
  <c r="J335" i="1"/>
  <c r="M334" i="1"/>
  <c r="N334" i="1" s="1"/>
  <c r="K334" i="1"/>
  <c r="J334" i="1"/>
  <c r="M333" i="1"/>
  <c r="N333" i="1" s="1"/>
  <c r="K333" i="1"/>
  <c r="J333" i="1"/>
  <c r="M332" i="1"/>
  <c r="N332" i="1" s="1"/>
  <c r="K332" i="1"/>
  <c r="J332" i="1"/>
  <c r="M331" i="1"/>
  <c r="N331" i="1" s="1"/>
  <c r="K331" i="1"/>
  <c r="J331" i="1"/>
  <c r="M330" i="1"/>
  <c r="N330" i="1" s="1"/>
  <c r="K330" i="1"/>
  <c r="J330" i="1"/>
  <c r="M329" i="1"/>
  <c r="N329" i="1" s="1"/>
  <c r="K329" i="1"/>
  <c r="J329" i="1"/>
  <c r="M328" i="1"/>
  <c r="N328" i="1" s="1"/>
  <c r="K328" i="1"/>
  <c r="J328" i="1"/>
  <c r="M327" i="1"/>
  <c r="N327" i="1" s="1"/>
  <c r="K327" i="1"/>
  <c r="J327" i="1"/>
  <c r="M326" i="1"/>
  <c r="N326" i="1" s="1"/>
  <c r="K326" i="1"/>
  <c r="J326" i="1"/>
  <c r="M325" i="1"/>
  <c r="N325" i="1" s="1"/>
  <c r="K325" i="1"/>
  <c r="J325" i="1"/>
  <c r="M324" i="1"/>
  <c r="N324" i="1" s="1"/>
  <c r="K324" i="1"/>
  <c r="J324" i="1"/>
  <c r="M323" i="1"/>
  <c r="N323" i="1" s="1"/>
  <c r="K323" i="1"/>
  <c r="J323" i="1"/>
  <c r="M322" i="1"/>
  <c r="N322" i="1" s="1"/>
  <c r="K322" i="1"/>
  <c r="J322" i="1"/>
  <c r="M321" i="1"/>
  <c r="N321" i="1" s="1"/>
  <c r="K321" i="1"/>
  <c r="J321" i="1"/>
  <c r="M320" i="1"/>
  <c r="N320" i="1" s="1"/>
  <c r="K320" i="1"/>
  <c r="J320" i="1"/>
  <c r="M319" i="1"/>
  <c r="N319" i="1" s="1"/>
  <c r="K319" i="1"/>
  <c r="J319" i="1"/>
  <c r="M318" i="1"/>
  <c r="N318" i="1" s="1"/>
  <c r="K318" i="1"/>
  <c r="J318" i="1"/>
  <c r="M317" i="1"/>
  <c r="N317" i="1" s="1"/>
  <c r="K317" i="1"/>
  <c r="J317" i="1"/>
  <c r="M316" i="1"/>
  <c r="N316" i="1" s="1"/>
  <c r="K316" i="1"/>
  <c r="J316" i="1"/>
  <c r="M315" i="1"/>
  <c r="N315" i="1" s="1"/>
  <c r="K315" i="1"/>
  <c r="J315" i="1"/>
  <c r="M314" i="1"/>
  <c r="N314" i="1" s="1"/>
  <c r="K314" i="1"/>
  <c r="J314" i="1"/>
  <c r="M313" i="1"/>
  <c r="N313" i="1" s="1"/>
  <c r="K313" i="1"/>
  <c r="J313" i="1"/>
  <c r="M312" i="1"/>
  <c r="N312" i="1" s="1"/>
  <c r="K312" i="1"/>
  <c r="J312" i="1"/>
  <c r="M311" i="1"/>
  <c r="N311" i="1" s="1"/>
  <c r="K311" i="1"/>
  <c r="J311" i="1"/>
  <c r="M310" i="1"/>
  <c r="N310" i="1" s="1"/>
  <c r="K310" i="1"/>
  <c r="J310" i="1"/>
  <c r="M309" i="1"/>
  <c r="N309" i="1" s="1"/>
  <c r="K309" i="1"/>
  <c r="J309" i="1"/>
  <c r="M308" i="1"/>
  <c r="N308" i="1" s="1"/>
  <c r="K308" i="1"/>
  <c r="J308" i="1"/>
  <c r="M307" i="1"/>
  <c r="N307" i="1" s="1"/>
  <c r="K307" i="1"/>
  <c r="J307" i="1"/>
  <c r="M306" i="1"/>
  <c r="N306" i="1" s="1"/>
  <c r="K306" i="1"/>
  <c r="J306" i="1"/>
  <c r="M305" i="1"/>
  <c r="N305" i="1" s="1"/>
  <c r="K305" i="1"/>
  <c r="J305" i="1"/>
  <c r="M304" i="1"/>
  <c r="N304" i="1" s="1"/>
  <c r="K304" i="1"/>
  <c r="J304" i="1"/>
  <c r="M303" i="1"/>
  <c r="N303" i="1" s="1"/>
  <c r="K303" i="1"/>
  <c r="J303" i="1"/>
  <c r="M302" i="1"/>
  <c r="N302" i="1" s="1"/>
  <c r="K302" i="1"/>
  <c r="J302" i="1"/>
  <c r="M301" i="1"/>
  <c r="N301" i="1" s="1"/>
  <c r="K301" i="1"/>
  <c r="J301" i="1"/>
  <c r="M300" i="1"/>
  <c r="N300" i="1" s="1"/>
  <c r="K300" i="1"/>
  <c r="J300" i="1"/>
  <c r="M299" i="1"/>
  <c r="N299" i="1" s="1"/>
  <c r="K299" i="1"/>
  <c r="J299" i="1"/>
  <c r="M298" i="1"/>
  <c r="N298" i="1" s="1"/>
  <c r="K298" i="1"/>
  <c r="J298" i="1"/>
  <c r="M297" i="1"/>
  <c r="N297" i="1" s="1"/>
  <c r="K297" i="1"/>
  <c r="J297" i="1"/>
  <c r="M296" i="1"/>
  <c r="N296" i="1" s="1"/>
  <c r="K296" i="1"/>
  <c r="J296" i="1"/>
  <c r="M295" i="1"/>
  <c r="N295" i="1" s="1"/>
  <c r="K295" i="1"/>
  <c r="J295" i="1"/>
  <c r="M294" i="1"/>
  <c r="N294" i="1" s="1"/>
  <c r="K294" i="1"/>
  <c r="J294" i="1"/>
  <c r="M293" i="1"/>
  <c r="N293" i="1" s="1"/>
  <c r="K293" i="1"/>
  <c r="J293" i="1"/>
  <c r="M292" i="1"/>
  <c r="N292" i="1" s="1"/>
  <c r="K292" i="1"/>
  <c r="J292" i="1"/>
  <c r="M291" i="1"/>
  <c r="N291" i="1" s="1"/>
  <c r="K291" i="1"/>
  <c r="J291" i="1"/>
  <c r="M290" i="1"/>
  <c r="N290" i="1" s="1"/>
  <c r="K290" i="1"/>
  <c r="J290" i="1"/>
  <c r="M289" i="1"/>
  <c r="N289" i="1" s="1"/>
  <c r="K289" i="1"/>
  <c r="J289" i="1"/>
  <c r="M288" i="1"/>
  <c r="N288" i="1" s="1"/>
  <c r="K288" i="1"/>
  <c r="J288" i="1"/>
  <c r="M287" i="1"/>
  <c r="N287" i="1" s="1"/>
  <c r="K287" i="1"/>
  <c r="J287" i="1"/>
  <c r="M286" i="1"/>
  <c r="N286" i="1" s="1"/>
  <c r="K286" i="1"/>
  <c r="J286" i="1"/>
  <c r="M285" i="1"/>
  <c r="N285" i="1" s="1"/>
  <c r="K285" i="1"/>
  <c r="J285" i="1"/>
  <c r="M284" i="1"/>
  <c r="N284" i="1" s="1"/>
  <c r="K284" i="1"/>
  <c r="J284" i="1"/>
  <c r="M283" i="1"/>
  <c r="N283" i="1" s="1"/>
  <c r="K283" i="1"/>
  <c r="J283" i="1"/>
  <c r="M282" i="1"/>
  <c r="N282" i="1" s="1"/>
  <c r="K282" i="1"/>
  <c r="J282" i="1"/>
  <c r="M281" i="1"/>
  <c r="N281" i="1" s="1"/>
  <c r="K281" i="1"/>
  <c r="J281" i="1"/>
  <c r="M280" i="1"/>
  <c r="N280" i="1" s="1"/>
  <c r="K280" i="1"/>
  <c r="J280" i="1"/>
  <c r="M279" i="1"/>
  <c r="N279" i="1" s="1"/>
  <c r="K279" i="1"/>
  <c r="J279" i="1"/>
  <c r="M278" i="1"/>
  <c r="N278" i="1" s="1"/>
  <c r="K278" i="1"/>
  <c r="J278" i="1"/>
  <c r="M277" i="1"/>
  <c r="N277" i="1" s="1"/>
  <c r="K277" i="1"/>
  <c r="J277" i="1"/>
  <c r="M276" i="1"/>
  <c r="N276" i="1" s="1"/>
  <c r="K276" i="1"/>
  <c r="J276" i="1"/>
  <c r="M275" i="1"/>
  <c r="N275" i="1" s="1"/>
  <c r="K275" i="1"/>
  <c r="J275" i="1"/>
  <c r="M274" i="1"/>
  <c r="N274" i="1" s="1"/>
  <c r="K274" i="1"/>
  <c r="J274" i="1"/>
  <c r="M273" i="1"/>
  <c r="N273" i="1" s="1"/>
  <c r="K273" i="1"/>
  <c r="J273" i="1"/>
  <c r="M272" i="1"/>
  <c r="N272" i="1" s="1"/>
  <c r="K272" i="1"/>
  <c r="J272" i="1"/>
  <c r="M271" i="1"/>
  <c r="N271" i="1" s="1"/>
  <c r="K271" i="1"/>
  <c r="J271" i="1"/>
  <c r="M270" i="1"/>
  <c r="N270" i="1" s="1"/>
  <c r="K270" i="1"/>
  <c r="J270" i="1"/>
  <c r="M269" i="1"/>
  <c r="N269" i="1" s="1"/>
  <c r="K269" i="1"/>
  <c r="J269" i="1"/>
  <c r="M268" i="1"/>
  <c r="N268" i="1" s="1"/>
  <c r="K268" i="1"/>
  <c r="J268" i="1"/>
  <c r="M267" i="1"/>
  <c r="N267" i="1" s="1"/>
  <c r="K267" i="1"/>
  <c r="J267" i="1"/>
  <c r="M266" i="1"/>
  <c r="N266" i="1" s="1"/>
  <c r="K266" i="1"/>
  <c r="J266" i="1"/>
  <c r="M265" i="1"/>
  <c r="N265" i="1" s="1"/>
  <c r="K265" i="1"/>
  <c r="J265" i="1"/>
  <c r="M264" i="1"/>
  <c r="N264" i="1" s="1"/>
  <c r="K264" i="1"/>
  <c r="J264" i="1"/>
  <c r="M263" i="1"/>
  <c r="N263" i="1" s="1"/>
  <c r="K263" i="1"/>
  <c r="J263" i="1"/>
  <c r="M262" i="1"/>
  <c r="N262" i="1" s="1"/>
  <c r="K262" i="1"/>
  <c r="J262" i="1"/>
  <c r="M261" i="1"/>
  <c r="N261" i="1" s="1"/>
  <c r="K261" i="1"/>
  <c r="J261" i="1"/>
  <c r="M260" i="1"/>
  <c r="N260" i="1" s="1"/>
  <c r="K260" i="1"/>
  <c r="J260" i="1"/>
  <c r="M259" i="1"/>
  <c r="N259" i="1" s="1"/>
  <c r="K259" i="1"/>
  <c r="J259" i="1"/>
  <c r="M258" i="1"/>
  <c r="N258" i="1" s="1"/>
  <c r="K258" i="1"/>
  <c r="J258" i="1"/>
  <c r="M257" i="1"/>
  <c r="N257" i="1" s="1"/>
  <c r="K257" i="1"/>
  <c r="J257" i="1"/>
  <c r="M256" i="1"/>
  <c r="N256" i="1" s="1"/>
  <c r="K256" i="1"/>
  <c r="J256" i="1"/>
  <c r="M255" i="1"/>
  <c r="N255" i="1" s="1"/>
  <c r="K255" i="1"/>
  <c r="J255" i="1"/>
  <c r="M254" i="1"/>
  <c r="N254" i="1" s="1"/>
  <c r="K254" i="1"/>
  <c r="J254" i="1"/>
  <c r="M253" i="1"/>
  <c r="N253" i="1" s="1"/>
  <c r="K253" i="1"/>
  <c r="J253" i="1"/>
  <c r="M252" i="1"/>
  <c r="N252" i="1" s="1"/>
  <c r="K252" i="1"/>
  <c r="J252" i="1"/>
  <c r="M251" i="1"/>
  <c r="N251" i="1" s="1"/>
  <c r="K251" i="1"/>
  <c r="J251" i="1"/>
  <c r="M250" i="1"/>
  <c r="N250" i="1" s="1"/>
  <c r="K250" i="1"/>
  <c r="J250" i="1"/>
  <c r="M249" i="1"/>
  <c r="N249" i="1" s="1"/>
  <c r="K249" i="1"/>
  <c r="J249" i="1"/>
  <c r="M248" i="1"/>
  <c r="N248" i="1" s="1"/>
  <c r="K248" i="1"/>
  <c r="J248" i="1"/>
  <c r="M247" i="1"/>
  <c r="N247" i="1" s="1"/>
  <c r="K247" i="1"/>
  <c r="J247" i="1"/>
  <c r="M246" i="1"/>
  <c r="N246" i="1" s="1"/>
  <c r="K246" i="1"/>
  <c r="J246" i="1"/>
  <c r="M245" i="1"/>
  <c r="N245" i="1" s="1"/>
  <c r="K245" i="1"/>
  <c r="J245" i="1"/>
  <c r="M244" i="1"/>
  <c r="N244" i="1" s="1"/>
  <c r="K244" i="1"/>
  <c r="J244" i="1"/>
  <c r="M243" i="1"/>
  <c r="N243" i="1" s="1"/>
  <c r="K243" i="1"/>
  <c r="J243" i="1"/>
  <c r="M242" i="1"/>
  <c r="N242" i="1" s="1"/>
  <c r="K242" i="1"/>
  <c r="J242" i="1"/>
  <c r="M241" i="1"/>
  <c r="N241" i="1" s="1"/>
  <c r="K241" i="1"/>
  <c r="J241" i="1"/>
  <c r="M240" i="1"/>
  <c r="N240" i="1" s="1"/>
  <c r="K240" i="1"/>
  <c r="J240" i="1"/>
  <c r="M239" i="1"/>
  <c r="N239" i="1" s="1"/>
  <c r="K239" i="1"/>
  <c r="J239" i="1"/>
  <c r="M238" i="1"/>
  <c r="N238" i="1" s="1"/>
  <c r="K238" i="1"/>
  <c r="J238" i="1"/>
  <c r="M237" i="1"/>
  <c r="N237" i="1" s="1"/>
  <c r="K237" i="1"/>
  <c r="J237" i="1"/>
  <c r="M236" i="1"/>
  <c r="N236" i="1" s="1"/>
  <c r="K236" i="1"/>
  <c r="J236" i="1"/>
  <c r="M235" i="1"/>
  <c r="N235" i="1" s="1"/>
  <c r="K235" i="1"/>
  <c r="J235" i="1"/>
  <c r="M234" i="1"/>
  <c r="N234" i="1" s="1"/>
  <c r="K234" i="1"/>
  <c r="J234" i="1"/>
  <c r="M233" i="1"/>
  <c r="N233" i="1" s="1"/>
  <c r="K233" i="1"/>
  <c r="J233" i="1"/>
  <c r="M232" i="1"/>
  <c r="N232" i="1" s="1"/>
  <c r="K232" i="1"/>
  <c r="J232" i="1"/>
  <c r="M231" i="1"/>
  <c r="N231" i="1" s="1"/>
  <c r="K231" i="1"/>
  <c r="J231" i="1"/>
  <c r="M230" i="1"/>
  <c r="N230" i="1" s="1"/>
  <c r="K230" i="1"/>
  <c r="J230" i="1"/>
  <c r="M229" i="1"/>
  <c r="N229" i="1" s="1"/>
  <c r="K229" i="1"/>
  <c r="J229" i="1"/>
  <c r="M228" i="1"/>
  <c r="N228" i="1" s="1"/>
  <c r="K228" i="1"/>
  <c r="J228" i="1"/>
  <c r="M227" i="1"/>
  <c r="N227" i="1" s="1"/>
  <c r="K227" i="1"/>
  <c r="J227" i="1"/>
  <c r="M226" i="1"/>
  <c r="N226" i="1" s="1"/>
  <c r="K226" i="1"/>
  <c r="J226" i="1"/>
  <c r="M225" i="1"/>
  <c r="N225" i="1" s="1"/>
  <c r="K225" i="1"/>
  <c r="J225" i="1"/>
  <c r="M224" i="1"/>
  <c r="N224" i="1" s="1"/>
  <c r="K224" i="1"/>
  <c r="J224" i="1"/>
  <c r="M223" i="1"/>
  <c r="N223" i="1" s="1"/>
  <c r="K223" i="1"/>
  <c r="J223" i="1"/>
  <c r="M222" i="1"/>
  <c r="N222" i="1" s="1"/>
  <c r="K222" i="1"/>
  <c r="J222" i="1"/>
  <c r="M221" i="1"/>
  <c r="N221" i="1" s="1"/>
  <c r="K221" i="1"/>
  <c r="J221" i="1"/>
  <c r="M220" i="1"/>
  <c r="N220" i="1" s="1"/>
  <c r="K220" i="1"/>
  <c r="J220" i="1"/>
  <c r="M219" i="1"/>
  <c r="N219" i="1" s="1"/>
  <c r="K219" i="1"/>
  <c r="J219" i="1"/>
  <c r="M218" i="1"/>
  <c r="N218" i="1" s="1"/>
  <c r="K218" i="1"/>
  <c r="J218" i="1"/>
  <c r="M217" i="1"/>
  <c r="N217" i="1" s="1"/>
  <c r="K217" i="1"/>
  <c r="J217" i="1"/>
  <c r="M216" i="1"/>
  <c r="N216" i="1" s="1"/>
  <c r="K216" i="1"/>
  <c r="J216" i="1"/>
  <c r="M215" i="1"/>
  <c r="N215" i="1" s="1"/>
  <c r="K215" i="1"/>
  <c r="J215" i="1"/>
  <c r="M214" i="1"/>
  <c r="N214" i="1" s="1"/>
  <c r="K214" i="1"/>
  <c r="J214" i="1"/>
  <c r="M213" i="1"/>
  <c r="N213" i="1" s="1"/>
  <c r="K213" i="1"/>
  <c r="J213" i="1"/>
  <c r="M212" i="1"/>
  <c r="N212" i="1" s="1"/>
  <c r="K212" i="1"/>
  <c r="J212" i="1"/>
  <c r="M211" i="1"/>
  <c r="N211" i="1" s="1"/>
  <c r="K211" i="1"/>
  <c r="J211" i="1"/>
  <c r="M210" i="1"/>
  <c r="N210" i="1" s="1"/>
  <c r="K210" i="1"/>
  <c r="J210" i="1"/>
  <c r="M209" i="1"/>
  <c r="N209" i="1" s="1"/>
  <c r="K209" i="1"/>
  <c r="J209" i="1"/>
  <c r="M208" i="1"/>
  <c r="N208" i="1" s="1"/>
  <c r="K208" i="1"/>
  <c r="J208" i="1"/>
  <c r="M207" i="1"/>
  <c r="N207" i="1" s="1"/>
  <c r="K207" i="1"/>
  <c r="J207" i="1"/>
  <c r="M206" i="1"/>
  <c r="N206" i="1" s="1"/>
  <c r="K206" i="1"/>
  <c r="J206" i="1"/>
  <c r="M205" i="1"/>
  <c r="N205" i="1" s="1"/>
  <c r="K205" i="1"/>
  <c r="J205" i="1"/>
  <c r="M204" i="1"/>
  <c r="N204" i="1" s="1"/>
  <c r="K204" i="1"/>
  <c r="J204" i="1"/>
  <c r="M203" i="1"/>
  <c r="N203" i="1" s="1"/>
  <c r="K203" i="1"/>
  <c r="J203" i="1"/>
  <c r="M202" i="1"/>
  <c r="N202" i="1" s="1"/>
  <c r="K202" i="1"/>
  <c r="J202" i="1"/>
  <c r="M201" i="1"/>
  <c r="N201" i="1" s="1"/>
  <c r="K201" i="1"/>
  <c r="J201" i="1"/>
  <c r="M200" i="1"/>
  <c r="N200" i="1" s="1"/>
  <c r="K200" i="1"/>
  <c r="J200" i="1"/>
  <c r="M199" i="1"/>
  <c r="N199" i="1" s="1"/>
  <c r="K199" i="1"/>
  <c r="J199" i="1"/>
  <c r="M198" i="1"/>
  <c r="N198" i="1" s="1"/>
  <c r="K198" i="1"/>
  <c r="J198" i="1"/>
  <c r="M197" i="1"/>
  <c r="N197" i="1" s="1"/>
  <c r="K197" i="1"/>
  <c r="J197" i="1"/>
  <c r="M196" i="1"/>
  <c r="N196" i="1" s="1"/>
  <c r="K196" i="1"/>
  <c r="J196" i="1"/>
  <c r="M195" i="1"/>
  <c r="N195" i="1" s="1"/>
  <c r="K195" i="1"/>
  <c r="J195" i="1"/>
  <c r="M194" i="1"/>
  <c r="N194" i="1" s="1"/>
  <c r="K194" i="1"/>
  <c r="J194" i="1"/>
  <c r="M193" i="1"/>
  <c r="N193" i="1" s="1"/>
  <c r="K193" i="1"/>
  <c r="J193" i="1"/>
  <c r="M192" i="1"/>
  <c r="N192" i="1" s="1"/>
  <c r="K192" i="1"/>
  <c r="J192" i="1"/>
  <c r="M191" i="1"/>
  <c r="N191" i="1" s="1"/>
  <c r="K191" i="1"/>
  <c r="J191" i="1"/>
  <c r="M190" i="1"/>
  <c r="N190" i="1" s="1"/>
  <c r="K190" i="1"/>
  <c r="J190" i="1"/>
  <c r="M189" i="1"/>
  <c r="N189" i="1" s="1"/>
  <c r="K189" i="1"/>
  <c r="J189" i="1"/>
  <c r="M188" i="1"/>
  <c r="N188" i="1" s="1"/>
  <c r="K188" i="1"/>
  <c r="J188" i="1"/>
  <c r="M187" i="1"/>
  <c r="N187" i="1" s="1"/>
  <c r="K187" i="1"/>
  <c r="J187" i="1"/>
  <c r="M186" i="1"/>
  <c r="N186" i="1" s="1"/>
  <c r="K186" i="1"/>
  <c r="J186" i="1"/>
  <c r="M185" i="1"/>
  <c r="N185" i="1" s="1"/>
  <c r="K185" i="1"/>
  <c r="J185" i="1"/>
  <c r="M184" i="1"/>
  <c r="N184" i="1" s="1"/>
  <c r="K184" i="1"/>
  <c r="J184" i="1"/>
  <c r="M183" i="1"/>
  <c r="N183" i="1" s="1"/>
  <c r="K183" i="1"/>
  <c r="J183" i="1"/>
  <c r="M182" i="1"/>
  <c r="N182" i="1" s="1"/>
  <c r="K182" i="1"/>
  <c r="J182" i="1"/>
  <c r="M181" i="1"/>
  <c r="N181" i="1" s="1"/>
  <c r="K181" i="1"/>
  <c r="J181" i="1"/>
  <c r="M180" i="1"/>
  <c r="N180" i="1" s="1"/>
  <c r="K180" i="1"/>
  <c r="J180" i="1"/>
  <c r="M179" i="1"/>
  <c r="N179" i="1" s="1"/>
  <c r="K179" i="1"/>
  <c r="J179" i="1"/>
  <c r="M178" i="1"/>
  <c r="N178" i="1" s="1"/>
  <c r="K178" i="1"/>
  <c r="J178" i="1"/>
  <c r="M177" i="1"/>
  <c r="N177" i="1" s="1"/>
  <c r="K177" i="1"/>
  <c r="J177" i="1"/>
  <c r="M176" i="1"/>
  <c r="N176" i="1" s="1"/>
  <c r="K176" i="1"/>
  <c r="J176" i="1"/>
  <c r="M175" i="1"/>
  <c r="N175" i="1" s="1"/>
  <c r="K175" i="1"/>
  <c r="J175" i="1"/>
  <c r="M174" i="1"/>
  <c r="N174" i="1" s="1"/>
  <c r="K174" i="1"/>
  <c r="J174" i="1"/>
  <c r="M173" i="1"/>
  <c r="N173" i="1" s="1"/>
  <c r="K173" i="1"/>
  <c r="J173" i="1"/>
  <c r="M172" i="1"/>
  <c r="N172" i="1" s="1"/>
  <c r="K172" i="1"/>
  <c r="J172" i="1"/>
  <c r="M171" i="1"/>
  <c r="N171" i="1" s="1"/>
  <c r="K171" i="1"/>
  <c r="J171" i="1"/>
  <c r="M170" i="1"/>
  <c r="N170" i="1" s="1"/>
  <c r="K170" i="1"/>
  <c r="J170" i="1"/>
  <c r="M169" i="1"/>
  <c r="N169" i="1" s="1"/>
  <c r="K169" i="1"/>
  <c r="J169" i="1"/>
  <c r="M168" i="1"/>
  <c r="N168" i="1" s="1"/>
  <c r="K168" i="1"/>
  <c r="J168" i="1"/>
  <c r="M167" i="1"/>
  <c r="N167" i="1" s="1"/>
  <c r="K167" i="1"/>
  <c r="J167" i="1"/>
  <c r="M166" i="1"/>
  <c r="N166" i="1" s="1"/>
  <c r="K166" i="1"/>
  <c r="J166" i="1"/>
  <c r="M165" i="1"/>
  <c r="N165" i="1" s="1"/>
  <c r="K165" i="1"/>
  <c r="J165" i="1"/>
  <c r="M164" i="1"/>
  <c r="N164" i="1" s="1"/>
  <c r="K164" i="1"/>
  <c r="J164" i="1"/>
  <c r="M163" i="1"/>
  <c r="N163" i="1" s="1"/>
  <c r="K163" i="1"/>
  <c r="J163" i="1"/>
  <c r="M162" i="1"/>
  <c r="N162" i="1" s="1"/>
  <c r="K162" i="1"/>
  <c r="J162" i="1"/>
  <c r="M161" i="1"/>
  <c r="N161" i="1" s="1"/>
  <c r="K161" i="1"/>
  <c r="J161" i="1"/>
  <c r="M160" i="1"/>
  <c r="N160" i="1" s="1"/>
  <c r="K160" i="1"/>
  <c r="J160" i="1"/>
  <c r="M159" i="1"/>
  <c r="N159" i="1" s="1"/>
  <c r="K159" i="1"/>
  <c r="J159" i="1"/>
  <c r="M158" i="1"/>
  <c r="N158" i="1" s="1"/>
  <c r="K158" i="1"/>
  <c r="J158" i="1"/>
  <c r="M157" i="1"/>
  <c r="N157" i="1" s="1"/>
  <c r="K157" i="1"/>
  <c r="J157" i="1"/>
  <c r="M156" i="1"/>
  <c r="N156" i="1" s="1"/>
  <c r="K156" i="1"/>
  <c r="J156" i="1"/>
  <c r="M155" i="1"/>
  <c r="N155" i="1" s="1"/>
  <c r="K155" i="1"/>
  <c r="J155" i="1"/>
  <c r="M154" i="1"/>
  <c r="N154" i="1" s="1"/>
  <c r="K154" i="1"/>
  <c r="J154" i="1"/>
  <c r="M153" i="1"/>
  <c r="N153" i="1" s="1"/>
  <c r="K153" i="1"/>
  <c r="J153" i="1"/>
  <c r="M152" i="1"/>
  <c r="N152" i="1" s="1"/>
  <c r="K152" i="1"/>
  <c r="J152" i="1"/>
  <c r="M151" i="1"/>
  <c r="N151" i="1" s="1"/>
  <c r="K151" i="1"/>
  <c r="J151" i="1"/>
  <c r="M150" i="1"/>
  <c r="N150" i="1" s="1"/>
  <c r="K150" i="1"/>
  <c r="J150" i="1"/>
  <c r="M149" i="1"/>
  <c r="N149" i="1" s="1"/>
  <c r="K149" i="1"/>
  <c r="J149" i="1"/>
  <c r="M148" i="1"/>
  <c r="N148" i="1" s="1"/>
  <c r="K148" i="1"/>
  <c r="J148" i="1"/>
  <c r="M147" i="1"/>
  <c r="N147" i="1" s="1"/>
  <c r="K147" i="1"/>
  <c r="J147" i="1"/>
  <c r="M146" i="1"/>
  <c r="N146" i="1" s="1"/>
  <c r="K146" i="1"/>
  <c r="J146" i="1"/>
  <c r="M145" i="1"/>
  <c r="N145" i="1" s="1"/>
  <c r="K145" i="1"/>
  <c r="J145" i="1"/>
  <c r="M144" i="1"/>
  <c r="N144" i="1" s="1"/>
  <c r="K144" i="1"/>
  <c r="J144" i="1"/>
  <c r="M143" i="1"/>
  <c r="N143" i="1" s="1"/>
  <c r="K143" i="1"/>
  <c r="J143" i="1"/>
  <c r="M142" i="1"/>
  <c r="N142" i="1" s="1"/>
  <c r="K142" i="1"/>
  <c r="J142" i="1"/>
  <c r="M141" i="1"/>
  <c r="N141" i="1" s="1"/>
  <c r="K141" i="1"/>
  <c r="J141" i="1"/>
  <c r="M140" i="1"/>
  <c r="N140" i="1" s="1"/>
  <c r="K140" i="1"/>
  <c r="J140" i="1"/>
  <c r="M139" i="1"/>
  <c r="N139" i="1" s="1"/>
  <c r="K139" i="1"/>
  <c r="J139" i="1"/>
  <c r="M138" i="1"/>
  <c r="N138" i="1" s="1"/>
  <c r="K138" i="1"/>
  <c r="J138" i="1"/>
  <c r="M137" i="1"/>
  <c r="N137" i="1" s="1"/>
  <c r="K137" i="1"/>
  <c r="J137" i="1"/>
  <c r="M136" i="1"/>
  <c r="N136" i="1" s="1"/>
  <c r="K136" i="1"/>
  <c r="J136" i="1"/>
  <c r="M135" i="1"/>
  <c r="N135" i="1" s="1"/>
  <c r="K135" i="1"/>
  <c r="J135" i="1"/>
  <c r="M134" i="1"/>
  <c r="N134" i="1" s="1"/>
  <c r="K134" i="1"/>
  <c r="J134" i="1"/>
  <c r="M133" i="1"/>
  <c r="N133" i="1" s="1"/>
  <c r="K133" i="1"/>
  <c r="J133" i="1"/>
  <c r="M132" i="1"/>
  <c r="N132" i="1" s="1"/>
  <c r="K132" i="1"/>
  <c r="J132" i="1"/>
  <c r="M131" i="1"/>
  <c r="N131" i="1" s="1"/>
  <c r="K131" i="1"/>
  <c r="J131" i="1"/>
  <c r="M130" i="1"/>
  <c r="N130" i="1" s="1"/>
  <c r="K130" i="1"/>
  <c r="J130" i="1"/>
  <c r="M129" i="1"/>
  <c r="N129" i="1" s="1"/>
  <c r="K129" i="1"/>
  <c r="J129" i="1"/>
  <c r="M128" i="1"/>
  <c r="N128" i="1" s="1"/>
  <c r="K128" i="1"/>
  <c r="J128" i="1"/>
  <c r="M127" i="1"/>
  <c r="N127" i="1" s="1"/>
  <c r="K127" i="1"/>
  <c r="J127" i="1"/>
  <c r="M126" i="1"/>
  <c r="N126" i="1" s="1"/>
  <c r="K126" i="1"/>
  <c r="J126" i="1"/>
  <c r="M125" i="1"/>
  <c r="N125" i="1" s="1"/>
  <c r="K125" i="1"/>
  <c r="J125" i="1"/>
  <c r="M124" i="1"/>
  <c r="N124" i="1" s="1"/>
  <c r="K124" i="1"/>
  <c r="J124" i="1"/>
  <c r="M123" i="1"/>
  <c r="N123" i="1" s="1"/>
  <c r="K123" i="1"/>
  <c r="J123" i="1"/>
  <c r="M122" i="1"/>
  <c r="N122" i="1" s="1"/>
  <c r="K122" i="1"/>
  <c r="J122" i="1"/>
  <c r="M121" i="1"/>
  <c r="N121" i="1" s="1"/>
  <c r="K121" i="1"/>
  <c r="J121" i="1"/>
  <c r="M120" i="1"/>
  <c r="N120" i="1" s="1"/>
  <c r="K120" i="1"/>
  <c r="J120" i="1"/>
  <c r="M119" i="1"/>
  <c r="N119" i="1" s="1"/>
  <c r="K119" i="1"/>
  <c r="J119" i="1"/>
  <c r="M118" i="1"/>
  <c r="N118" i="1" s="1"/>
  <c r="K118" i="1"/>
  <c r="J118" i="1"/>
  <c r="M117" i="1"/>
  <c r="N117" i="1" s="1"/>
  <c r="K117" i="1"/>
  <c r="J117" i="1"/>
  <c r="M116" i="1"/>
  <c r="N116" i="1" s="1"/>
  <c r="K116" i="1"/>
  <c r="J116" i="1"/>
  <c r="M115" i="1"/>
  <c r="N115" i="1" s="1"/>
  <c r="K115" i="1"/>
  <c r="J115" i="1"/>
  <c r="M114" i="1"/>
  <c r="N114" i="1" s="1"/>
  <c r="K114" i="1"/>
  <c r="J114" i="1"/>
  <c r="M113" i="1"/>
  <c r="N113" i="1" s="1"/>
  <c r="K113" i="1"/>
  <c r="J113" i="1"/>
  <c r="M112" i="1"/>
  <c r="N112" i="1" s="1"/>
  <c r="K112" i="1"/>
  <c r="J112" i="1"/>
  <c r="M111" i="1"/>
  <c r="N111" i="1" s="1"/>
  <c r="K111" i="1"/>
  <c r="J111" i="1"/>
  <c r="M110" i="1"/>
  <c r="N110" i="1" s="1"/>
  <c r="K110" i="1"/>
  <c r="J110" i="1"/>
  <c r="M109" i="1"/>
  <c r="N109" i="1" s="1"/>
  <c r="K109" i="1"/>
  <c r="J109" i="1"/>
  <c r="M108" i="1"/>
  <c r="N108" i="1" s="1"/>
  <c r="K108" i="1"/>
  <c r="J108" i="1"/>
  <c r="M107" i="1"/>
  <c r="N107" i="1" s="1"/>
  <c r="K107" i="1"/>
  <c r="J107" i="1"/>
  <c r="M106" i="1"/>
  <c r="N106" i="1" s="1"/>
  <c r="K106" i="1"/>
  <c r="J106" i="1"/>
  <c r="M105" i="1"/>
  <c r="N105" i="1" s="1"/>
  <c r="K105" i="1"/>
  <c r="J105" i="1"/>
  <c r="M104" i="1"/>
  <c r="N104" i="1" s="1"/>
  <c r="K104" i="1"/>
  <c r="J104" i="1"/>
  <c r="M103" i="1"/>
  <c r="N103" i="1" s="1"/>
  <c r="K103" i="1"/>
  <c r="J103" i="1"/>
  <c r="M102" i="1"/>
  <c r="N102" i="1" s="1"/>
  <c r="K102" i="1"/>
  <c r="J102" i="1"/>
  <c r="M101" i="1"/>
  <c r="N101" i="1" s="1"/>
  <c r="K101" i="1"/>
  <c r="J101" i="1"/>
  <c r="M100" i="1"/>
  <c r="N100" i="1" s="1"/>
  <c r="K100" i="1"/>
  <c r="J100" i="1"/>
  <c r="M99" i="1"/>
  <c r="N99" i="1" s="1"/>
  <c r="K99" i="1"/>
  <c r="J99" i="1"/>
  <c r="M98" i="1"/>
  <c r="N98" i="1" s="1"/>
  <c r="K98" i="1"/>
  <c r="J98" i="1"/>
  <c r="M97" i="1"/>
  <c r="N97" i="1" s="1"/>
  <c r="K97" i="1"/>
  <c r="J97" i="1"/>
  <c r="M96" i="1"/>
  <c r="N96" i="1" s="1"/>
  <c r="K96" i="1"/>
  <c r="J96" i="1"/>
  <c r="M95" i="1"/>
  <c r="N95" i="1" s="1"/>
  <c r="K95" i="1"/>
  <c r="J95" i="1"/>
  <c r="M94" i="1"/>
  <c r="N94" i="1" s="1"/>
  <c r="K94" i="1"/>
  <c r="J94" i="1"/>
  <c r="M93" i="1"/>
  <c r="N93" i="1" s="1"/>
  <c r="K93" i="1"/>
  <c r="J93" i="1"/>
  <c r="M92" i="1"/>
  <c r="N92" i="1" s="1"/>
  <c r="K92" i="1"/>
  <c r="J92" i="1"/>
  <c r="M91" i="1"/>
  <c r="N91" i="1" s="1"/>
  <c r="K91" i="1"/>
  <c r="J91" i="1"/>
  <c r="M90" i="1"/>
  <c r="N90" i="1" s="1"/>
  <c r="K90" i="1"/>
  <c r="J90" i="1"/>
  <c r="M89" i="1"/>
  <c r="N89" i="1" s="1"/>
  <c r="K89" i="1"/>
  <c r="J89" i="1"/>
  <c r="M88" i="1"/>
  <c r="N88" i="1" s="1"/>
  <c r="K88" i="1"/>
  <c r="J88" i="1"/>
  <c r="M87" i="1"/>
  <c r="N87" i="1" s="1"/>
  <c r="K87" i="1"/>
  <c r="J87" i="1"/>
  <c r="M86" i="1"/>
  <c r="N86" i="1" s="1"/>
  <c r="K86" i="1"/>
  <c r="J86" i="1"/>
  <c r="M85" i="1"/>
  <c r="N85" i="1" s="1"/>
  <c r="K85" i="1"/>
  <c r="J85" i="1"/>
  <c r="M84" i="1"/>
  <c r="N84" i="1" s="1"/>
  <c r="K84" i="1"/>
  <c r="J84" i="1"/>
  <c r="M83" i="1"/>
  <c r="N83" i="1" s="1"/>
  <c r="K83" i="1"/>
  <c r="J83" i="1"/>
  <c r="M82" i="1"/>
  <c r="N82" i="1" s="1"/>
  <c r="K82" i="1"/>
  <c r="J82" i="1"/>
  <c r="M81" i="1"/>
  <c r="N81" i="1" s="1"/>
  <c r="K81" i="1"/>
  <c r="J81" i="1"/>
  <c r="M80" i="1"/>
  <c r="N80" i="1" s="1"/>
  <c r="K80" i="1"/>
  <c r="J80" i="1"/>
  <c r="M79" i="1"/>
  <c r="N79" i="1" s="1"/>
  <c r="K79" i="1"/>
  <c r="J79" i="1"/>
  <c r="M78" i="1"/>
  <c r="N78" i="1" s="1"/>
  <c r="K78" i="1"/>
  <c r="J78" i="1"/>
  <c r="M77" i="1"/>
  <c r="N77" i="1" s="1"/>
  <c r="K77" i="1"/>
  <c r="J77" i="1"/>
  <c r="M76" i="1"/>
  <c r="N76" i="1" s="1"/>
  <c r="K76" i="1"/>
  <c r="J76" i="1"/>
  <c r="M75" i="1"/>
  <c r="N75" i="1" s="1"/>
  <c r="K75" i="1"/>
  <c r="J75" i="1"/>
  <c r="M74" i="1"/>
  <c r="N74" i="1" s="1"/>
  <c r="K74" i="1"/>
  <c r="J74" i="1"/>
  <c r="M73" i="1"/>
  <c r="N73" i="1" s="1"/>
  <c r="K73" i="1"/>
  <c r="J73" i="1"/>
  <c r="M72" i="1"/>
  <c r="N72" i="1" s="1"/>
  <c r="K72" i="1"/>
  <c r="J72" i="1"/>
  <c r="M71" i="1"/>
  <c r="N71" i="1" s="1"/>
  <c r="K71" i="1"/>
  <c r="J71" i="1"/>
  <c r="M70" i="1"/>
  <c r="N70" i="1" s="1"/>
  <c r="K70" i="1"/>
  <c r="J70" i="1"/>
  <c r="M69" i="1"/>
  <c r="N69" i="1" s="1"/>
  <c r="K69" i="1"/>
  <c r="J69" i="1"/>
  <c r="M68" i="1"/>
  <c r="N68" i="1" s="1"/>
  <c r="K68" i="1"/>
  <c r="J68" i="1"/>
  <c r="M67" i="1"/>
  <c r="N67" i="1" s="1"/>
  <c r="K67" i="1"/>
  <c r="J67" i="1"/>
  <c r="M66" i="1"/>
  <c r="N66" i="1" s="1"/>
  <c r="K66" i="1"/>
  <c r="J66" i="1"/>
  <c r="M65" i="1"/>
  <c r="N65" i="1" s="1"/>
  <c r="K65" i="1"/>
  <c r="J65" i="1"/>
  <c r="M64" i="1"/>
  <c r="N64" i="1" s="1"/>
  <c r="K64" i="1"/>
  <c r="J64" i="1"/>
  <c r="M63" i="1"/>
  <c r="N63" i="1" s="1"/>
  <c r="K63" i="1"/>
  <c r="J63" i="1"/>
  <c r="M62" i="1"/>
  <c r="N62" i="1" s="1"/>
  <c r="K62" i="1"/>
  <c r="J62" i="1"/>
  <c r="M61" i="1"/>
  <c r="N61" i="1" s="1"/>
  <c r="K61" i="1"/>
  <c r="J61" i="1"/>
  <c r="M60" i="1"/>
  <c r="N60" i="1" s="1"/>
  <c r="K60" i="1"/>
  <c r="J60" i="1"/>
  <c r="M59" i="1"/>
  <c r="N59" i="1" s="1"/>
  <c r="K59" i="1"/>
  <c r="J59" i="1"/>
  <c r="M58" i="1"/>
  <c r="N58" i="1" s="1"/>
  <c r="K58" i="1"/>
  <c r="J58" i="1"/>
  <c r="M57" i="1"/>
  <c r="N57" i="1" s="1"/>
  <c r="K57" i="1"/>
  <c r="J57" i="1"/>
  <c r="M56" i="1"/>
  <c r="N56" i="1" s="1"/>
  <c r="K56" i="1"/>
  <c r="J56" i="1"/>
  <c r="M55" i="1"/>
  <c r="N55" i="1" s="1"/>
  <c r="K55" i="1"/>
  <c r="J55" i="1"/>
  <c r="M54" i="1"/>
  <c r="N54" i="1" s="1"/>
  <c r="K54" i="1"/>
  <c r="J54" i="1"/>
  <c r="M53" i="1"/>
  <c r="N53" i="1" s="1"/>
  <c r="K53" i="1"/>
  <c r="J53" i="1"/>
  <c r="M52" i="1"/>
  <c r="N52" i="1" s="1"/>
  <c r="K52" i="1"/>
  <c r="J52" i="1"/>
  <c r="M51" i="1"/>
  <c r="N51" i="1" s="1"/>
  <c r="K51" i="1"/>
  <c r="J51" i="1"/>
  <c r="M50" i="1"/>
  <c r="N50" i="1" s="1"/>
  <c r="K50" i="1"/>
  <c r="J50" i="1"/>
  <c r="M49" i="1"/>
  <c r="N49" i="1" s="1"/>
  <c r="K49" i="1"/>
  <c r="J49" i="1"/>
  <c r="M48" i="1"/>
  <c r="N48" i="1" s="1"/>
  <c r="K48" i="1"/>
  <c r="J48" i="1"/>
  <c r="M47" i="1"/>
  <c r="N47" i="1" s="1"/>
  <c r="K47" i="1"/>
  <c r="J47" i="1"/>
  <c r="M46" i="1"/>
  <c r="N46" i="1" s="1"/>
  <c r="K46" i="1"/>
  <c r="J46" i="1"/>
  <c r="M45" i="1"/>
  <c r="N45" i="1" s="1"/>
  <c r="K45" i="1"/>
  <c r="J45" i="1"/>
  <c r="M44" i="1"/>
  <c r="N44" i="1" s="1"/>
  <c r="K44" i="1"/>
  <c r="J44" i="1"/>
  <c r="M43" i="1"/>
  <c r="N43" i="1" s="1"/>
  <c r="K43" i="1"/>
  <c r="J43" i="1"/>
  <c r="M42" i="1"/>
  <c r="N42" i="1" s="1"/>
  <c r="K42" i="1"/>
  <c r="J42" i="1"/>
  <c r="M41" i="1"/>
  <c r="N41" i="1" s="1"/>
  <c r="K41" i="1"/>
  <c r="J41" i="1"/>
  <c r="M40" i="1"/>
  <c r="N40" i="1" s="1"/>
  <c r="K40" i="1"/>
  <c r="J40" i="1"/>
  <c r="M39" i="1"/>
  <c r="N39" i="1" s="1"/>
  <c r="K39" i="1"/>
  <c r="J39" i="1"/>
  <c r="M38" i="1"/>
  <c r="N38" i="1" s="1"/>
  <c r="K38" i="1"/>
  <c r="J38" i="1"/>
  <c r="M37" i="1"/>
  <c r="N37" i="1" s="1"/>
  <c r="K37" i="1"/>
  <c r="J37" i="1"/>
  <c r="M36" i="1"/>
  <c r="N36" i="1" s="1"/>
  <c r="K36" i="1"/>
  <c r="J36" i="1"/>
  <c r="M35" i="1"/>
  <c r="N35" i="1" s="1"/>
  <c r="K35" i="1"/>
  <c r="J35" i="1"/>
  <c r="M34" i="1"/>
  <c r="N34" i="1" s="1"/>
  <c r="K34" i="1"/>
  <c r="J34" i="1"/>
  <c r="M33" i="1"/>
  <c r="N33" i="1" s="1"/>
  <c r="K33" i="1"/>
  <c r="J33" i="1"/>
  <c r="M32" i="1"/>
  <c r="N32" i="1" s="1"/>
  <c r="K32" i="1"/>
  <c r="J32" i="1"/>
  <c r="M31" i="1"/>
  <c r="N31" i="1" s="1"/>
  <c r="K31" i="1"/>
  <c r="J31" i="1"/>
  <c r="M30" i="1"/>
  <c r="N30" i="1" s="1"/>
  <c r="K30" i="1"/>
  <c r="J30" i="1"/>
  <c r="M29" i="1"/>
  <c r="N29" i="1" s="1"/>
  <c r="K29" i="1"/>
  <c r="J29" i="1"/>
  <c r="M28" i="1"/>
  <c r="N28" i="1" s="1"/>
  <c r="K28" i="1"/>
  <c r="J28" i="1"/>
  <c r="M27" i="1"/>
  <c r="N27" i="1" s="1"/>
  <c r="K27" i="1"/>
  <c r="J27" i="1"/>
  <c r="M26" i="1"/>
  <c r="N26" i="1" s="1"/>
  <c r="K26" i="1"/>
  <c r="J26" i="1"/>
  <c r="M25" i="1"/>
  <c r="N25" i="1" s="1"/>
  <c r="K25" i="1"/>
  <c r="J25" i="1"/>
  <c r="M24" i="1"/>
  <c r="N24" i="1" s="1"/>
  <c r="K24" i="1"/>
  <c r="J24" i="1"/>
  <c r="M23" i="1"/>
  <c r="N23" i="1" s="1"/>
  <c r="K23" i="1"/>
  <c r="J23" i="1"/>
  <c r="M22" i="1"/>
  <c r="N22" i="1" s="1"/>
  <c r="K22" i="1"/>
  <c r="J22" i="1"/>
  <c r="M21" i="1"/>
  <c r="N21" i="1" s="1"/>
  <c r="K21" i="1"/>
  <c r="J21" i="1"/>
  <c r="M20" i="1"/>
  <c r="N20" i="1" s="1"/>
  <c r="K20" i="1"/>
  <c r="J20" i="1"/>
  <c r="M19" i="1"/>
  <c r="N19" i="1" s="1"/>
  <c r="K19" i="1"/>
  <c r="J19" i="1"/>
  <c r="M18" i="1"/>
  <c r="N18" i="1" s="1"/>
  <c r="K18" i="1"/>
  <c r="J18" i="1"/>
  <c r="M17" i="1"/>
  <c r="N17" i="1" s="1"/>
  <c r="K17" i="1"/>
  <c r="J17" i="1"/>
  <c r="M16" i="1"/>
  <c r="N16" i="1" s="1"/>
  <c r="K16" i="1"/>
  <c r="J16" i="1"/>
  <c r="M15" i="1"/>
  <c r="N15" i="1" s="1"/>
  <c r="K15" i="1"/>
  <c r="J15" i="1"/>
  <c r="M14" i="1"/>
  <c r="N14" i="1" s="1"/>
  <c r="K14" i="1"/>
  <c r="J14" i="1"/>
  <c r="M13" i="1"/>
  <c r="N13" i="1" s="1"/>
  <c r="K13" i="1"/>
  <c r="J13" i="1"/>
  <c r="M12" i="1"/>
  <c r="N12" i="1" s="1"/>
  <c r="K12" i="1"/>
  <c r="J12" i="1"/>
  <c r="M11" i="1"/>
  <c r="N11" i="1" s="1"/>
  <c r="K11" i="1"/>
  <c r="J11" i="1"/>
  <c r="M10" i="1"/>
  <c r="N10" i="1" s="1"/>
  <c r="K10" i="1"/>
  <c r="J10" i="1"/>
  <c r="M9" i="1"/>
  <c r="N9" i="1" s="1"/>
  <c r="K9" i="1"/>
  <c r="J9" i="1"/>
  <c r="M8" i="1"/>
  <c r="N8" i="1" s="1"/>
  <c r="K8" i="1"/>
  <c r="J8" i="1"/>
  <c r="M7" i="1"/>
  <c r="N7" i="1" s="1"/>
  <c r="K7" i="1"/>
  <c r="J7" i="1"/>
  <c r="M6" i="1"/>
  <c r="N6" i="1" s="1"/>
  <c r="K6" i="1"/>
  <c r="J6" i="1"/>
  <c r="M5" i="1"/>
  <c r="N5" i="1" s="1"/>
  <c r="K5" i="1"/>
  <c r="J5" i="1"/>
  <c r="M4" i="1"/>
  <c r="N4" i="1" s="1"/>
  <c r="K4" i="1"/>
  <c r="J4" i="1"/>
  <c r="M3" i="1"/>
  <c r="N3" i="1" s="1"/>
  <c r="K3" i="1"/>
  <c r="J3" i="1"/>
  <c r="M2" i="1"/>
  <c r="N2" i="1" s="1"/>
  <c r="K2" i="1"/>
  <c r="J2" i="1"/>
  <c r="G43" i="35"/>
  <c r="F43" i="35"/>
  <c r="E43" i="35"/>
  <c r="B48" i="32"/>
  <c r="G19" i="32"/>
  <c r="G18" i="32"/>
  <c r="C20" i="32"/>
  <c r="P3" i="2" l="1"/>
  <c r="P5" i="2"/>
  <c r="P7" i="2"/>
  <c r="P9" i="2"/>
  <c r="P11" i="2"/>
  <c r="P13" i="2"/>
  <c r="P15" i="2"/>
  <c r="P17" i="2"/>
  <c r="P40" i="2"/>
  <c r="P52" i="2"/>
  <c r="P54" i="2"/>
  <c r="P58" i="2"/>
  <c r="P60" i="2"/>
  <c r="P62" i="2"/>
  <c r="P66" i="2"/>
  <c r="P76" i="2"/>
  <c r="P78" i="2"/>
  <c r="P82" i="2"/>
  <c r="P91" i="2"/>
  <c r="P109" i="2"/>
  <c r="P113" i="2"/>
  <c r="P125" i="2"/>
  <c r="P129" i="2"/>
  <c r="P133" i="2"/>
  <c r="P145" i="2"/>
  <c r="P173" i="2"/>
  <c r="P180" i="2"/>
  <c r="P192" i="2"/>
  <c r="P12" i="2"/>
  <c r="P14" i="2"/>
  <c r="P18" i="2"/>
  <c r="P27" i="2"/>
  <c r="P61" i="2"/>
  <c r="P63" i="2"/>
  <c r="P65" i="2"/>
  <c r="P67" i="2"/>
  <c r="P69" i="2"/>
  <c r="P71" i="2"/>
  <c r="P73" i="2"/>
  <c r="P75" i="2"/>
  <c r="P77" i="2"/>
  <c r="P79" i="2"/>
  <c r="P81" i="2"/>
  <c r="P134" i="2"/>
  <c r="P136" i="2"/>
  <c r="P138" i="2"/>
  <c r="P140" i="2"/>
  <c r="P142" i="2"/>
  <c r="P144" i="2"/>
  <c r="P148" i="2"/>
  <c r="P154" i="2"/>
  <c r="P156" i="2"/>
  <c r="P158" i="2"/>
  <c r="P160" i="2"/>
  <c r="P166" i="2"/>
  <c r="P168" i="2"/>
  <c r="P174" i="2"/>
  <c r="P760" i="2"/>
  <c r="P253" i="2"/>
  <c r="P260" i="2"/>
  <c r="P276" i="2"/>
  <c r="P308" i="2"/>
  <c r="P320" i="2"/>
  <c r="P366" i="2"/>
  <c r="P411" i="2"/>
  <c r="P427" i="2"/>
  <c r="P451" i="2"/>
  <c r="P455" i="2"/>
  <c r="P457" i="2"/>
  <c r="P459" i="2"/>
  <c r="P480" i="2"/>
  <c r="P492" i="2"/>
  <c r="P561" i="2"/>
  <c r="P604" i="2"/>
  <c r="P608" i="2"/>
  <c r="P612" i="2"/>
  <c r="P755" i="2"/>
  <c r="P759" i="2"/>
  <c r="P762" i="2"/>
  <c r="P776" i="2"/>
  <c r="P933" i="2"/>
  <c r="P937" i="2"/>
  <c r="P1006" i="2"/>
  <c r="P1018" i="2"/>
  <c r="P219" i="2"/>
  <c r="P227" i="2"/>
  <c r="P235" i="2"/>
  <c r="P529" i="2"/>
  <c r="P613" i="2"/>
  <c r="P636" i="2"/>
  <c r="P674" i="2"/>
  <c r="P681" i="2"/>
  <c r="P693" i="2"/>
  <c r="P823" i="2"/>
  <c r="P826" i="2"/>
  <c r="P840" i="2"/>
  <c r="P938" i="2"/>
  <c r="P204" i="2"/>
  <c r="P206" i="2"/>
  <c r="P208" i="2"/>
  <c r="P212" i="2"/>
  <c r="P218" i="2"/>
  <c r="P220" i="2"/>
  <c r="P222" i="2"/>
  <c r="P224" i="2"/>
  <c r="P230" i="2"/>
  <c r="P232" i="2"/>
  <c r="P238" i="2"/>
  <c r="P240" i="2"/>
  <c r="P283" i="2"/>
  <c r="P291" i="2"/>
  <c r="P315" i="2"/>
  <c r="P365" i="2"/>
  <c r="P372" i="2"/>
  <c r="P384" i="2"/>
  <c r="P442" i="2"/>
  <c r="P444" i="2"/>
  <c r="P454" i="2"/>
  <c r="P465" i="2"/>
  <c r="P512" i="2"/>
  <c r="P526" i="2"/>
  <c r="P530" i="2"/>
  <c r="P532" i="2"/>
  <c r="P534" i="2"/>
  <c r="P562" i="2"/>
  <c r="P564" i="2"/>
  <c r="P566" i="2"/>
  <c r="P581" i="2"/>
  <c r="P639" i="2"/>
  <c r="P641" i="2"/>
  <c r="P647" i="2"/>
  <c r="P649" i="2"/>
  <c r="P651" i="2"/>
  <c r="P653" i="2"/>
  <c r="P655" i="2"/>
  <c r="P657" i="2"/>
  <c r="P716" i="2"/>
  <c r="P718" i="2"/>
  <c r="P720" i="2"/>
  <c r="P722" i="2"/>
  <c r="P724" i="2"/>
  <c r="P726" i="2"/>
  <c r="P728" i="2"/>
  <c r="P730" i="2"/>
  <c r="P738" i="2"/>
  <c r="P740" i="2"/>
  <c r="P742" i="2"/>
  <c r="P744" i="2"/>
  <c r="P748" i="2"/>
  <c r="P750" i="2"/>
  <c r="P752" i="2"/>
  <c r="P756" i="2"/>
  <c r="P801" i="2"/>
  <c r="P825" i="2"/>
  <c r="P827" i="2"/>
  <c r="P831" i="2"/>
  <c r="P835" i="2"/>
  <c r="P839" i="2"/>
  <c r="P887" i="2"/>
  <c r="P894" i="2"/>
  <c r="P906" i="2"/>
  <c r="P960" i="2"/>
  <c r="P962" i="2"/>
  <c r="P964" i="2"/>
  <c r="P966" i="2"/>
  <c r="P968" i="2"/>
  <c r="P970" i="2"/>
  <c r="P976" i="2"/>
  <c r="P978" i="2"/>
  <c r="P980" i="2"/>
  <c r="P982" i="2"/>
  <c r="P984" i="2"/>
  <c r="P986" i="2"/>
  <c r="P992" i="2"/>
  <c r="P994" i="2"/>
  <c r="P996" i="2"/>
  <c r="P1029" i="2"/>
  <c r="P16" i="2"/>
  <c r="P48" i="2"/>
  <c r="P80" i="2"/>
  <c r="P103" i="2"/>
  <c r="P132" i="2"/>
  <c r="P171" i="2"/>
  <c r="P196" i="2"/>
  <c r="P251" i="2"/>
  <c r="P280" i="2"/>
  <c r="P292" i="2"/>
  <c r="P24" i="2"/>
  <c r="P56" i="2"/>
  <c r="P88" i="2"/>
  <c r="P119" i="2"/>
  <c r="P123" i="2"/>
  <c r="P152" i="2"/>
  <c r="P164" i="2"/>
  <c r="P187" i="2"/>
  <c r="P216" i="2"/>
  <c r="P228" i="2"/>
  <c r="P363" i="2"/>
  <c r="P388" i="2"/>
  <c r="P885" i="2"/>
  <c r="P910" i="2"/>
  <c r="P4" i="2"/>
  <c r="P6" i="2"/>
  <c r="P10" i="2"/>
  <c r="P21" i="2"/>
  <c r="P23" i="2"/>
  <c r="P25" i="2"/>
  <c r="P32" i="2"/>
  <c r="P36" i="2"/>
  <c r="P38" i="2"/>
  <c r="P42" i="2"/>
  <c r="P53" i="2"/>
  <c r="P55" i="2"/>
  <c r="P57" i="2"/>
  <c r="P64" i="2"/>
  <c r="P68" i="2"/>
  <c r="P70" i="2"/>
  <c r="P74" i="2"/>
  <c r="P85" i="2"/>
  <c r="P87" i="2"/>
  <c r="P89" i="2"/>
  <c r="P96" i="2"/>
  <c r="P114" i="2"/>
  <c r="P116" i="2"/>
  <c r="P118" i="2"/>
  <c r="P120" i="2"/>
  <c r="P122" i="2"/>
  <c r="P124" i="2"/>
  <c r="P126" i="2"/>
  <c r="P139" i="2"/>
  <c r="P143" i="2"/>
  <c r="P149" i="2"/>
  <c r="P157" i="2"/>
  <c r="P165" i="2"/>
  <c r="P182" i="2"/>
  <c r="P184" i="2"/>
  <c r="P186" i="2"/>
  <c r="P188" i="2"/>
  <c r="P190" i="2"/>
  <c r="P237" i="2"/>
  <c r="P262" i="2"/>
  <c r="P264" i="2"/>
  <c r="P266" i="2"/>
  <c r="P268" i="2"/>
  <c r="P270" i="2"/>
  <c r="P272" i="2"/>
  <c r="P299" i="2"/>
  <c r="P305" i="2"/>
  <c r="P309" i="2"/>
  <c r="P317" i="2"/>
  <c r="P324" i="2"/>
  <c r="P346" i="2"/>
  <c r="P348" i="2"/>
  <c r="P350" i="2"/>
  <c r="P352" i="2"/>
  <c r="P358" i="2"/>
  <c r="P360" i="2"/>
  <c r="P417" i="2"/>
  <c r="P421" i="2"/>
  <c r="P429" i="2"/>
  <c r="P448" i="2"/>
  <c r="P460" i="2"/>
  <c r="P506" i="2"/>
  <c r="P508" i="2"/>
  <c r="P518" i="2"/>
  <c r="P778" i="2"/>
  <c r="P379" i="2"/>
  <c r="P404" i="2"/>
  <c r="P485" i="2"/>
  <c r="P549" i="2"/>
  <c r="P203" i="2"/>
  <c r="P207" i="2"/>
  <c r="P213" i="2"/>
  <c r="P221" i="2"/>
  <c r="P229" i="2"/>
  <c r="P246" i="2"/>
  <c r="P248" i="2"/>
  <c r="P250" i="2"/>
  <c r="P252" i="2"/>
  <c r="P254" i="2"/>
  <c r="P267" i="2"/>
  <c r="P271" i="2"/>
  <c r="P277" i="2"/>
  <c r="P285" i="2"/>
  <c r="P293" i="2"/>
  <c r="P310" i="2"/>
  <c r="P312" i="2"/>
  <c r="P314" i="2"/>
  <c r="P316" i="2"/>
  <c r="P318" i="2"/>
  <c r="P331" i="2"/>
  <c r="P335" i="2"/>
  <c r="P341" i="2"/>
  <c r="P349" i="2"/>
  <c r="P357" i="2"/>
  <c r="P374" i="2"/>
  <c r="P376" i="2"/>
  <c r="P378" i="2"/>
  <c r="P380" i="2"/>
  <c r="P382" i="2"/>
  <c r="P395" i="2"/>
  <c r="P401" i="2"/>
  <c r="P405" i="2"/>
  <c r="P413" i="2"/>
  <c r="P420" i="2"/>
  <c r="P438" i="2"/>
  <c r="P453" i="2"/>
  <c r="P467" i="2"/>
  <c r="P474" i="2"/>
  <c r="P476" i="2"/>
  <c r="P482" i="2"/>
  <c r="P484" i="2"/>
  <c r="P486" i="2"/>
  <c r="P502" i="2"/>
  <c r="P517" i="2"/>
  <c r="P531" i="2"/>
  <c r="P538" i="2"/>
  <c r="P540" i="2"/>
  <c r="P546" i="2"/>
  <c r="P548" i="2"/>
  <c r="P550" i="2"/>
  <c r="P556" i="2"/>
  <c r="P573" i="2"/>
  <c r="P575" i="2"/>
  <c r="P577" i="2"/>
  <c r="P579" i="2"/>
  <c r="P583" i="2"/>
  <c r="P585" i="2"/>
  <c r="P587" i="2"/>
  <c r="P589" i="2"/>
  <c r="P591" i="2"/>
  <c r="P593" i="2"/>
  <c r="P658" i="2"/>
  <c r="P683" i="2"/>
  <c r="P685" i="2"/>
  <c r="P687" i="2"/>
  <c r="P689" i="2"/>
  <c r="P695" i="2"/>
  <c r="P697" i="2"/>
  <c r="P714" i="2"/>
  <c r="P817" i="2"/>
  <c r="P842" i="2"/>
  <c r="P958" i="2"/>
  <c r="P1022" i="2"/>
  <c r="P597" i="2"/>
  <c r="P620" i="2"/>
  <c r="P628" i="2"/>
  <c r="P638" i="2"/>
  <c r="P645" i="2"/>
  <c r="P668" i="2"/>
  <c r="P672" i="2"/>
  <c r="P678" i="2"/>
  <c r="P686" i="2"/>
  <c r="P694" i="2"/>
  <c r="P713" i="2"/>
  <c r="P715" i="2"/>
  <c r="P719" i="2"/>
  <c r="P736" i="2"/>
  <c r="P746" i="2"/>
  <c r="P758" i="2"/>
  <c r="P783" i="2"/>
  <c r="P800" i="2"/>
  <c r="P810" i="2"/>
  <c r="P820" i="2"/>
  <c r="P822" i="2"/>
  <c r="P833" i="2"/>
  <c r="P843" i="2"/>
  <c r="P847" i="2"/>
  <c r="P859" i="2"/>
  <c r="P866" i="2"/>
  <c r="P878" i="2"/>
  <c r="P888" i="2"/>
  <c r="P901" i="2"/>
  <c r="P907" i="2"/>
  <c r="P911" i="2"/>
  <c r="P926" i="2"/>
  <c r="P961" i="2"/>
  <c r="P969" i="2"/>
  <c r="P974" i="2"/>
  <c r="P998" i="2"/>
  <c r="P1000" i="2"/>
  <c r="P1019" i="2"/>
  <c r="P1021" i="2"/>
  <c r="P1023" i="2"/>
  <c r="P1025" i="2"/>
  <c r="P1031" i="2"/>
  <c r="P1038" i="2"/>
  <c r="P553" i="2"/>
  <c r="P555" i="2"/>
  <c r="P558" i="2"/>
  <c r="P565" i="2"/>
  <c r="P567" i="2"/>
  <c r="P576" i="2"/>
  <c r="P588" i="2"/>
  <c r="P594" i="2"/>
  <c r="P598" i="2"/>
  <c r="P623" i="2"/>
  <c r="P625" i="2"/>
  <c r="P631" i="2"/>
  <c r="P642" i="2"/>
  <c r="P646" i="2"/>
  <c r="P667" i="2"/>
  <c r="P669" i="2"/>
  <c r="P671" i="2"/>
  <c r="P673" i="2"/>
  <c r="P702" i="2"/>
  <c r="P704" i="2"/>
  <c r="P706" i="2"/>
  <c r="P708" i="2"/>
  <c r="P710" i="2"/>
  <c r="P731" i="2"/>
  <c r="P735" i="2"/>
  <c r="P739" i="2"/>
  <c r="P743" i="2"/>
  <c r="P747" i="2"/>
  <c r="P751" i="2"/>
  <c r="P764" i="2"/>
  <c r="P766" i="2"/>
  <c r="P768" i="2"/>
  <c r="P770" i="2"/>
  <c r="P772" i="2"/>
  <c r="P774" i="2"/>
  <c r="P795" i="2"/>
  <c r="P799" i="2"/>
  <c r="P803" i="2"/>
  <c r="P807" i="2"/>
  <c r="P811" i="2"/>
  <c r="P815" i="2"/>
  <c r="P828" i="2"/>
  <c r="P830" i="2"/>
  <c r="P832" i="2"/>
  <c r="P834" i="2"/>
  <c r="P836" i="2"/>
  <c r="P838" i="2"/>
  <c r="P863" i="2"/>
  <c r="P871" i="2"/>
  <c r="P879" i="2"/>
  <c r="P896" i="2"/>
  <c r="P898" i="2"/>
  <c r="P900" i="2"/>
  <c r="P902" i="2"/>
  <c r="P904" i="2"/>
  <c r="P917" i="2"/>
  <c r="P923" i="2"/>
  <c r="P927" i="2"/>
  <c r="P948" i="2"/>
  <c r="P950" i="2"/>
  <c r="P952" i="2"/>
  <c r="P971" i="2"/>
  <c r="P973" i="2"/>
  <c r="P975" i="2"/>
  <c r="P977" i="2"/>
  <c r="P983" i="2"/>
  <c r="P985" i="2"/>
  <c r="P990" i="2"/>
  <c r="P1008" i="2"/>
  <c r="P1010" i="2"/>
  <c r="P1012" i="2"/>
  <c r="P1014" i="2"/>
  <c r="P1016" i="2"/>
  <c r="P1035" i="2"/>
  <c r="P1037" i="2"/>
  <c r="P1039" i="2"/>
  <c r="P107" i="2"/>
  <c r="P127" i="2"/>
  <c r="P147" i="2"/>
  <c r="P191" i="2"/>
  <c r="P211" i="2"/>
  <c r="P255" i="2"/>
  <c r="P275" i="2"/>
  <c r="P319" i="2"/>
  <c r="P339" i="2"/>
  <c r="P383" i="2"/>
  <c r="P415" i="2"/>
  <c r="P472" i="2"/>
  <c r="P536" i="2"/>
  <c r="P861" i="2"/>
  <c r="P905" i="2"/>
  <c r="P1033" i="2"/>
  <c r="P111" i="2"/>
  <c r="P131" i="2"/>
  <c r="P175" i="2"/>
  <c r="P195" i="2"/>
  <c r="P239" i="2"/>
  <c r="P259" i="2"/>
  <c r="P303" i="2"/>
  <c r="P323" i="2"/>
  <c r="P367" i="2"/>
  <c r="P592" i="2"/>
  <c r="P676" i="2"/>
  <c r="P99" i="2"/>
  <c r="P101" i="2"/>
  <c r="P110" i="2"/>
  <c r="P115" i="2"/>
  <c r="P117" i="2"/>
  <c r="P141" i="2"/>
  <c r="P150" i="2"/>
  <c r="P159" i="2"/>
  <c r="P161" i="2"/>
  <c r="P170" i="2"/>
  <c r="P172" i="2"/>
  <c r="P179" i="2"/>
  <c r="P205" i="2"/>
  <c r="P214" i="2"/>
  <c r="P223" i="2"/>
  <c r="P225" i="2"/>
  <c r="P234" i="2"/>
  <c r="P236" i="2"/>
  <c r="P243" i="2"/>
  <c r="P269" i="2"/>
  <c r="P278" i="2"/>
  <c r="P287" i="2"/>
  <c r="P289" i="2"/>
  <c r="P298" i="2"/>
  <c r="P300" i="2"/>
  <c r="P307" i="2"/>
  <c r="P333" i="2"/>
  <c r="P342" i="2"/>
  <c r="P351" i="2"/>
  <c r="P353" i="2"/>
  <c r="P362" i="2"/>
  <c r="P364" i="2"/>
  <c r="P371" i="2"/>
  <c r="P399" i="2"/>
  <c r="P431" i="2"/>
  <c r="P440" i="2"/>
  <c r="P450" i="2"/>
  <c r="P452" i="2"/>
  <c r="P477" i="2"/>
  <c r="P499" i="2"/>
  <c r="P504" i="2"/>
  <c r="P514" i="2"/>
  <c r="P516" i="2"/>
  <c r="P541" i="2"/>
  <c r="P563" i="2"/>
  <c r="P568" i="2"/>
  <c r="P578" i="2"/>
  <c r="P580" i="2"/>
  <c r="P610" i="2"/>
  <c r="P619" i="2"/>
  <c r="P621" i="2"/>
  <c r="P654" i="2"/>
  <c r="P663" i="2"/>
  <c r="P665" i="2"/>
  <c r="P837" i="2"/>
  <c r="P935" i="2"/>
  <c r="P944" i="2"/>
  <c r="P946" i="2"/>
  <c r="P387" i="2"/>
  <c r="P403" i="2"/>
  <c r="P419" i="2"/>
  <c r="P435" i="2"/>
  <c r="P464" i="2"/>
  <c r="P496" i="2"/>
  <c r="P528" i="2"/>
  <c r="P560" i="2"/>
  <c r="P596" i="2"/>
  <c r="P640" i="2"/>
  <c r="P660" i="2"/>
  <c r="P841" i="2"/>
  <c r="P889" i="2"/>
  <c r="P909" i="2"/>
  <c r="P121" i="2"/>
  <c r="P130" i="2"/>
  <c r="P135" i="2"/>
  <c r="P137" i="2"/>
  <c r="P146" i="2"/>
  <c r="P151" i="2"/>
  <c r="P153" i="2"/>
  <c r="P162" i="2"/>
  <c r="P167" i="2"/>
  <c r="P169" i="2"/>
  <c r="P178" i="2"/>
  <c r="P183" i="2"/>
  <c r="P185" i="2"/>
  <c r="P194" i="2"/>
  <c r="P199" i="2"/>
  <c r="P201" i="2"/>
  <c r="P210" i="2"/>
  <c r="P215" i="2"/>
  <c r="P217" i="2"/>
  <c r="P226" i="2"/>
  <c r="P231" i="2"/>
  <c r="P233" i="2"/>
  <c r="P242" i="2"/>
  <c r="P247" i="2"/>
  <c r="P249" i="2"/>
  <c r="P258" i="2"/>
  <c r="P263" i="2"/>
  <c r="P265" i="2"/>
  <c r="P274" i="2"/>
  <c r="P279" i="2"/>
  <c r="P281" i="2"/>
  <c r="P290" i="2"/>
  <c r="P295" i="2"/>
  <c r="P297" i="2"/>
  <c r="P306" i="2"/>
  <c r="P311" i="2"/>
  <c r="P313" i="2"/>
  <c r="P322" i="2"/>
  <c r="P327" i="2"/>
  <c r="P329" i="2"/>
  <c r="P338" i="2"/>
  <c r="P343" i="2"/>
  <c r="P345" i="2"/>
  <c r="P354" i="2"/>
  <c r="P359" i="2"/>
  <c r="P361" i="2"/>
  <c r="P370" i="2"/>
  <c r="P375" i="2"/>
  <c r="P377" i="2"/>
  <c r="P386" i="2"/>
  <c r="P391" i="2"/>
  <c r="P393" i="2"/>
  <c r="P402" i="2"/>
  <c r="P407" i="2"/>
  <c r="P409" i="2"/>
  <c r="P418" i="2"/>
  <c r="P423" i="2"/>
  <c r="P425" i="2"/>
  <c r="P434" i="2"/>
  <c r="P443" i="2"/>
  <c r="P446" i="2"/>
  <c r="P456" i="2"/>
  <c r="P458" i="2"/>
  <c r="P463" i="2"/>
  <c r="P475" i="2"/>
  <c r="P478" i="2"/>
  <c r="P488" i="2"/>
  <c r="P490" i="2"/>
  <c r="P495" i="2"/>
  <c r="P507" i="2"/>
  <c r="P510" i="2"/>
  <c r="P520" i="2"/>
  <c r="P522" i="2"/>
  <c r="P527" i="2"/>
  <c r="P539" i="2"/>
  <c r="P542" i="2"/>
  <c r="P552" i="2"/>
  <c r="P554" i="2"/>
  <c r="P559" i="2"/>
  <c r="P571" i="2"/>
  <c r="P574" i="2"/>
  <c r="P584" i="2"/>
  <c r="P586" i="2"/>
  <c r="P606" i="2"/>
  <c r="P615" i="2"/>
  <c r="P624" i="2"/>
  <c r="P626" i="2"/>
  <c r="P635" i="2"/>
  <c r="P637" i="2"/>
  <c r="P644" i="2"/>
  <c r="P670" i="2"/>
  <c r="P679" i="2"/>
  <c r="P688" i="2"/>
  <c r="P690" i="2"/>
  <c r="P699" i="2"/>
  <c r="P701" i="2"/>
  <c r="P723" i="2"/>
  <c r="P727" i="2"/>
  <c r="P732" i="2"/>
  <c r="P734" i="2"/>
  <c r="P745" i="2"/>
  <c r="P754" i="2"/>
  <c r="P787" i="2"/>
  <c r="P791" i="2"/>
  <c r="P796" i="2"/>
  <c r="P798" i="2"/>
  <c r="P809" i="2"/>
  <c r="P818" i="2"/>
  <c r="P851" i="2"/>
  <c r="P855" i="2"/>
  <c r="P864" i="2"/>
  <c r="P873" i="2"/>
  <c r="P875" i="2"/>
  <c r="P884" i="2"/>
  <c r="P886" i="2"/>
  <c r="P893" i="2"/>
  <c r="P921" i="2"/>
  <c r="P925" i="2"/>
  <c r="P595" i="2"/>
  <c r="P600" i="2"/>
  <c r="P602" i="2"/>
  <c r="P611" i="2"/>
  <c r="P616" i="2"/>
  <c r="P618" i="2"/>
  <c r="P627" i="2"/>
  <c r="P632" i="2"/>
  <c r="P634" i="2"/>
  <c r="P643" i="2"/>
  <c r="P648" i="2"/>
  <c r="P650" i="2"/>
  <c r="P659" i="2"/>
  <c r="P664" i="2"/>
  <c r="P666" i="2"/>
  <c r="P675" i="2"/>
  <c r="P680" i="2"/>
  <c r="P682" i="2"/>
  <c r="P691" i="2"/>
  <c r="P696" i="2"/>
  <c r="P698" i="2"/>
  <c r="P705" i="2"/>
  <c r="P721" i="2"/>
  <c r="P737" i="2"/>
  <c r="P753" i="2"/>
  <c r="P769" i="2"/>
  <c r="P785" i="2"/>
  <c r="P845" i="2"/>
  <c r="P860" i="2"/>
  <c r="P865" i="2"/>
  <c r="P867" i="2"/>
  <c r="P876" i="2"/>
  <c r="P881" i="2"/>
  <c r="P883" i="2"/>
  <c r="P892" i="2"/>
  <c r="P897" i="2"/>
  <c r="P899" i="2"/>
  <c r="P908" i="2"/>
  <c r="P913" i="2"/>
  <c r="P915" i="2"/>
  <c r="P924" i="2"/>
  <c r="P929" i="2"/>
  <c r="P931" i="2"/>
  <c r="P940" i="2"/>
  <c r="P947" i="2"/>
  <c r="P956" i="2"/>
  <c r="P963" i="2"/>
  <c r="P972" i="2"/>
  <c r="P979" i="2"/>
  <c r="P988" i="2"/>
  <c r="P995" i="2"/>
  <c r="P1004" i="2"/>
  <c r="P1011" i="2"/>
  <c r="P1020" i="2"/>
  <c r="P1027" i="2"/>
  <c r="P1036" i="2"/>
  <c r="G20" i="32"/>
  <c r="O247" i="1"/>
  <c r="P247" i="1" s="1"/>
  <c r="L247" i="1" s="1"/>
  <c r="O279" i="1"/>
  <c r="P279" i="1" s="1"/>
  <c r="L279" i="1" s="1"/>
  <c r="O359" i="1"/>
  <c r="P359" i="1" s="1"/>
  <c r="L359" i="1" s="1"/>
  <c r="O311" i="1"/>
  <c r="P311" i="1" s="1"/>
  <c r="L311" i="1" s="1"/>
  <c r="O1009" i="1"/>
  <c r="O144" i="1"/>
  <c r="O263" i="1"/>
  <c r="P263" i="1" s="1"/>
  <c r="L263" i="1" s="1"/>
  <c r="O295" i="1"/>
  <c r="P295" i="1" s="1"/>
  <c r="L295" i="1" s="1"/>
  <c r="O327" i="1"/>
  <c r="P327" i="1" s="1"/>
  <c r="L327" i="1" s="1"/>
  <c r="O873" i="1"/>
  <c r="P873" i="1" s="1"/>
  <c r="L873" i="1" s="1"/>
  <c r="O889" i="1"/>
  <c r="P889" i="1" s="1"/>
  <c r="L889" i="1" s="1"/>
  <c r="O2" i="1"/>
  <c r="P2" i="1" s="1"/>
  <c r="L2" i="1" s="1"/>
  <c r="O7" i="1"/>
  <c r="P7" i="1" s="1"/>
  <c r="L7" i="1" s="1"/>
  <c r="O11" i="1"/>
  <c r="O631" i="1"/>
  <c r="P631" i="1" s="1"/>
  <c r="L631" i="1" s="1"/>
  <c r="O82" i="1"/>
  <c r="P82" i="1" s="1"/>
  <c r="L82" i="1" s="1"/>
  <c r="O87" i="1"/>
  <c r="P87" i="1" s="1"/>
  <c r="L87" i="1" s="1"/>
  <c r="O859" i="1"/>
  <c r="O21" i="1"/>
  <c r="P21" i="1" s="1"/>
  <c r="L21" i="1" s="1"/>
  <c r="O239" i="1"/>
  <c r="P239" i="1" s="1"/>
  <c r="L239" i="1" s="1"/>
  <c r="O255" i="1"/>
  <c r="P255" i="1" s="1"/>
  <c r="L255" i="1" s="1"/>
  <c r="O271" i="1"/>
  <c r="P271" i="1" s="1"/>
  <c r="L271" i="1" s="1"/>
  <c r="O287" i="1"/>
  <c r="P287" i="1" s="1"/>
  <c r="L287" i="1" s="1"/>
  <c r="O303" i="1"/>
  <c r="P303" i="1" s="1"/>
  <c r="L303" i="1" s="1"/>
  <c r="O343" i="1"/>
  <c r="P343" i="1" s="1"/>
  <c r="L343" i="1" s="1"/>
  <c r="O578" i="1"/>
  <c r="P578" i="1" s="1"/>
  <c r="L578" i="1" s="1"/>
  <c r="O586" i="1"/>
  <c r="P586" i="1" s="1"/>
  <c r="L586" i="1" s="1"/>
  <c r="O590" i="1"/>
  <c r="P590" i="1" s="1"/>
  <c r="L590" i="1" s="1"/>
  <c r="O598" i="1"/>
  <c r="P598" i="1" s="1"/>
  <c r="L598" i="1" s="1"/>
  <c r="O614" i="1"/>
  <c r="P614" i="1" s="1"/>
  <c r="L614" i="1" s="1"/>
  <c r="O618" i="1"/>
  <c r="P618" i="1" s="1"/>
  <c r="L618" i="1" s="1"/>
  <c r="O626" i="1"/>
  <c r="P626" i="1" s="1"/>
  <c r="L626" i="1" s="1"/>
  <c r="O630" i="1"/>
  <c r="P630" i="1" s="1"/>
  <c r="L630" i="1" s="1"/>
  <c r="O919" i="1"/>
  <c r="P919" i="1" s="1"/>
  <c r="L919" i="1" s="1"/>
  <c r="O91" i="1"/>
  <c r="P91" i="1" s="1"/>
  <c r="L91" i="1" s="1"/>
  <c r="O767" i="1"/>
  <c r="P767" i="1" s="1"/>
  <c r="L767" i="1" s="1"/>
  <c r="O811" i="1"/>
  <c r="O13" i="1"/>
  <c r="P13" i="1" s="1"/>
  <c r="L13" i="1" s="1"/>
  <c r="O147" i="1"/>
  <c r="P147" i="1" s="1"/>
  <c r="L147" i="1" s="1"/>
  <c r="O381" i="1"/>
  <c r="P381" i="1" s="1"/>
  <c r="L381" i="1" s="1"/>
  <c r="O80" i="1"/>
  <c r="P80" i="1" s="1"/>
  <c r="L80" i="1" s="1"/>
  <c r="O85" i="1"/>
  <c r="P85" i="1" s="1"/>
  <c r="L85" i="1" s="1"/>
  <c r="O428" i="1"/>
  <c r="P428" i="1" s="1"/>
  <c r="L428" i="1" s="1"/>
  <c r="O648" i="1"/>
  <c r="P648" i="1" s="1"/>
  <c r="L648" i="1" s="1"/>
  <c r="O652" i="1"/>
  <c r="P652" i="1" s="1"/>
  <c r="L652" i="1" s="1"/>
  <c r="O781" i="1"/>
  <c r="P781" i="1" s="1"/>
  <c r="L781" i="1" s="1"/>
  <c r="O785" i="1"/>
  <c r="P785" i="1" s="1"/>
  <c r="L785" i="1" s="1"/>
  <c r="O788" i="1"/>
  <c r="P788" i="1" s="1"/>
  <c r="L788" i="1" s="1"/>
  <c r="O861" i="1"/>
  <c r="P861" i="1" s="1"/>
  <c r="L861" i="1" s="1"/>
  <c r="O897" i="1"/>
  <c r="P897" i="1" s="1"/>
  <c r="L897" i="1" s="1"/>
  <c r="O48" i="1"/>
  <c r="P48" i="1" s="1"/>
  <c r="L48" i="1" s="1"/>
  <c r="O53" i="1"/>
  <c r="P53" i="1" s="1"/>
  <c r="L53" i="1" s="1"/>
  <c r="O114" i="1"/>
  <c r="O119" i="1"/>
  <c r="P119" i="1" s="1"/>
  <c r="L119" i="1" s="1"/>
  <c r="O123" i="1"/>
  <c r="P123" i="1" s="1"/>
  <c r="L123" i="1" s="1"/>
  <c r="O336" i="1"/>
  <c r="P336" i="1" s="1"/>
  <c r="L336" i="1" s="1"/>
  <c r="O362" i="1"/>
  <c r="O414" i="1"/>
  <c r="P414" i="1" s="1"/>
  <c r="L414" i="1" s="1"/>
  <c r="O423" i="1"/>
  <c r="P423" i="1" s="1"/>
  <c r="L423" i="1" s="1"/>
  <c r="O863" i="1"/>
  <c r="P863" i="1" s="1"/>
  <c r="L863" i="1" s="1"/>
  <c r="O458" i="1"/>
  <c r="P458" i="1" s="1"/>
  <c r="L458" i="1" s="1"/>
  <c r="O463" i="1"/>
  <c r="P463" i="1" s="1"/>
  <c r="L463" i="1" s="1"/>
  <c r="O471" i="1"/>
  <c r="P471" i="1" s="1"/>
  <c r="L471" i="1" s="1"/>
  <c r="O487" i="1"/>
  <c r="P487" i="1" s="1"/>
  <c r="L487" i="1" s="1"/>
  <c r="O536" i="1"/>
  <c r="P536" i="1" s="1"/>
  <c r="L536" i="1" s="1"/>
  <c r="O540" i="1"/>
  <c r="P540" i="1" s="1"/>
  <c r="L540" i="1" s="1"/>
  <c r="O699" i="1"/>
  <c r="P699" i="1" s="1"/>
  <c r="L699" i="1" s="1"/>
  <c r="O709" i="1"/>
  <c r="P709" i="1" s="1"/>
  <c r="L709" i="1" s="1"/>
  <c r="O713" i="1"/>
  <c r="P713" i="1" s="1"/>
  <c r="L713" i="1" s="1"/>
  <c r="O721" i="1"/>
  <c r="P721" i="1" s="1"/>
  <c r="L721" i="1" s="1"/>
  <c r="O757" i="1"/>
  <c r="P757" i="1" s="1"/>
  <c r="L757" i="1" s="1"/>
  <c r="O761" i="1"/>
  <c r="P761" i="1" s="1"/>
  <c r="L761" i="1" s="1"/>
  <c r="O765" i="1"/>
  <c r="P765" i="1" s="1"/>
  <c r="L765" i="1" s="1"/>
  <c r="O775" i="1"/>
  <c r="P775" i="1" s="1"/>
  <c r="L775" i="1" s="1"/>
  <c r="O779" i="1"/>
  <c r="P779" i="1" s="1"/>
  <c r="L779" i="1" s="1"/>
  <c r="O787" i="1"/>
  <c r="P787" i="1" s="1"/>
  <c r="L787" i="1" s="1"/>
  <c r="O887" i="1"/>
  <c r="P887" i="1" s="1"/>
  <c r="L887" i="1" s="1"/>
  <c r="O905" i="1"/>
  <c r="P905" i="1" s="1"/>
  <c r="L905" i="1" s="1"/>
  <c r="O50" i="1"/>
  <c r="P50" i="1" s="1"/>
  <c r="L50" i="1" s="1"/>
  <c r="O55" i="1"/>
  <c r="P55" i="1" s="1"/>
  <c r="L55" i="1" s="1"/>
  <c r="O59" i="1"/>
  <c r="P59" i="1" s="1"/>
  <c r="L59" i="1" s="1"/>
  <c r="O112" i="1"/>
  <c r="P112" i="1" s="1"/>
  <c r="L112" i="1" s="1"/>
  <c r="O117" i="1"/>
  <c r="P117" i="1" s="1"/>
  <c r="L117" i="1" s="1"/>
  <c r="O352" i="1"/>
  <c r="P352" i="1" s="1"/>
  <c r="L352" i="1" s="1"/>
  <c r="O364" i="1"/>
  <c r="P364" i="1" s="1"/>
  <c r="L364" i="1" s="1"/>
  <c r="O372" i="1"/>
  <c r="P372" i="1" s="1"/>
  <c r="L372" i="1" s="1"/>
  <c r="O514" i="1"/>
  <c r="P514" i="1" s="1"/>
  <c r="L514" i="1" s="1"/>
  <c r="O519" i="1"/>
  <c r="P519" i="1" s="1"/>
  <c r="L519" i="1" s="1"/>
  <c r="O603" i="1"/>
  <c r="P603" i="1" s="1"/>
  <c r="L603" i="1" s="1"/>
  <c r="O635" i="1"/>
  <c r="O647" i="1"/>
  <c r="P647" i="1" s="1"/>
  <c r="L647" i="1" s="1"/>
  <c r="O651" i="1"/>
  <c r="P651" i="1" s="1"/>
  <c r="L651" i="1" s="1"/>
  <c r="O663" i="1"/>
  <c r="P663" i="1" s="1"/>
  <c r="L663" i="1" s="1"/>
  <c r="O790" i="1"/>
  <c r="P790" i="1" s="1"/>
  <c r="L790" i="1" s="1"/>
  <c r="O806" i="1"/>
  <c r="P806" i="1" s="1"/>
  <c r="L806" i="1" s="1"/>
  <c r="O820" i="1"/>
  <c r="P820" i="1" s="1"/>
  <c r="L820" i="1" s="1"/>
  <c r="O865" i="1"/>
  <c r="P865" i="1" s="1"/>
  <c r="L865" i="1" s="1"/>
  <c r="O881" i="1"/>
  <c r="P881" i="1" s="1"/>
  <c r="L881" i="1" s="1"/>
  <c r="O1034" i="1"/>
  <c r="P1034" i="1" s="1"/>
  <c r="L1034" i="1" s="1"/>
  <c r="O8" i="1"/>
  <c r="P8" i="1" s="1"/>
  <c r="L8" i="1" s="1"/>
  <c r="O16" i="1"/>
  <c r="P16" i="1" s="1"/>
  <c r="L16" i="1" s="1"/>
  <c r="O32" i="1"/>
  <c r="P32" i="1" s="1"/>
  <c r="L32" i="1" s="1"/>
  <c r="O37" i="1"/>
  <c r="P37" i="1" s="1"/>
  <c r="L37" i="1" s="1"/>
  <c r="O66" i="1"/>
  <c r="P66" i="1" s="1"/>
  <c r="L66" i="1" s="1"/>
  <c r="O71" i="1"/>
  <c r="P71" i="1" s="1"/>
  <c r="L71" i="1" s="1"/>
  <c r="O75" i="1"/>
  <c r="O96" i="1"/>
  <c r="P96" i="1" s="1"/>
  <c r="L96" i="1" s="1"/>
  <c r="O101" i="1"/>
  <c r="P101" i="1" s="1"/>
  <c r="L101" i="1" s="1"/>
  <c r="O130" i="1"/>
  <c r="P130" i="1" s="1"/>
  <c r="L130" i="1" s="1"/>
  <c r="O135" i="1"/>
  <c r="P135" i="1" s="1"/>
  <c r="L135" i="1" s="1"/>
  <c r="O139" i="1"/>
  <c r="P139" i="1" s="1"/>
  <c r="L139" i="1" s="1"/>
  <c r="O160" i="1"/>
  <c r="P160" i="1" s="1"/>
  <c r="L160" i="1" s="1"/>
  <c r="O172" i="1"/>
  <c r="P172" i="1" s="1"/>
  <c r="L172" i="1" s="1"/>
  <c r="O176" i="1"/>
  <c r="P176" i="1" s="1"/>
  <c r="L176" i="1" s="1"/>
  <c r="O188" i="1"/>
  <c r="P188" i="1" s="1"/>
  <c r="L188" i="1" s="1"/>
  <c r="O196" i="1"/>
  <c r="P196" i="1" s="1"/>
  <c r="L196" i="1" s="1"/>
  <c r="O204" i="1"/>
  <c r="P204" i="1" s="1"/>
  <c r="L204" i="1" s="1"/>
  <c r="O212" i="1"/>
  <c r="P212" i="1" s="1"/>
  <c r="L212" i="1" s="1"/>
  <c r="O220" i="1"/>
  <c r="P220" i="1" s="1"/>
  <c r="L220" i="1" s="1"/>
  <c r="O228" i="1"/>
  <c r="P228" i="1" s="1"/>
  <c r="L228" i="1" s="1"/>
  <c r="O236" i="1"/>
  <c r="O363" i="1"/>
  <c r="P363" i="1" s="1"/>
  <c r="L363" i="1" s="1"/>
  <c r="O380" i="1"/>
  <c r="P380" i="1" s="1"/>
  <c r="L380" i="1" s="1"/>
  <c r="O388" i="1"/>
  <c r="P388" i="1" s="1"/>
  <c r="L388" i="1" s="1"/>
  <c r="O397" i="1"/>
  <c r="P397" i="1" s="1"/>
  <c r="L397" i="1" s="1"/>
  <c r="O405" i="1"/>
  <c r="P405" i="1" s="1"/>
  <c r="L405" i="1" s="1"/>
  <c r="O422" i="1"/>
  <c r="P422" i="1" s="1"/>
  <c r="L422" i="1" s="1"/>
  <c r="O427" i="1"/>
  <c r="P427" i="1" s="1"/>
  <c r="L427" i="1" s="1"/>
  <c r="O440" i="1"/>
  <c r="P440" i="1" s="1"/>
  <c r="L440" i="1" s="1"/>
  <c r="O444" i="1"/>
  <c r="P444" i="1" s="1"/>
  <c r="L444" i="1" s="1"/>
  <c r="O448" i="1"/>
  <c r="P448" i="1" s="1"/>
  <c r="L448" i="1" s="1"/>
  <c r="O453" i="1"/>
  <c r="P453" i="1" s="1"/>
  <c r="L453" i="1" s="1"/>
  <c r="O470" i="1"/>
  <c r="O475" i="1"/>
  <c r="P475" i="1" s="1"/>
  <c r="L475" i="1" s="1"/>
  <c r="O492" i="1"/>
  <c r="P492" i="1" s="1"/>
  <c r="L492" i="1" s="1"/>
  <c r="O530" i="1"/>
  <c r="P530" i="1" s="1"/>
  <c r="L530" i="1" s="1"/>
  <c r="O535" i="1"/>
  <c r="P535" i="1" s="1"/>
  <c r="L535" i="1" s="1"/>
  <c r="O552" i="1"/>
  <c r="P552" i="1" s="1"/>
  <c r="L552" i="1" s="1"/>
  <c r="O556" i="1"/>
  <c r="P556" i="1" s="1"/>
  <c r="L556" i="1" s="1"/>
  <c r="O560" i="1"/>
  <c r="P560" i="1" s="1"/>
  <c r="L560" i="1" s="1"/>
  <c r="O564" i="1"/>
  <c r="O597" i="1"/>
  <c r="P597" i="1" s="1"/>
  <c r="L597" i="1" s="1"/>
  <c r="O602" i="1"/>
  <c r="P602" i="1" s="1"/>
  <c r="L602" i="1" s="1"/>
  <c r="O634" i="1"/>
  <c r="P634" i="1" s="1"/>
  <c r="L634" i="1" s="1"/>
  <c r="O658" i="1"/>
  <c r="P658" i="1" s="1"/>
  <c r="L658" i="1" s="1"/>
  <c r="O662" i="1"/>
  <c r="P662" i="1" s="1"/>
  <c r="L662" i="1" s="1"/>
  <c r="O670" i="1"/>
  <c r="P670" i="1" s="1"/>
  <c r="L670" i="1" s="1"/>
  <c r="O681" i="1"/>
  <c r="P681" i="1" s="1"/>
  <c r="L681" i="1" s="1"/>
  <c r="O685" i="1"/>
  <c r="P685" i="1" s="1"/>
  <c r="L685" i="1" s="1"/>
  <c r="O693" i="1"/>
  <c r="P693" i="1" s="1"/>
  <c r="L693" i="1" s="1"/>
  <c r="O698" i="1"/>
  <c r="P698" i="1" s="1"/>
  <c r="L698" i="1" s="1"/>
  <c r="O738" i="1"/>
  <c r="P738" i="1" s="1"/>
  <c r="L738" i="1" s="1"/>
  <c r="O742" i="1"/>
  <c r="O746" i="1"/>
  <c r="P746" i="1" s="1"/>
  <c r="L746" i="1" s="1"/>
  <c r="O830" i="1"/>
  <c r="P830" i="1" s="1"/>
  <c r="L830" i="1" s="1"/>
  <c r="O836" i="1"/>
  <c r="P836" i="1" s="1"/>
  <c r="L836" i="1" s="1"/>
  <c r="O844" i="1"/>
  <c r="P844" i="1" s="1"/>
  <c r="L844" i="1" s="1"/>
  <c r="O848" i="1"/>
  <c r="P848" i="1" s="1"/>
  <c r="L848" i="1" s="1"/>
  <c r="O871" i="1"/>
  <c r="P871" i="1" s="1"/>
  <c r="L871" i="1" s="1"/>
  <c r="O901" i="1"/>
  <c r="P901" i="1" s="1"/>
  <c r="L901" i="1" s="1"/>
  <c r="O911" i="1"/>
  <c r="P911" i="1" s="1"/>
  <c r="L911" i="1" s="1"/>
  <c r="O240" i="1"/>
  <c r="P240" i="1" s="1"/>
  <c r="L240" i="1" s="1"/>
  <c r="O256" i="1"/>
  <c r="P256" i="1" s="1"/>
  <c r="L256" i="1" s="1"/>
  <c r="O272" i="1"/>
  <c r="P272" i="1" s="1"/>
  <c r="L272" i="1" s="1"/>
  <c r="O288" i="1"/>
  <c r="P288" i="1" s="1"/>
  <c r="L288" i="1" s="1"/>
  <c r="O304" i="1"/>
  <c r="P304" i="1" s="1"/>
  <c r="L304" i="1" s="1"/>
  <c r="O319" i="1"/>
  <c r="P319" i="1" s="1"/>
  <c r="L319" i="1" s="1"/>
  <c r="O320" i="1"/>
  <c r="P320" i="1" s="1"/>
  <c r="L320" i="1" s="1"/>
  <c r="O335" i="1"/>
  <c r="P335" i="1" s="1"/>
  <c r="L335" i="1" s="1"/>
  <c r="O351" i="1"/>
  <c r="P351" i="1" s="1"/>
  <c r="L351" i="1" s="1"/>
  <c r="O361" i="1"/>
  <c r="P361" i="1" s="1"/>
  <c r="L361" i="1" s="1"/>
  <c r="O374" i="1"/>
  <c r="P374" i="1" s="1"/>
  <c r="L374" i="1" s="1"/>
  <c r="O396" i="1"/>
  <c r="P396" i="1" s="1"/>
  <c r="L396" i="1" s="1"/>
  <c r="O412" i="1"/>
  <c r="P412" i="1" s="1"/>
  <c r="L412" i="1" s="1"/>
  <c r="O421" i="1"/>
  <c r="P421" i="1" s="1"/>
  <c r="L421" i="1" s="1"/>
  <c r="O426" i="1"/>
  <c r="P426" i="1" s="1"/>
  <c r="L426" i="1" s="1"/>
  <c r="O434" i="1"/>
  <c r="O439" i="1"/>
  <c r="P439" i="1" s="1"/>
  <c r="L439" i="1" s="1"/>
  <c r="O456" i="1"/>
  <c r="P456" i="1" s="1"/>
  <c r="L456" i="1" s="1"/>
  <c r="O461" i="1"/>
  <c r="P461" i="1" s="1"/>
  <c r="L461" i="1" s="1"/>
  <c r="O465" i="1"/>
  <c r="P465" i="1" s="1"/>
  <c r="L465" i="1" s="1"/>
  <c r="O486" i="1"/>
  <c r="P486" i="1" s="1"/>
  <c r="L486" i="1" s="1"/>
  <c r="O491" i="1"/>
  <c r="P491" i="1" s="1"/>
  <c r="L491" i="1" s="1"/>
  <c r="O504" i="1"/>
  <c r="P504" i="1" s="1"/>
  <c r="L504" i="1" s="1"/>
  <c r="O508" i="1"/>
  <c r="P508" i="1" s="1"/>
  <c r="L508" i="1" s="1"/>
  <c r="O512" i="1"/>
  <c r="P512" i="1" s="1"/>
  <c r="L512" i="1" s="1"/>
  <c r="O546" i="1"/>
  <c r="P546" i="1" s="1"/>
  <c r="L546" i="1" s="1"/>
  <c r="O551" i="1"/>
  <c r="P551" i="1" s="1"/>
  <c r="L551" i="1" s="1"/>
  <c r="O567" i="1"/>
  <c r="P567" i="1" s="1"/>
  <c r="L567" i="1" s="1"/>
  <c r="O572" i="1"/>
  <c r="P572" i="1" s="1"/>
  <c r="L572" i="1" s="1"/>
  <c r="O584" i="1"/>
  <c r="P584" i="1" s="1"/>
  <c r="L584" i="1" s="1"/>
  <c r="O588" i="1"/>
  <c r="P588" i="1" s="1"/>
  <c r="L588" i="1" s="1"/>
  <c r="O605" i="1"/>
  <c r="P605" i="1" s="1"/>
  <c r="L605" i="1" s="1"/>
  <c r="O645" i="1"/>
  <c r="P645" i="1" s="1"/>
  <c r="L645" i="1" s="1"/>
  <c r="O657" i="1"/>
  <c r="P657" i="1" s="1"/>
  <c r="L657" i="1" s="1"/>
  <c r="O661" i="1"/>
  <c r="P661" i="1" s="1"/>
  <c r="L661" i="1" s="1"/>
  <c r="O711" i="1"/>
  <c r="P711" i="1" s="1"/>
  <c r="L711" i="1" s="1"/>
  <c r="O715" i="1"/>
  <c r="P715" i="1" s="1"/>
  <c r="L715" i="1" s="1"/>
  <c r="O723" i="1"/>
  <c r="P723" i="1" s="1"/>
  <c r="L723" i="1" s="1"/>
  <c r="O794" i="1"/>
  <c r="P794" i="1" s="1"/>
  <c r="L794" i="1" s="1"/>
  <c r="O795" i="1"/>
  <c r="P795" i="1" s="1"/>
  <c r="L795" i="1" s="1"/>
  <c r="O810" i="1"/>
  <c r="P810" i="1" s="1"/>
  <c r="L810" i="1" s="1"/>
  <c r="O835" i="1"/>
  <c r="P835" i="1" s="1"/>
  <c r="L835" i="1" s="1"/>
  <c r="O885" i="1"/>
  <c r="P885" i="1" s="1"/>
  <c r="L885" i="1" s="1"/>
  <c r="O895" i="1"/>
  <c r="O34" i="1"/>
  <c r="P34" i="1" s="1"/>
  <c r="L34" i="1" s="1"/>
  <c r="O39" i="1"/>
  <c r="P39" i="1" s="1"/>
  <c r="L39" i="1" s="1"/>
  <c r="O43" i="1"/>
  <c r="P43" i="1" s="1"/>
  <c r="L43" i="1" s="1"/>
  <c r="O64" i="1"/>
  <c r="P64" i="1" s="1"/>
  <c r="L64" i="1" s="1"/>
  <c r="O69" i="1"/>
  <c r="P69" i="1" s="1"/>
  <c r="L69" i="1" s="1"/>
  <c r="O98" i="1"/>
  <c r="P98" i="1" s="1"/>
  <c r="L98" i="1" s="1"/>
  <c r="O103" i="1"/>
  <c r="P103" i="1" s="1"/>
  <c r="L103" i="1" s="1"/>
  <c r="O107" i="1"/>
  <c r="P107" i="1" s="1"/>
  <c r="L107" i="1" s="1"/>
  <c r="O128" i="1"/>
  <c r="P128" i="1" s="1"/>
  <c r="L128" i="1" s="1"/>
  <c r="O133" i="1"/>
  <c r="P133" i="1" s="1"/>
  <c r="L133" i="1" s="1"/>
  <c r="O174" i="1"/>
  <c r="P174" i="1" s="1"/>
  <c r="L174" i="1" s="1"/>
  <c r="O360" i="1"/>
  <c r="P360" i="1" s="1"/>
  <c r="L360" i="1" s="1"/>
  <c r="O365" i="1"/>
  <c r="P365" i="1" s="1"/>
  <c r="L365" i="1" s="1"/>
  <c r="O450" i="1"/>
  <c r="P450" i="1" s="1"/>
  <c r="L450" i="1" s="1"/>
  <c r="O455" i="1"/>
  <c r="P455" i="1" s="1"/>
  <c r="L455" i="1" s="1"/>
  <c r="O477" i="1"/>
  <c r="P477" i="1" s="1"/>
  <c r="L477" i="1" s="1"/>
  <c r="O481" i="1"/>
  <c r="P481" i="1" s="1"/>
  <c r="L481" i="1" s="1"/>
  <c r="O498" i="1"/>
  <c r="P498" i="1" s="1"/>
  <c r="L498" i="1" s="1"/>
  <c r="O503" i="1"/>
  <c r="P503" i="1" s="1"/>
  <c r="L503" i="1" s="1"/>
  <c r="O520" i="1"/>
  <c r="P520" i="1" s="1"/>
  <c r="L520" i="1" s="1"/>
  <c r="O524" i="1"/>
  <c r="P524" i="1" s="1"/>
  <c r="L524" i="1" s="1"/>
  <c r="O558" i="1"/>
  <c r="P558" i="1" s="1"/>
  <c r="L558" i="1" s="1"/>
  <c r="O595" i="1"/>
  <c r="P595" i="1" s="1"/>
  <c r="L595" i="1" s="1"/>
  <c r="O615" i="1"/>
  <c r="O683" i="1"/>
  <c r="P683" i="1" s="1"/>
  <c r="L683" i="1" s="1"/>
  <c r="O695" i="1"/>
  <c r="P695" i="1" s="1"/>
  <c r="L695" i="1" s="1"/>
  <c r="O722" i="1"/>
  <c r="P722" i="1" s="1"/>
  <c r="L722" i="1" s="1"/>
  <c r="O730" i="1"/>
  <c r="P730" i="1" s="1"/>
  <c r="L730" i="1" s="1"/>
  <c r="O748" i="1"/>
  <c r="P748" i="1" s="1"/>
  <c r="L748" i="1" s="1"/>
  <c r="O815" i="1"/>
  <c r="P815" i="1" s="1"/>
  <c r="L815" i="1" s="1"/>
  <c r="O819" i="1"/>
  <c r="P819" i="1" s="1"/>
  <c r="L819" i="1" s="1"/>
  <c r="O869" i="1"/>
  <c r="P869" i="1" s="1"/>
  <c r="L869" i="1" s="1"/>
  <c r="O879" i="1"/>
  <c r="P879" i="1" s="1"/>
  <c r="L879" i="1" s="1"/>
  <c r="O903" i="1"/>
  <c r="P903" i="1" s="1"/>
  <c r="L903" i="1" s="1"/>
  <c r="O913" i="1"/>
  <c r="P913" i="1" s="1"/>
  <c r="L913" i="1" s="1"/>
  <c r="O1005" i="1"/>
  <c r="P1005" i="1" s="1"/>
  <c r="L1005" i="1" s="1"/>
  <c r="O1030" i="1"/>
  <c r="P1030" i="1" s="1"/>
  <c r="L1030" i="1" s="1"/>
  <c r="O1038" i="1"/>
  <c r="P1038" i="1" s="1"/>
  <c r="L1038" i="1" s="1"/>
  <c r="O10" i="1"/>
  <c r="P10" i="1" s="1"/>
  <c r="L10" i="1" s="1"/>
  <c r="O15" i="1"/>
  <c r="O24" i="1"/>
  <c r="P24" i="1" s="1"/>
  <c r="L24" i="1" s="1"/>
  <c r="O5" i="1"/>
  <c r="P5" i="1" s="1"/>
  <c r="L5" i="1" s="1"/>
  <c r="O18" i="1"/>
  <c r="P18" i="1" s="1"/>
  <c r="L18" i="1" s="1"/>
  <c r="O23" i="1"/>
  <c r="P23" i="1" s="1"/>
  <c r="L23" i="1" s="1"/>
  <c r="O27" i="1"/>
  <c r="P27" i="1" s="1"/>
  <c r="L27" i="1" s="1"/>
  <c r="O29" i="1"/>
  <c r="P29" i="1" s="1"/>
  <c r="L29" i="1" s="1"/>
  <c r="O42" i="1"/>
  <c r="O47" i="1"/>
  <c r="P47" i="1" s="1"/>
  <c r="L47" i="1" s="1"/>
  <c r="O56" i="1"/>
  <c r="P56" i="1" s="1"/>
  <c r="L56" i="1" s="1"/>
  <c r="O61" i="1"/>
  <c r="P61" i="1" s="1"/>
  <c r="L61" i="1" s="1"/>
  <c r="O74" i="1"/>
  <c r="P74" i="1" s="1"/>
  <c r="L74" i="1" s="1"/>
  <c r="O79" i="1"/>
  <c r="P79" i="1" s="1"/>
  <c r="L79" i="1" s="1"/>
  <c r="O88" i="1"/>
  <c r="P88" i="1" s="1"/>
  <c r="L88" i="1" s="1"/>
  <c r="O93" i="1"/>
  <c r="P93" i="1" s="1"/>
  <c r="L93" i="1" s="1"/>
  <c r="O106" i="1"/>
  <c r="P106" i="1" s="1"/>
  <c r="L106" i="1" s="1"/>
  <c r="O111" i="1"/>
  <c r="P111" i="1" s="1"/>
  <c r="L111" i="1" s="1"/>
  <c r="O120" i="1"/>
  <c r="P120" i="1" s="1"/>
  <c r="L120" i="1" s="1"/>
  <c r="O125" i="1"/>
  <c r="P125" i="1" s="1"/>
  <c r="L125" i="1" s="1"/>
  <c r="O138" i="1"/>
  <c r="P138" i="1" s="1"/>
  <c r="L138" i="1" s="1"/>
  <c r="O143" i="1"/>
  <c r="P143" i="1" s="1"/>
  <c r="L143" i="1" s="1"/>
  <c r="O148" i="1"/>
  <c r="P148" i="1" s="1"/>
  <c r="L148" i="1" s="1"/>
  <c r="O153" i="1"/>
  <c r="P153" i="1" s="1"/>
  <c r="L153" i="1" s="1"/>
  <c r="O155" i="1"/>
  <c r="P155" i="1" s="1"/>
  <c r="L155" i="1" s="1"/>
  <c r="O163" i="1"/>
  <c r="P163" i="1" s="1"/>
  <c r="L163" i="1" s="1"/>
  <c r="O179" i="1"/>
  <c r="P179" i="1" s="1"/>
  <c r="L179" i="1" s="1"/>
  <c r="O187" i="1"/>
  <c r="P187" i="1" s="1"/>
  <c r="L187" i="1" s="1"/>
  <c r="O195" i="1"/>
  <c r="P195" i="1" s="1"/>
  <c r="L195" i="1" s="1"/>
  <c r="O203" i="1"/>
  <c r="P203" i="1" s="1"/>
  <c r="L203" i="1" s="1"/>
  <c r="O211" i="1"/>
  <c r="P211" i="1" s="1"/>
  <c r="L211" i="1" s="1"/>
  <c r="O219" i="1"/>
  <c r="P219" i="1" s="1"/>
  <c r="L219" i="1" s="1"/>
  <c r="O227" i="1"/>
  <c r="P227" i="1" s="1"/>
  <c r="L227" i="1" s="1"/>
  <c r="O235" i="1"/>
  <c r="P235" i="1" s="1"/>
  <c r="L235" i="1" s="1"/>
  <c r="O246" i="1"/>
  <c r="P246" i="1" s="1"/>
  <c r="L246" i="1" s="1"/>
  <c r="O252" i="1"/>
  <c r="P252" i="1" s="1"/>
  <c r="L252" i="1" s="1"/>
  <c r="O262" i="1"/>
  <c r="P262" i="1" s="1"/>
  <c r="L262" i="1" s="1"/>
  <c r="O268" i="1"/>
  <c r="P268" i="1" s="1"/>
  <c r="L268" i="1" s="1"/>
  <c r="O278" i="1"/>
  <c r="P278" i="1" s="1"/>
  <c r="L278" i="1" s="1"/>
  <c r="O284" i="1"/>
  <c r="P284" i="1" s="1"/>
  <c r="L284" i="1" s="1"/>
  <c r="O294" i="1"/>
  <c r="P294" i="1" s="1"/>
  <c r="L294" i="1" s="1"/>
  <c r="O300" i="1"/>
  <c r="O310" i="1"/>
  <c r="P310" i="1" s="1"/>
  <c r="L310" i="1" s="1"/>
  <c r="O316" i="1"/>
  <c r="P316" i="1" s="1"/>
  <c r="L316" i="1" s="1"/>
  <c r="O322" i="1"/>
  <c r="P322" i="1" s="1"/>
  <c r="L322" i="1" s="1"/>
  <c r="O326" i="1"/>
  <c r="P326" i="1" s="1"/>
  <c r="L326" i="1" s="1"/>
  <c r="O332" i="1"/>
  <c r="P332" i="1" s="1"/>
  <c r="L332" i="1" s="1"/>
  <c r="O338" i="1"/>
  <c r="P338" i="1" s="1"/>
  <c r="L338" i="1" s="1"/>
  <c r="O342" i="1"/>
  <c r="P342" i="1" s="1"/>
  <c r="L342" i="1" s="1"/>
  <c r="O348" i="1"/>
  <c r="O354" i="1"/>
  <c r="P354" i="1" s="1"/>
  <c r="L354" i="1" s="1"/>
  <c r="O358" i="1"/>
  <c r="P358" i="1" s="1"/>
  <c r="L358" i="1" s="1"/>
  <c r="O373" i="1"/>
  <c r="P373" i="1" s="1"/>
  <c r="L373" i="1" s="1"/>
  <c r="O378" i="1"/>
  <c r="P378" i="1" s="1"/>
  <c r="L378" i="1" s="1"/>
  <c r="O389" i="1"/>
  <c r="P389" i="1" s="1"/>
  <c r="L389" i="1" s="1"/>
  <c r="O394" i="1"/>
  <c r="P394" i="1" s="1"/>
  <c r="L394" i="1" s="1"/>
  <c r="O400" i="1"/>
  <c r="P400" i="1" s="1"/>
  <c r="L400" i="1" s="1"/>
  <c r="O404" i="1"/>
  <c r="O568" i="1"/>
  <c r="P568" i="1" s="1"/>
  <c r="L568" i="1" s="1"/>
  <c r="O26" i="1"/>
  <c r="P26" i="1" s="1"/>
  <c r="L26" i="1" s="1"/>
  <c r="O31" i="1"/>
  <c r="P31" i="1" s="1"/>
  <c r="L31" i="1" s="1"/>
  <c r="O40" i="1"/>
  <c r="P40" i="1" s="1"/>
  <c r="L40" i="1" s="1"/>
  <c r="O45" i="1"/>
  <c r="P45" i="1" s="1"/>
  <c r="L45" i="1" s="1"/>
  <c r="O58" i="1"/>
  <c r="P58" i="1" s="1"/>
  <c r="L58" i="1" s="1"/>
  <c r="O63" i="1"/>
  <c r="P63" i="1" s="1"/>
  <c r="L63" i="1" s="1"/>
  <c r="O72" i="1"/>
  <c r="P72" i="1" s="1"/>
  <c r="L72" i="1" s="1"/>
  <c r="O77" i="1"/>
  <c r="P77" i="1" s="1"/>
  <c r="L77" i="1" s="1"/>
  <c r="O90" i="1"/>
  <c r="P90" i="1" s="1"/>
  <c r="L90" i="1" s="1"/>
  <c r="O95" i="1"/>
  <c r="P95" i="1" s="1"/>
  <c r="L95" i="1" s="1"/>
  <c r="O104" i="1"/>
  <c r="P104" i="1" s="1"/>
  <c r="L104" i="1" s="1"/>
  <c r="O109" i="1"/>
  <c r="P109" i="1" s="1"/>
  <c r="L109" i="1" s="1"/>
  <c r="O122" i="1"/>
  <c r="P122" i="1" s="1"/>
  <c r="L122" i="1" s="1"/>
  <c r="O127" i="1"/>
  <c r="P127" i="1" s="1"/>
  <c r="L127" i="1" s="1"/>
  <c r="O136" i="1"/>
  <c r="P136" i="1" s="1"/>
  <c r="L136" i="1" s="1"/>
  <c r="O141" i="1"/>
  <c r="P141" i="1" s="1"/>
  <c r="L141" i="1" s="1"/>
  <c r="O149" i="1"/>
  <c r="P149" i="1" s="1"/>
  <c r="L149" i="1" s="1"/>
  <c r="O151" i="1"/>
  <c r="P151" i="1" s="1"/>
  <c r="L151" i="1" s="1"/>
  <c r="O157" i="1"/>
  <c r="P157" i="1" s="1"/>
  <c r="L157" i="1" s="1"/>
  <c r="O159" i="1"/>
  <c r="P159" i="1" s="1"/>
  <c r="L159" i="1" s="1"/>
  <c r="O167" i="1"/>
  <c r="P167" i="1" s="1"/>
  <c r="L167" i="1" s="1"/>
  <c r="O177" i="1"/>
  <c r="P177" i="1" s="1"/>
  <c r="L177" i="1" s="1"/>
  <c r="O181" i="1"/>
  <c r="P181" i="1" s="1"/>
  <c r="L181" i="1" s="1"/>
  <c r="O183" i="1"/>
  <c r="P183" i="1" s="1"/>
  <c r="L183" i="1" s="1"/>
  <c r="O191" i="1"/>
  <c r="P191" i="1" s="1"/>
  <c r="L191" i="1" s="1"/>
  <c r="O199" i="1"/>
  <c r="P199" i="1" s="1"/>
  <c r="L199" i="1" s="1"/>
  <c r="O207" i="1"/>
  <c r="P207" i="1" s="1"/>
  <c r="L207" i="1" s="1"/>
  <c r="O215" i="1"/>
  <c r="P215" i="1" s="1"/>
  <c r="L215" i="1" s="1"/>
  <c r="O223" i="1"/>
  <c r="P223" i="1" s="1"/>
  <c r="L223" i="1" s="1"/>
  <c r="O231" i="1"/>
  <c r="P231" i="1" s="1"/>
  <c r="L231" i="1" s="1"/>
  <c r="O238" i="1"/>
  <c r="P238" i="1" s="1"/>
  <c r="L238" i="1" s="1"/>
  <c r="O244" i="1"/>
  <c r="P244" i="1" s="1"/>
  <c r="L244" i="1" s="1"/>
  <c r="O254" i="1"/>
  <c r="P254" i="1" s="1"/>
  <c r="L254" i="1" s="1"/>
  <c r="O260" i="1"/>
  <c r="P260" i="1" s="1"/>
  <c r="L260" i="1" s="1"/>
  <c r="O270" i="1"/>
  <c r="P270" i="1" s="1"/>
  <c r="L270" i="1" s="1"/>
  <c r="O276" i="1"/>
  <c r="P276" i="1" s="1"/>
  <c r="L276" i="1" s="1"/>
  <c r="O286" i="1"/>
  <c r="P286" i="1" s="1"/>
  <c r="L286" i="1" s="1"/>
  <c r="O292" i="1"/>
  <c r="P292" i="1" s="1"/>
  <c r="L292" i="1" s="1"/>
  <c r="O302" i="1"/>
  <c r="P302" i="1" s="1"/>
  <c r="L302" i="1" s="1"/>
  <c r="O308" i="1"/>
  <c r="P308" i="1" s="1"/>
  <c r="L308" i="1" s="1"/>
  <c r="O314" i="1"/>
  <c r="P314" i="1" s="1"/>
  <c r="L314" i="1" s="1"/>
  <c r="O318" i="1"/>
  <c r="P318" i="1" s="1"/>
  <c r="L318" i="1" s="1"/>
  <c r="O324" i="1"/>
  <c r="P324" i="1" s="1"/>
  <c r="L324" i="1" s="1"/>
  <c r="O330" i="1"/>
  <c r="P330" i="1" s="1"/>
  <c r="L330" i="1" s="1"/>
  <c r="O334" i="1"/>
  <c r="P334" i="1" s="1"/>
  <c r="L334" i="1" s="1"/>
  <c r="O340" i="1"/>
  <c r="P340" i="1" s="1"/>
  <c r="L340" i="1" s="1"/>
  <c r="O346" i="1"/>
  <c r="P346" i="1" s="1"/>
  <c r="L346" i="1" s="1"/>
  <c r="O350" i="1"/>
  <c r="P350" i="1" s="1"/>
  <c r="L350" i="1" s="1"/>
  <c r="O356" i="1"/>
  <c r="P356" i="1" s="1"/>
  <c r="L356" i="1" s="1"/>
  <c r="O366" i="1"/>
  <c r="P366" i="1" s="1"/>
  <c r="L366" i="1" s="1"/>
  <c r="O382" i="1"/>
  <c r="O410" i="1"/>
  <c r="P410" i="1" s="1"/>
  <c r="L410" i="1" s="1"/>
  <c r="O248" i="1"/>
  <c r="P248" i="1" s="1"/>
  <c r="L248" i="1" s="1"/>
  <c r="O264" i="1"/>
  <c r="P264" i="1" s="1"/>
  <c r="L264" i="1" s="1"/>
  <c r="O280" i="1"/>
  <c r="P280" i="1" s="1"/>
  <c r="L280" i="1" s="1"/>
  <c r="O296" i="1"/>
  <c r="P296" i="1" s="1"/>
  <c r="L296" i="1" s="1"/>
  <c r="O312" i="1"/>
  <c r="P312" i="1" s="1"/>
  <c r="L312" i="1" s="1"/>
  <c r="O328" i="1"/>
  <c r="P328" i="1" s="1"/>
  <c r="L328" i="1" s="1"/>
  <c r="O344" i="1"/>
  <c r="P344" i="1" s="1"/>
  <c r="L344" i="1" s="1"/>
  <c r="O415" i="1"/>
  <c r="P415" i="1" s="1"/>
  <c r="L415" i="1" s="1"/>
  <c r="O459" i="1"/>
  <c r="P459" i="1" s="1"/>
  <c r="L459" i="1" s="1"/>
  <c r="O431" i="1"/>
  <c r="P431" i="1" s="1"/>
  <c r="L431" i="1" s="1"/>
  <c r="O445" i="1"/>
  <c r="P445" i="1" s="1"/>
  <c r="L445" i="1" s="1"/>
  <c r="O449" i="1"/>
  <c r="P449" i="1" s="1"/>
  <c r="L449" i="1" s="1"/>
  <c r="O454" i="1"/>
  <c r="P454" i="1" s="1"/>
  <c r="L454" i="1" s="1"/>
  <c r="O460" i="1"/>
  <c r="P460" i="1" s="1"/>
  <c r="L460" i="1" s="1"/>
  <c r="O482" i="1"/>
  <c r="P482" i="1" s="1"/>
  <c r="L482" i="1" s="1"/>
  <c r="O488" i="1"/>
  <c r="P488" i="1" s="1"/>
  <c r="L488" i="1" s="1"/>
  <c r="O493" i="1"/>
  <c r="P493" i="1" s="1"/>
  <c r="L493" i="1" s="1"/>
  <c r="O497" i="1"/>
  <c r="P497" i="1" s="1"/>
  <c r="L497" i="1" s="1"/>
  <c r="O502" i="1"/>
  <c r="P502" i="1" s="1"/>
  <c r="L502" i="1" s="1"/>
  <c r="O507" i="1"/>
  <c r="P507" i="1" s="1"/>
  <c r="L507" i="1" s="1"/>
  <c r="O525" i="1"/>
  <c r="P525" i="1" s="1"/>
  <c r="L525" i="1" s="1"/>
  <c r="O529" i="1"/>
  <c r="P529" i="1" s="1"/>
  <c r="L529" i="1" s="1"/>
  <c r="O534" i="1"/>
  <c r="P534" i="1" s="1"/>
  <c r="L534" i="1" s="1"/>
  <c r="O539" i="1"/>
  <c r="P539" i="1" s="1"/>
  <c r="L539" i="1" s="1"/>
  <c r="O587" i="1"/>
  <c r="P587" i="1" s="1"/>
  <c r="L587" i="1" s="1"/>
  <c r="O592" i="1"/>
  <c r="P592" i="1" s="1"/>
  <c r="L592" i="1" s="1"/>
  <c r="O601" i="1"/>
  <c r="P601" i="1" s="1"/>
  <c r="L601" i="1" s="1"/>
  <c r="O619" i="1"/>
  <c r="P619" i="1" s="1"/>
  <c r="L619" i="1" s="1"/>
  <c r="O642" i="1"/>
  <c r="P642" i="1" s="1"/>
  <c r="L642" i="1" s="1"/>
  <c r="O646" i="1"/>
  <c r="P646" i="1" s="1"/>
  <c r="L646" i="1" s="1"/>
  <c r="O650" i="1"/>
  <c r="P650" i="1" s="1"/>
  <c r="L650" i="1" s="1"/>
  <c r="O654" i="1"/>
  <c r="P654" i="1" s="1"/>
  <c r="L654" i="1" s="1"/>
  <c r="O667" i="1"/>
  <c r="P667" i="1" s="1"/>
  <c r="L667" i="1" s="1"/>
  <c r="O673" i="1"/>
  <c r="P673" i="1" s="1"/>
  <c r="L673" i="1" s="1"/>
  <c r="O677" i="1"/>
  <c r="P677" i="1" s="1"/>
  <c r="L677" i="1" s="1"/>
  <c r="O690" i="1"/>
  <c r="P690" i="1" s="1"/>
  <c r="L690" i="1" s="1"/>
  <c r="O694" i="1"/>
  <c r="P694" i="1" s="1"/>
  <c r="L694" i="1" s="1"/>
  <c r="O702" i="1"/>
  <c r="P702" i="1" s="1"/>
  <c r="L702" i="1" s="1"/>
  <c r="O710" i="1"/>
  <c r="P710" i="1" s="1"/>
  <c r="L710" i="1" s="1"/>
  <c r="O718" i="1"/>
  <c r="P718" i="1" s="1"/>
  <c r="L718" i="1" s="1"/>
  <c r="O727" i="1"/>
  <c r="P727" i="1" s="1"/>
  <c r="L727" i="1" s="1"/>
  <c r="O737" i="1"/>
  <c r="P737" i="1" s="1"/>
  <c r="L737" i="1" s="1"/>
  <c r="O740" i="1"/>
  <c r="P740" i="1" s="1"/>
  <c r="L740" i="1" s="1"/>
  <c r="O741" i="1"/>
  <c r="P741" i="1" s="1"/>
  <c r="L741" i="1" s="1"/>
  <c r="O745" i="1"/>
  <c r="P745" i="1" s="1"/>
  <c r="L745" i="1" s="1"/>
  <c r="O749" i="1"/>
  <c r="P749" i="1" s="1"/>
  <c r="L749" i="1" s="1"/>
  <c r="O752" i="1"/>
  <c r="P752" i="1" s="1"/>
  <c r="L752" i="1" s="1"/>
  <c r="O758" i="1"/>
  <c r="P758" i="1" s="1"/>
  <c r="L758" i="1" s="1"/>
  <c r="O762" i="1"/>
  <c r="P762" i="1" s="1"/>
  <c r="L762" i="1" s="1"/>
  <c r="O766" i="1"/>
  <c r="P766" i="1" s="1"/>
  <c r="L766" i="1" s="1"/>
  <c r="O793" i="1"/>
  <c r="P793" i="1" s="1"/>
  <c r="L793" i="1" s="1"/>
  <c r="O799" i="1"/>
  <c r="P799" i="1" s="1"/>
  <c r="L799" i="1" s="1"/>
  <c r="O803" i="1"/>
  <c r="P803" i="1" s="1"/>
  <c r="L803" i="1" s="1"/>
  <c r="O809" i="1"/>
  <c r="P809" i="1" s="1"/>
  <c r="L809" i="1" s="1"/>
  <c r="O833" i="1"/>
  <c r="P833" i="1" s="1"/>
  <c r="L833" i="1" s="1"/>
  <c r="O834" i="1"/>
  <c r="P834" i="1" s="1"/>
  <c r="L834" i="1" s="1"/>
  <c r="O837" i="1"/>
  <c r="P837" i="1" s="1"/>
  <c r="L837" i="1" s="1"/>
  <c r="O849" i="1"/>
  <c r="P849" i="1" s="1"/>
  <c r="L849" i="1" s="1"/>
  <c r="O854" i="1"/>
  <c r="P854" i="1" s="1"/>
  <c r="L854" i="1" s="1"/>
  <c r="O1026" i="1"/>
  <c r="P1026" i="1" s="1"/>
  <c r="L1026" i="1" s="1"/>
  <c r="O610" i="1"/>
  <c r="P610" i="1" s="1"/>
  <c r="L610" i="1" s="1"/>
  <c r="O674" i="1"/>
  <c r="P674" i="1" s="1"/>
  <c r="L674" i="1" s="1"/>
  <c r="O678" i="1"/>
  <c r="P678" i="1" s="1"/>
  <c r="L678" i="1" s="1"/>
  <c r="O679" i="1"/>
  <c r="P679" i="1" s="1"/>
  <c r="L679" i="1" s="1"/>
  <c r="O731" i="1"/>
  <c r="P731" i="1" s="1"/>
  <c r="L731" i="1" s="1"/>
  <c r="O750" i="1"/>
  <c r="P750" i="1" s="1"/>
  <c r="L750" i="1" s="1"/>
  <c r="O751" i="1"/>
  <c r="P751" i="1" s="1"/>
  <c r="L751" i="1" s="1"/>
  <c r="O770" i="1"/>
  <c r="P770" i="1" s="1"/>
  <c r="L770" i="1" s="1"/>
  <c r="O771" i="1"/>
  <c r="P771" i="1" s="1"/>
  <c r="L771" i="1" s="1"/>
  <c r="O807" i="1"/>
  <c r="P807" i="1" s="1"/>
  <c r="L807" i="1" s="1"/>
  <c r="O831" i="1"/>
  <c r="P831" i="1" s="1"/>
  <c r="L831" i="1" s="1"/>
  <c r="O923" i="1"/>
  <c r="P923" i="1" s="1"/>
  <c r="L923" i="1" s="1"/>
  <c r="O402" i="1"/>
  <c r="P402" i="1" s="1"/>
  <c r="L402" i="1" s="1"/>
  <c r="O408" i="1"/>
  <c r="P408" i="1" s="1"/>
  <c r="L408" i="1" s="1"/>
  <c r="O413" i="1"/>
  <c r="P413" i="1" s="1"/>
  <c r="L413" i="1" s="1"/>
  <c r="O418" i="1"/>
  <c r="P418" i="1" s="1"/>
  <c r="L418" i="1" s="1"/>
  <c r="O424" i="1"/>
  <c r="P424" i="1" s="1"/>
  <c r="L424" i="1" s="1"/>
  <c r="O429" i="1"/>
  <c r="P429" i="1" s="1"/>
  <c r="L429" i="1" s="1"/>
  <c r="O433" i="1"/>
  <c r="P433" i="1" s="1"/>
  <c r="L433" i="1" s="1"/>
  <c r="O438" i="1"/>
  <c r="P438" i="1" s="1"/>
  <c r="L438" i="1" s="1"/>
  <c r="O443" i="1"/>
  <c r="P443" i="1" s="1"/>
  <c r="L443" i="1" s="1"/>
  <c r="O466" i="1"/>
  <c r="P466" i="1" s="1"/>
  <c r="L466" i="1" s="1"/>
  <c r="O472" i="1"/>
  <c r="P472" i="1" s="1"/>
  <c r="L472" i="1" s="1"/>
  <c r="O476" i="1"/>
  <c r="P476" i="1" s="1"/>
  <c r="L476" i="1" s="1"/>
  <c r="O480" i="1"/>
  <c r="P480" i="1" s="1"/>
  <c r="L480" i="1" s="1"/>
  <c r="O485" i="1"/>
  <c r="P485" i="1" s="1"/>
  <c r="L485" i="1" s="1"/>
  <c r="O490" i="1"/>
  <c r="P490" i="1" s="1"/>
  <c r="L490" i="1" s="1"/>
  <c r="O495" i="1"/>
  <c r="P495" i="1" s="1"/>
  <c r="L495" i="1" s="1"/>
  <c r="O509" i="1"/>
  <c r="P509" i="1" s="1"/>
  <c r="L509" i="1" s="1"/>
  <c r="O513" i="1"/>
  <c r="P513" i="1" s="1"/>
  <c r="L513" i="1" s="1"/>
  <c r="O518" i="1"/>
  <c r="P518" i="1" s="1"/>
  <c r="L518" i="1" s="1"/>
  <c r="O523" i="1"/>
  <c r="P523" i="1" s="1"/>
  <c r="L523" i="1" s="1"/>
  <c r="O541" i="1"/>
  <c r="P541" i="1" s="1"/>
  <c r="L541" i="1" s="1"/>
  <c r="O545" i="1"/>
  <c r="P545" i="1" s="1"/>
  <c r="L545" i="1" s="1"/>
  <c r="O550" i="1"/>
  <c r="O555" i="1"/>
  <c r="P555" i="1" s="1"/>
  <c r="L555" i="1" s="1"/>
  <c r="O563" i="1"/>
  <c r="P563" i="1" s="1"/>
  <c r="L563" i="1" s="1"/>
  <c r="O573" i="1"/>
  <c r="P573" i="1" s="1"/>
  <c r="L573" i="1" s="1"/>
  <c r="O589" i="1"/>
  <c r="P589" i="1" s="1"/>
  <c r="L589" i="1" s="1"/>
  <c r="O599" i="1"/>
  <c r="P599" i="1" s="1"/>
  <c r="L599" i="1" s="1"/>
  <c r="O617" i="1"/>
  <c r="P617" i="1" s="1"/>
  <c r="L617" i="1" s="1"/>
  <c r="O621" i="1"/>
  <c r="P621" i="1" s="1"/>
  <c r="L621" i="1" s="1"/>
  <c r="O629" i="1"/>
  <c r="P629" i="1" s="1"/>
  <c r="L629" i="1" s="1"/>
  <c r="O638" i="1"/>
  <c r="P638" i="1" s="1"/>
  <c r="L638" i="1" s="1"/>
  <c r="O682" i="1"/>
  <c r="P682" i="1" s="1"/>
  <c r="L682" i="1" s="1"/>
  <c r="O686" i="1"/>
  <c r="P686" i="1" s="1"/>
  <c r="L686" i="1" s="1"/>
  <c r="O747" i="1"/>
  <c r="P747" i="1" s="1"/>
  <c r="L747" i="1" s="1"/>
  <c r="O768" i="1"/>
  <c r="P768" i="1" s="1"/>
  <c r="L768" i="1" s="1"/>
  <c r="O786" i="1"/>
  <c r="P786" i="1" s="1"/>
  <c r="L786" i="1" s="1"/>
  <c r="O789" i="1"/>
  <c r="P789" i="1" s="1"/>
  <c r="L789" i="1" s="1"/>
  <c r="O813" i="1"/>
  <c r="P813" i="1" s="1"/>
  <c r="L813" i="1" s="1"/>
  <c r="O814" i="1"/>
  <c r="P814" i="1" s="1"/>
  <c r="L814" i="1" s="1"/>
  <c r="O828" i="1"/>
  <c r="P828" i="1" s="1"/>
  <c r="L828" i="1" s="1"/>
  <c r="O829" i="1"/>
  <c r="P829" i="1" s="1"/>
  <c r="L829" i="1" s="1"/>
  <c r="O839" i="1"/>
  <c r="P839" i="1" s="1"/>
  <c r="L839" i="1" s="1"/>
  <c r="O847" i="1"/>
  <c r="P847" i="1" s="1"/>
  <c r="L847" i="1" s="1"/>
  <c r="O852" i="1"/>
  <c r="P852" i="1" s="1"/>
  <c r="L852" i="1" s="1"/>
  <c r="O862" i="1"/>
  <c r="P862" i="1" s="1"/>
  <c r="L862" i="1" s="1"/>
  <c r="O878" i="1"/>
  <c r="P878" i="1" s="1"/>
  <c r="L878" i="1" s="1"/>
  <c r="O894" i="1"/>
  <c r="P894" i="1" s="1"/>
  <c r="L894" i="1" s="1"/>
  <c r="O910" i="1"/>
  <c r="P910" i="1" s="1"/>
  <c r="L910" i="1" s="1"/>
  <c r="O917" i="1"/>
  <c r="P917" i="1" s="1"/>
  <c r="L917" i="1" s="1"/>
  <c r="O925" i="1"/>
  <c r="M926" i="1"/>
  <c r="N926" i="1" s="1"/>
  <c r="O926" i="1" s="1"/>
  <c r="P926" i="1" s="1"/>
  <c r="L926" i="1" s="1"/>
  <c r="O368" i="1"/>
  <c r="P368" i="1" s="1"/>
  <c r="L368" i="1" s="1"/>
  <c r="O4" i="1"/>
  <c r="P4" i="1" s="1"/>
  <c r="L4" i="1" s="1"/>
  <c r="O9" i="1"/>
  <c r="P9" i="1" s="1"/>
  <c r="L9" i="1" s="1"/>
  <c r="O14" i="1"/>
  <c r="P14" i="1" s="1"/>
  <c r="L14" i="1" s="1"/>
  <c r="O20" i="1"/>
  <c r="P20" i="1" s="1"/>
  <c r="L20" i="1" s="1"/>
  <c r="O25" i="1"/>
  <c r="P25" i="1" s="1"/>
  <c r="L25" i="1" s="1"/>
  <c r="O30" i="1"/>
  <c r="P30" i="1" s="1"/>
  <c r="L30" i="1" s="1"/>
  <c r="O36" i="1"/>
  <c r="P36" i="1" s="1"/>
  <c r="L36" i="1" s="1"/>
  <c r="O41" i="1"/>
  <c r="P41" i="1" s="1"/>
  <c r="L41" i="1" s="1"/>
  <c r="O46" i="1"/>
  <c r="P46" i="1" s="1"/>
  <c r="L46" i="1" s="1"/>
  <c r="O52" i="1"/>
  <c r="P52" i="1" s="1"/>
  <c r="L52" i="1" s="1"/>
  <c r="O57" i="1"/>
  <c r="P57" i="1" s="1"/>
  <c r="L57" i="1" s="1"/>
  <c r="O62" i="1"/>
  <c r="P62" i="1" s="1"/>
  <c r="L62" i="1" s="1"/>
  <c r="O68" i="1"/>
  <c r="P68" i="1" s="1"/>
  <c r="L68" i="1" s="1"/>
  <c r="O73" i="1"/>
  <c r="P73" i="1" s="1"/>
  <c r="L73" i="1" s="1"/>
  <c r="O78" i="1"/>
  <c r="P78" i="1" s="1"/>
  <c r="L78" i="1" s="1"/>
  <c r="O84" i="1"/>
  <c r="P84" i="1" s="1"/>
  <c r="L84" i="1" s="1"/>
  <c r="O89" i="1"/>
  <c r="P89" i="1" s="1"/>
  <c r="L89" i="1" s="1"/>
  <c r="O94" i="1"/>
  <c r="P94" i="1" s="1"/>
  <c r="L94" i="1" s="1"/>
  <c r="O100" i="1"/>
  <c r="P100" i="1" s="1"/>
  <c r="L100" i="1" s="1"/>
  <c r="O105" i="1"/>
  <c r="P105" i="1" s="1"/>
  <c r="L105" i="1" s="1"/>
  <c r="O110" i="1"/>
  <c r="P110" i="1" s="1"/>
  <c r="L110" i="1" s="1"/>
  <c r="O116" i="1"/>
  <c r="P116" i="1" s="1"/>
  <c r="L116" i="1" s="1"/>
  <c r="O121" i="1"/>
  <c r="P121" i="1" s="1"/>
  <c r="L121" i="1" s="1"/>
  <c r="O126" i="1"/>
  <c r="P126" i="1" s="1"/>
  <c r="L126" i="1" s="1"/>
  <c r="O132" i="1"/>
  <c r="P132" i="1" s="1"/>
  <c r="L132" i="1" s="1"/>
  <c r="O137" i="1"/>
  <c r="P137" i="1" s="1"/>
  <c r="L137" i="1" s="1"/>
  <c r="O142" i="1"/>
  <c r="P142" i="1" s="1"/>
  <c r="L142" i="1" s="1"/>
  <c r="O150" i="1"/>
  <c r="P150" i="1" s="1"/>
  <c r="L150" i="1" s="1"/>
  <c r="O154" i="1"/>
  <c r="P154" i="1" s="1"/>
  <c r="L154" i="1" s="1"/>
  <c r="O158" i="1"/>
  <c r="P158" i="1" s="1"/>
  <c r="L158" i="1" s="1"/>
  <c r="O170" i="1"/>
  <c r="P170" i="1" s="1"/>
  <c r="L170" i="1" s="1"/>
  <c r="O171" i="1"/>
  <c r="P171" i="1" s="1"/>
  <c r="L171" i="1" s="1"/>
  <c r="O186" i="1"/>
  <c r="P186" i="1" s="1"/>
  <c r="L186" i="1" s="1"/>
  <c r="O194" i="1"/>
  <c r="P194" i="1" s="1"/>
  <c r="L194" i="1" s="1"/>
  <c r="O202" i="1"/>
  <c r="P202" i="1" s="1"/>
  <c r="L202" i="1" s="1"/>
  <c r="O210" i="1"/>
  <c r="P210" i="1" s="1"/>
  <c r="L210" i="1" s="1"/>
  <c r="O218" i="1"/>
  <c r="P218" i="1" s="1"/>
  <c r="L218" i="1" s="1"/>
  <c r="O386" i="1"/>
  <c r="P386" i="1" s="1"/>
  <c r="L386" i="1" s="1"/>
  <c r="O392" i="1"/>
  <c r="P392" i="1" s="1"/>
  <c r="L392" i="1" s="1"/>
  <c r="O432" i="1"/>
  <c r="P432" i="1" s="1"/>
  <c r="L432" i="1" s="1"/>
  <c r="O437" i="1"/>
  <c r="P437" i="1" s="1"/>
  <c r="L437" i="1" s="1"/>
  <c r="O442" i="1"/>
  <c r="P442" i="1" s="1"/>
  <c r="L442" i="1" s="1"/>
  <c r="O447" i="1"/>
  <c r="P447" i="1" s="1"/>
  <c r="L447" i="1" s="1"/>
  <c r="O496" i="1"/>
  <c r="P496" i="1" s="1"/>
  <c r="L496" i="1" s="1"/>
  <c r="O501" i="1"/>
  <c r="P501" i="1" s="1"/>
  <c r="L501" i="1" s="1"/>
  <c r="O506" i="1"/>
  <c r="P506" i="1" s="1"/>
  <c r="L506" i="1" s="1"/>
  <c r="O511" i="1"/>
  <c r="P511" i="1" s="1"/>
  <c r="L511" i="1" s="1"/>
  <c r="O543" i="1"/>
  <c r="P543" i="1" s="1"/>
  <c r="L543" i="1" s="1"/>
  <c r="O35" i="1"/>
  <c r="P35" i="1" s="1"/>
  <c r="L35" i="1" s="1"/>
  <c r="O51" i="1"/>
  <c r="P51" i="1" s="1"/>
  <c r="L51" i="1" s="1"/>
  <c r="O67" i="1"/>
  <c r="P67" i="1" s="1"/>
  <c r="L67" i="1" s="1"/>
  <c r="O83" i="1"/>
  <c r="P83" i="1" s="1"/>
  <c r="L83" i="1" s="1"/>
  <c r="O99" i="1"/>
  <c r="P99" i="1" s="1"/>
  <c r="L99" i="1" s="1"/>
  <c r="O131" i="1"/>
  <c r="P131" i="1" s="1"/>
  <c r="L131" i="1" s="1"/>
  <c r="O145" i="1"/>
  <c r="P145" i="1" s="1"/>
  <c r="L145" i="1" s="1"/>
  <c r="O180" i="1"/>
  <c r="P180" i="1" s="1"/>
  <c r="L180" i="1" s="1"/>
  <c r="O182" i="1"/>
  <c r="P182" i="1" s="1"/>
  <c r="L182" i="1" s="1"/>
  <c r="O184" i="1"/>
  <c r="P184" i="1" s="1"/>
  <c r="L184" i="1" s="1"/>
  <c r="O192" i="1"/>
  <c r="P192" i="1" s="1"/>
  <c r="L192" i="1" s="1"/>
  <c r="O200" i="1"/>
  <c r="P200" i="1" s="1"/>
  <c r="L200" i="1" s="1"/>
  <c r="O208" i="1"/>
  <c r="P208" i="1" s="1"/>
  <c r="L208" i="1" s="1"/>
  <c r="O216" i="1"/>
  <c r="P216" i="1" s="1"/>
  <c r="L216" i="1" s="1"/>
  <c r="O224" i="1"/>
  <c r="P224" i="1" s="1"/>
  <c r="L224" i="1" s="1"/>
  <c r="O232" i="1"/>
  <c r="P232" i="1" s="1"/>
  <c r="L232" i="1" s="1"/>
  <c r="O384" i="1"/>
  <c r="P384" i="1" s="1"/>
  <c r="L384" i="1" s="1"/>
  <c r="O3" i="1"/>
  <c r="P3" i="1" s="1"/>
  <c r="L3" i="1" s="1"/>
  <c r="O19" i="1"/>
  <c r="P19" i="1" s="1"/>
  <c r="L19" i="1" s="1"/>
  <c r="O115" i="1"/>
  <c r="P115" i="1" s="1"/>
  <c r="L115" i="1" s="1"/>
  <c r="O152" i="1"/>
  <c r="P152" i="1" s="1"/>
  <c r="L152" i="1" s="1"/>
  <c r="O156" i="1"/>
  <c r="P156" i="1" s="1"/>
  <c r="L156" i="1" s="1"/>
  <c r="O166" i="1"/>
  <c r="P166" i="1" s="1"/>
  <c r="L166" i="1" s="1"/>
  <c r="O168" i="1"/>
  <c r="P168" i="1" s="1"/>
  <c r="L168" i="1" s="1"/>
  <c r="O6" i="1"/>
  <c r="P6" i="1" s="1"/>
  <c r="L6" i="1" s="1"/>
  <c r="O12" i="1"/>
  <c r="P12" i="1" s="1"/>
  <c r="L12" i="1" s="1"/>
  <c r="P15" i="1"/>
  <c r="L15" i="1" s="1"/>
  <c r="O17" i="1"/>
  <c r="P17" i="1" s="1"/>
  <c r="L17" i="1" s="1"/>
  <c r="O22" i="1"/>
  <c r="P22" i="1" s="1"/>
  <c r="L22" i="1" s="1"/>
  <c r="O28" i="1"/>
  <c r="P28" i="1" s="1"/>
  <c r="L28" i="1" s="1"/>
  <c r="O33" i="1"/>
  <c r="P33" i="1" s="1"/>
  <c r="L33" i="1" s="1"/>
  <c r="O38" i="1"/>
  <c r="P38" i="1" s="1"/>
  <c r="L38" i="1" s="1"/>
  <c r="P42" i="1"/>
  <c r="L42" i="1" s="1"/>
  <c r="O44" i="1"/>
  <c r="P44" i="1" s="1"/>
  <c r="L44" i="1" s="1"/>
  <c r="O49" i="1"/>
  <c r="P49" i="1" s="1"/>
  <c r="L49" i="1" s="1"/>
  <c r="O54" i="1"/>
  <c r="P54" i="1" s="1"/>
  <c r="L54" i="1" s="1"/>
  <c r="O60" i="1"/>
  <c r="P60" i="1" s="1"/>
  <c r="L60" i="1" s="1"/>
  <c r="O65" i="1"/>
  <c r="P65" i="1" s="1"/>
  <c r="L65" i="1" s="1"/>
  <c r="O70" i="1"/>
  <c r="P70" i="1" s="1"/>
  <c r="L70" i="1" s="1"/>
  <c r="O76" i="1"/>
  <c r="P76" i="1" s="1"/>
  <c r="L76" i="1" s="1"/>
  <c r="O81" i="1"/>
  <c r="P81" i="1" s="1"/>
  <c r="L81" i="1" s="1"/>
  <c r="O86" i="1"/>
  <c r="P86" i="1" s="1"/>
  <c r="L86" i="1" s="1"/>
  <c r="O92" i="1"/>
  <c r="P92" i="1" s="1"/>
  <c r="L92" i="1" s="1"/>
  <c r="O97" i="1"/>
  <c r="P97" i="1" s="1"/>
  <c r="L97" i="1" s="1"/>
  <c r="O102" i="1"/>
  <c r="P102" i="1" s="1"/>
  <c r="L102" i="1" s="1"/>
  <c r="O108" i="1"/>
  <c r="P108" i="1" s="1"/>
  <c r="L108" i="1" s="1"/>
  <c r="O113" i="1"/>
  <c r="P113" i="1" s="1"/>
  <c r="L113" i="1" s="1"/>
  <c r="O118" i="1"/>
  <c r="P118" i="1" s="1"/>
  <c r="L118" i="1" s="1"/>
  <c r="O124" i="1"/>
  <c r="P124" i="1" s="1"/>
  <c r="L124" i="1" s="1"/>
  <c r="O129" i="1"/>
  <c r="P129" i="1" s="1"/>
  <c r="L129" i="1" s="1"/>
  <c r="O134" i="1"/>
  <c r="P134" i="1" s="1"/>
  <c r="L134" i="1" s="1"/>
  <c r="O140" i="1"/>
  <c r="P140" i="1" s="1"/>
  <c r="L140" i="1" s="1"/>
  <c r="O146" i="1"/>
  <c r="P146" i="1" s="1"/>
  <c r="L146" i="1" s="1"/>
  <c r="O162" i="1"/>
  <c r="P162" i="1" s="1"/>
  <c r="L162" i="1" s="1"/>
  <c r="O173" i="1"/>
  <c r="P173" i="1" s="1"/>
  <c r="L173" i="1" s="1"/>
  <c r="O175" i="1"/>
  <c r="P175" i="1" s="1"/>
  <c r="L175" i="1" s="1"/>
  <c r="O178" i="1"/>
  <c r="P178" i="1" s="1"/>
  <c r="L178" i="1" s="1"/>
  <c r="O190" i="1"/>
  <c r="P190" i="1" s="1"/>
  <c r="L190" i="1" s="1"/>
  <c r="O198" i="1"/>
  <c r="P198" i="1" s="1"/>
  <c r="L198" i="1" s="1"/>
  <c r="O206" i="1"/>
  <c r="P206" i="1" s="1"/>
  <c r="L206" i="1" s="1"/>
  <c r="O214" i="1"/>
  <c r="P214" i="1" s="1"/>
  <c r="L214" i="1" s="1"/>
  <c r="O222" i="1"/>
  <c r="P222" i="1" s="1"/>
  <c r="L222" i="1" s="1"/>
  <c r="O230" i="1"/>
  <c r="P230" i="1" s="1"/>
  <c r="L230" i="1" s="1"/>
  <c r="O370" i="1"/>
  <c r="P370" i="1" s="1"/>
  <c r="L370" i="1" s="1"/>
  <c r="O376" i="1"/>
  <c r="P376" i="1" s="1"/>
  <c r="L376" i="1" s="1"/>
  <c r="O464" i="1"/>
  <c r="O469" i="1"/>
  <c r="P469" i="1" s="1"/>
  <c r="L469" i="1" s="1"/>
  <c r="O474" i="1"/>
  <c r="P474" i="1" s="1"/>
  <c r="L474" i="1" s="1"/>
  <c r="O479" i="1"/>
  <c r="P479" i="1" s="1"/>
  <c r="L479" i="1" s="1"/>
  <c r="O527" i="1"/>
  <c r="P527" i="1" s="1"/>
  <c r="L527" i="1" s="1"/>
  <c r="O517" i="1"/>
  <c r="P517" i="1" s="1"/>
  <c r="L517" i="1" s="1"/>
  <c r="O522" i="1"/>
  <c r="P522" i="1" s="1"/>
  <c r="L522" i="1" s="1"/>
  <c r="O528" i="1"/>
  <c r="P528" i="1" s="1"/>
  <c r="L528" i="1" s="1"/>
  <c r="O533" i="1"/>
  <c r="P533" i="1" s="1"/>
  <c r="L533" i="1" s="1"/>
  <c r="O538" i="1"/>
  <c r="P538" i="1" s="1"/>
  <c r="L538" i="1" s="1"/>
  <c r="O544" i="1"/>
  <c r="P544" i="1" s="1"/>
  <c r="L544" i="1" s="1"/>
  <c r="O549" i="1"/>
  <c r="P549" i="1" s="1"/>
  <c r="L549" i="1" s="1"/>
  <c r="O554" i="1"/>
  <c r="P554" i="1" s="1"/>
  <c r="L554" i="1" s="1"/>
  <c r="O562" i="1"/>
  <c r="P562" i="1" s="1"/>
  <c r="L562" i="1" s="1"/>
  <c r="O577" i="1"/>
  <c r="P577" i="1" s="1"/>
  <c r="L577" i="1" s="1"/>
  <c r="O582" i="1"/>
  <c r="P582" i="1" s="1"/>
  <c r="L582" i="1" s="1"/>
  <c r="O594" i="1"/>
  <c r="P594" i="1" s="1"/>
  <c r="L594" i="1" s="1"/>
  <c r="O641" i="1"/>
  <c r="P641" i="1" s="1"/>
  <c r="L641" i="1" s="1"/>
  <c r="O666" i="1"/>
  <c r="P666" i="1" s="1"/>
  <c r="L666" i="1" s="1"/>
  <c r="O726" i="1"/>
  <c r="P726" i="1" s="1"/>
  <c r="L726" i="1" s="1"/>
  <c r="O744" i="1"/>
  <c r="P744" i="1" s="1"/>
  <c r="L744" i="1" s="1"/>
  <c r="O764" i="1"/>
  <c r="P764" i="1" s="1"/>
  <c r="L764" i="1" s="1"/>
  <c r="O774" i="1"/>
  <c r="P774" i="1" s="1"/>
  <c r="L774" i="1" s="1"/>
  <c r="O778" i="1"/>
  <c r="P778" i="1" s="1"/>
  <c r="L778" i="1" s="1"/>
  <c r="O877" i="1"/>
  <c r="P877" i="1" s="1"/>
  <c r="L877" i="1" s="1"/>
  <c r="O893" i="1"/>
  <c r="P893" i="1" s="1"/>
  <c r="L893" i="1" s="1"/>
  <c r="O909" i="1"/>
  <c r="P909" i="1" s="1"/>
  <c r="L909" i="1" s="1"/>
  <c r="O1036" i="1"/>
  <c r="P1036" i="1" s="1"/>
  <c r="L1036" i="1" s="1"/>
  <c r="O243" i="1"/>
  <c r="P243" i="1" s="1"/>
  <c r="L243" i="1" s="1"/>
  <c r="O251" i="1"/>
  <c r="P251" i="1" s="1"/>
  <c r="L251" i="1" s="1"/>
  <c r="O259" i="1"/>
  <c r="P259" i="1" s="1"/>
  <c r="L259" i="1" s="1"/>
  <c r="O267" i="1"/>
  <c r="P267" i="1" s="1"/>
  <c r="L267" i="1" s="1"/>
  <c r="O275" i="1"/>
  <c r="P275" i="1" s="1"/>
  <c r="L275" i="1" s="1"/>
  <c r="O283" i="1"/>
  <c r="P283" i="1" s="1"/>
  <c r="L283" i="1" s="1"/>
  <c r="O291" i="1"/>
  <c r="P291" i="1" s="1"/>
  <c r="L291" i="1" s="1"/>
  <c r="O299" i="1"/>
  <c r="P299" i="1" s="1"/>
  <c r="L299" i="1" s="1"/>
  <c r="O307" i="1"/>
  <c r="P307" i="1" s="1"/>
  <c r="L307" i="1" s="1"/>
  <c r="O315" i="1"/>
  <c r="P315" i="1" s="1"/>
  <c r="L315" i="1" s="1"/>
  <c r="O323" i="1"/>
  <c r="P323" i="1" s="1"/>
  <c r="L323" i="1" s="1"/>
  <c r="O331" i="1"/>
  <c r="P331" i="1" s="1"/>
  <c r="L331" i="1" s="1"/>
  <c r="O339" i="1"/>
  <c r="P339" i="1" s="1"/>
  <c r="L339" i="1" s="1"/>
  <c r="O347" i="1"/>
  <c r="P347" i="1" s="1"/>
  <c r="L347" i="1" s="1"/>
  <c r="O355" i="1"/>
  <c r="P355" i="1" s="1"/>
  <c r="L355" i="1" s="1"/>
  <c r="O369" i="1"/>
  <c r="P369" i="1" s="1"/>
  <c r="L369" i="1" s="1"/>
  <c r="O377" i="1"/>
  <c r="P377" i="1" s="1"/>
  <c r="L377" i="1" s="1"/>
  <c r="O385" i="1"/>
  <c r="P385" i="1" s="1"/>
  <c r="L385" i="1" s="1"/>
  <c r="O393" i="1"/>
  <c r="P393" i="1" s="1"/>
  <c r="L393" i="1" s="1"/>
  <c r="O401" i="1"/>
  <c r="P401" i="1" s="1"/>
  <c r="L401" i="1" s="1"/>
  <c r="O409" i="1"/>
  <c r="P409" i="1" s="1"/>
  <c r="L409" i="1" s="1"/>
  <c r="O420" i="1"/>
  <c r="P420" i="1" s="1"/>
  <c r="L420" i="1" s="1"/>
  <c r="O425" i="1"/>
  <c r="P425" i="1" s="1"/>
  <c r="L425" i="1" s="1"/>
  <c r="O430" i="1"/>
  <c r="P430" i="1" s="1"/>
  <c r="L430" i="1" s="1"/>
  <c r="P434" i="1"/>
  <c r="L434" i="1" s="1"/>
  <c r="O436" i="1"/>
  <c r="P436" i="1" s="1"/>
  <c r="L436" i="1" s="1"/>
  <c r="O441" i="1"/>
  <c r="P441" i="1" s="1"/>
  <c r="L441" i="1" s="1"/>
  <c r="O446" i="1"/>
  <c r="P446" i="1" s="1"/>
  <c r="L446" i="1" s="1"/>
  <c r="O452" i="1"/>
  <c r="P452" i="1" s="1"/>
  <c r="L452" i="1" s="1"/>
  <c r="O457" i="1"/>
  <c r="P457" i="1" s="1"/>
  <c r="L457" i="1" s="1"/>
  <c r="O462" i="1"/>
  <c r="P462" i="1" s="1"/>
  <c r="L462" i="1" s="1"/>
  <c r="O468" i="1"/>
  <c r="P468" i="1" s="1"/>
  <c r="L468" i="1" s="1"/>
  <c r="O473" i="1"/>
  <c r="P473" i="1" s="1"/>
  <c r="L473" i="1" s="1"/>
  <c r="O478" i="1"/>
  <c r="P478" i="1" s="1"/>
  <c r="L478" i="1" s="1"/>
  <c r="O484" i="1"/>
  <c r="P484" i="1" s="1"/>
  <c r="L484" i="1" s="1"/>
  <c r="O489" i="1"/>
  <c r="P489" i="1" s="1"/>
  <c r="L489" i="1" s="1"/>
  <c r="O494" i="1"/>
  <c r="P494" i="1" s="1"/>
  <c r="L494" i="1" s="1"/>
  <c r="O500" i="1"/>
  <c r="P500" i="1" s="1"/>
  <c r="L500" i="1" s="1"/>
  <c r="O505" i="1"/>
  <c r="P505" i="1" s="1"/>
  <c r="L505" i="1" s="1"/>
  <c r="O510" i="1"/>
  <c r="P510" i="1" s="1"/>
  <c r="L510" i="1" s="1"/>
  <c r="O516" i="1"/>
  <c r="P516" i="1" s="1"/>
  <c r="L516" i="1" s="1"/>
  <c r="O521" i="1"/>
  <c r="P521" i="1" s="1"/>
  <c r="L521" i="1" s="1"/>
  <c r="O526" i="1"/>
  <c r="P526" i="1" s="1"/>
  <c r="L526" i="1" s="1"/>
  <c r="O532" i="1"/>
  <c r="P532" i="1" s="1"/>
  <c r="L532" i="1" s="1"/>
  <c r="O537" i="1"/>
  <c r="P537" i="1" s="1"/>
  <c r="L537" i="1" s="1"/>
  <c r="O542" i="1"/>
  <c r="P542" i="1" s="1"/>
  <c r="L542" i="1" s="1"/>
  <c r="O548" i="1"/>
  <c r="P548" i="1" s="1"/>
  <c r="L548" i="1" s="1"/>
  <c r="O553" i="1"/>
  <c r="P553" i="1" s="1"/>
  <c r="L553" i="1" s="1"/>
  <c r="O557" i="1"/>
  <c r="P557" i="1" s="1"/>
  <c r="L557" i="1" s="1"/>
  <c r="O561" i="1"/>
  <c r="P561" i="1" s="1"/>
  <c r="L561" i="1" s="1"/>
  <c r="O566" i="1"/>
  <c r="P566" i="1" s="1"/>
  <c r="L566" i="1" s="1"/>
  <c r="O571" i="1"/>
  <c r="P571" i="1" s="1"/>
  <c r="L571" i="1" s="1"/>
  <c r="O576" i="1"/>
  <c r="P576" i="1" s="1"/>
  <c r="L576" i="1" s="1"/>
  <c r="O580" i="1"/>
  <c r="P580" i="1" s="1"/>
  <c r="L580" i="1" s="1"/>
  <c r="O585" i="1"/>
  <c r="P585" i="1" s="1"/>
  <c r="L585" i="1" s="1"/>
  <c r="O664" i="1"/>
  <c r="P664" i="1" s="1"/>
  <c r="L664" i="1" s="1"/>
  <c r="O665" i="1"/>
  <c r="P665" i="1" s="1"/>
  <c r="L665" i="1" s="1"/>
  <c r="O668" i="1"/>
  <c r="P668" i="1" s="1"/>
  <c r="L668" i="1" s="1"/>
  <c r="O669" i="1"/>
  <c r="P669" i="1" s="1"/>
  <c r="L669" i="1" s="1"/>
  <c r="O724" i="1"/>
  <c r="P724" i="1" s="1"/>
  <c r="L724" i="1" s="1"/>
  <c r="O725" i="1"/>
  <c r="P725" i="1" s="1"/>
  <c r="L725" i="1" s="1"/>
  <c r="O728" i="1"/>
  <c r="P728" i="1" s="1"/>
  <c r="L728" i="1" s="1"/>
  <c r="O729" i="1"/>
  <c r="P729" i="1" s="1"/>
  <c r="L729" i="1" s="1"/>
  <c r="O739" i="1"/>
  <c r="P739" i="1" s="1"/>
  <c r="L739" i="1" s="1"/>
  <c r="O763" i="1"/>
  <c r="P763" i="1" s="1"/>
  <c r="L763" i="1" s="1"/>
  <c r="O823" i="1"/>
  <c r="P823" i="1" s="1"/>
  <c r="L823" i="1" s="1"/>
  <c r="O226" i="1"/>
  <c r="P226" i="1" s="1"/>
  <c r="L226" i="1" s="1"/>
  <c r="O234" i="1"/>
  <c r="P234" i="1" s="1"/>
  <c r="L234" i="1" s="1"/>
  <c r="O242" i="1"/>
  <c r="P242" i="1" s="1"/>
  <c r="L242" i="1" s="1"/>
  <c r="O250" i="1"/>
  <c r="P250" i="1" s="1"/>
  <c r="L250" i="1" s="1"/>
  <c r="O258" i="1"/>
  <c r="P258" i="1" s="1"/>
  <c r="L258" i="1" s="1"/>
  <c r="O266" i="1"/>
  <c r="P266" i="1" s="1"/>
  <c r="L266" i="1" s="1"/>
  <c r="O274" i="1"/>
  <c r="P274" i="1" s="1"/>
  <c r="L274" i="1" s="1"/>
  <c r="O282" i="1"/>
  <c r="P282" i="1" s="1"/>
  <c r="L282" i="1" s="1"/>
  <c r="O290" i="1"/>
  <c r="P290" i="1" s="1"/>
  <c r="L290" i="1" s="1"/>
  <c r="O298" i="1"/>
  <c r="P298" i="1" s="1"/>
  <c r="L298" i="1" s="1"/>
  <c r="O306" i="1"/>
  <c r="P306" i="1" s="1"/>
  <c r="L306" i="1" s="1"/>
  <c r="O390" i="1"/>
  <c r="P390" i="1" s="1"/>
  <c r="L390" i="1" s="1"/>
  <c r="O398" i="1"/>
  <c r="P398" i="1" s="1"/>
  <c r="L398" i="1" s="1"/>
  <c r="P404" i="1"/>
  <c r="L404" i="1" s="1"/>
  <c r="O406" i="1"/>
  <c r="P406" i="1" s="1"/>
  <c r="L406" i="1" s="1"/>
  <c r="O416" i="1"/>
  <c r="P416" i="1" s="1"/>
  <c r="L416" i="1" s="1"/>
  <c r="O417" i="1"/>
  <c r="P417" i="1" s="1"/>
  <c r="L417" i="1" s="1"/>
  <c r="O419" i="1"/>
  <c r="P419" i="1" s="1"/>
  <c r="L419" i="1" s="1"/>
  <c r="O435" i="1"/>
  <c r="P435" i="1" s="1"/>
  <c r="L435" i="1" s="1"/>
  <c r="O451" i="1"/>
  <c r="P451" i="1" s="1"/>
  <c r="L451" i="1" s="1"/>
  <c r="O467" i="1"/>
  <c r="P467" i="1" s="1"/>
  <c r="L467" i="1" s="1"/>
  <c r="O483" i="1"/>
  <c r="P483" i="1" s="1"/>
  <c r="L483" i="1" s="1"/>
  <c r="O499" i="1"/>
  <c r="P499" i="1" s="1"/>
  <c r="L499" i="1" s="1"/>
  <c r="O515" i="1"/>
  <c r="P515" i="1" s="1"/>
  <c r="L515" i="1" s="1"/>
  <c r="O531" i="1"/>
  <c r="P531" i="1" s="1"/>
  <c r="L531" i="1" s="1"/>
  <c r="O547" i="1"/>
  <c r="P547" i="1" s="1"/>
  <c r="L547" i="1" s="1"/>
  <c r="O707" i="1"/>
  <c r="P707" i="1" s="1"/>
  <c r="L707" i="1" s="1"/>
  <c r="O559" i="1"/>
  <c r="P559" i="1" s="1"/>
  <c r="L559" i="1" s="1"/>
  <c r="O565" i="1"/>
  <c r="P565" i="1" s="1"/>
  <c r="L565" i="1" s="1"/>
  <c r="O570" i="1"/>
  <c r="P570" i="1" s="1"/>
  <c r="L570" i="1" s="1"/>
  <c r="O575" i="1"/>
  <c r="P575" i="1" s="1"/>
  <c r="L575" i="1" s="1"/>
  <c r="O583" i="1"/>
  <c r="P583" i="1" s="1"/>
  <c r="L583" i="1" s="1"/>
  <c r="O593" i="1"/>
  <c r="P593" i="1" s="1"/>
  <c r="L593" i="1" s="1"/>
  <c r="O612" i="1"/>
  <c r="P612" i="1" s="1"/>
  <c r="L612" i="1" s="1"/>
  <c r="O625" i="1"/>
  <c r="P625" i="1" s="1"/>
  <c r="L625" i="1" s="1"/>
  <c r="O632" i="1"/>
  <c r="P632" i="1" s="1"/>
  <c r="L632" i="1" s="1"/>
  <c r="O636" i="1"/>
  <c r="P636" i="1" s="1"/>
  <c r="L636" i="1" s="1"/>
  <c r="O649" i="1"/>
  <c r="P649" i="1" s="1"/>
  <c r="L649" i="1" s="1"/>
  <c r="O653" i="1"/>
  <c r="P653" i="1" s="1"/>
  <c r="L653" i="1" s="1"/>
  <c r="O689" i="1"/>
  <c r="P689" i="1" s="1"/>
  <c r="L689" i="1" s="1"/>
  <c r="O696" i="1"/>
  <c r="P696" i="1" s="1"/>
  <c r="L696" i="1" s="1"/>
  <c r="O700" i="1"/>
  <c r="P700" i="1" s="1"/>
  <c r="L700" i="1" s="1"/>
  <c r="O706" i="1"/>
  <c r="P706" i="1" s="1"/>
  <c r="L706" i="1" s="1"/>
  <c r="O717" i="1"/>
  <c r="P717" i="1" s="1"/>
  <c r="L717" i="1" s="1"/>
  <c r="O734" i="1"/>
  <c r="P734" i="1" s="1"/>
  <c r="L734" i="1" s="1"/>
  <c r="O743" i="1"/>
  <c r="P743" i="1" s="1"/>
  <c r="L743" i="1" s="1"/>
  <c r="O760" i="1"/>
  <c r="P760" i="1" s="1"/>
  <c r="L760" i="1" s="1"/>
  <c r="O773" i="1"/>
  <c r="P773" i="1" s="1"/>
  <c r="L773" i="1" s="1"/>
  <c r="O776" i="1"/>
  <c r="P776" i="1" s="1"/>
  <c r="L776" i="1" s="1"/>
  <c r="O777" i="1"/>
  <c r="P777" i="1" s="1"/>
  <c r="L777" i="1" s="1"/>
  <c r="O783" i="1"/>
  <c r="P783" i="1" s="1"/>
  <c r="L783" i="1" s="1"/>
  <c r="O791" i="1"/>
  <c r="P791" i="1" s="1"/>
  <c r="L791" i="1" s="1"/>
  <c r="O804" i="1"/>
  <c r="P804" i="1" s="1"/>
  <c r="L804" i="1" s="1"/>
  <c r="O827" i="1"/>
  <c r="P827" i="1" s="1"/>
  <c r="L827" i="1" s="1"/>
  <c r="O840" i="1"/>
  <c r="P840" i="1" s="1"/>
  <c r="L840" i="1" s="1"/>
  <c r="O845" i="1"/>
  <c r="P845" i="1" s="1"/>
  <c r="L845" i="1" s="1"/>
  <c r="O846" i="1"/>
  <c r="P846" i="1" s="1"/>
  <c r="L846" i="1" s="1"/>
  <c r="O851" i="1"/>
  <c r="P851" i="1" s="1"/>
  <c r="L851" i="1" s="1"/>
  <c r="O857" i="1"/>
  <c r="P857" i="1" s="1"/>
  <c r="L857" i="1" s="1"/>
  <c r="O870" i="1"/>
  <c r="P870" i="1" s="1"/>
  <c r="L870" i="1" s="1"/>
  <c r="O886" i="1"/>
  <c r="P886" i="1" s="1"/>
  <c r="L886" i="1" s="1"/>
  <c r="O902" i="1"/>
  <c r="P902" i="1" s="1"/>
  <c r="L902" i="1" s="1"/>
  <c r="O921" i="1"/>
  <c r="P921" i="1" s="1"/>
  <c r="L921" i="1" s="1"/>
  <c r="O569" i="1"/>
  <c r="P569" i="1" s="1"/>
  <c r="L569" i="1" s="1"/>
  <c r="O574" i="1"/>
  <c r="P574" i="1" s="1"/>
  <c r="L574" i="1" s="1"/>
  <c r="O579" i="1"/>
  <c r="P579" i="1" s="1"/>
  <c r="L579" i="1" s="1"/>
  <c r="O581" i="1"/>
  <c r="P581" i="1" s="1"/>
  <c r="L581" i="1" s="1"/>
  <c r="O591" i="1"/>
  <c r="P591" i="1" s="1"/>
  <c r="L591" i="1" s="1"/>
  <c r="O596" i="1"/>
  <c r="P596" i="1" s="1"/>
  <c r="L596" i="1" s="1"/>
  <c r="O600" i="1"/>
  <c r="P600" i="1" s="1"/>
  <c r="L600" i="1" s="1"/>
  <c r="O604" i="1"/>
  <c r="P604" i="1" s="1"/>
  <c r="L604" i="1" s="1"/>
  <c r="O606" i="1"/>
  <c r="P606" i="1" s="1"/>
  <c r="L606" i="1" s="1"/>
  <c r="O609" i="1"/>
  <c r="P609" i="1" s="1"/>
  <c r="L609" i="1" s="1"/>
  <c r="O613" i="1"/>
  <c r="P613" i="1" s="1"/>
  <c r="L613" i="1" s="1"/>
  <c r="O616" i="1"/>
  <c r="P616" i="1" s="1"/>
  <c r="L616" i="1" s="1"/>
  <c r="O620" i="1"/>
  <c r="P620" i="1" s="1"/>
  <c r="L620" i="1" s="1"/>
  <c r="O622" i="1"/>
  <c r="P622" i="1" s="1"/>
  <c r="L622" i="1" s="1"/>
  <c r="O633" i="1"/>
  <c r="P633" i="1" s="1"/>
  <c r="L633" i="1" s="1"/>
  <c r="O637" i="1"/>
  <c r="P637" i="1" s="1"/>
  <c r="L637" i="1" s="1"/>
  <c r="O680" i="1"/>
  <c r="P680" i="1" s="1"/>
  <c r="L680" i="1" s="1"/>
  <c r="O684" i="1"/>
  <c r="P684" i="1" s="1"/>
  <c r="L684" i="1" s="1"/>
  <c r="O697" i="1"/>
  <c r="P697" i="1" s="1"/>
  <c r="L697" i="1" s="1"/>
  <c r="O701" i="1"/>
  <c r="P701" i="1" s="1"/>
  <c r="L701" i="1" s="1"/>
  <c r="O754" i="1"/>
  <c r="P754" i="1" s="1"/>
  <c r="L754" i="1" s="1"/>
  <c r="O755" i="1"/>
  <c r="P755" i="1" s="1"/>
  <c r="L755" i="1" s="1"/>
  <c r="O759" i="1"/>
  <c r="P759" i="1" s="1"/>
  <c r="L759" i="1" s="1"/>
  <c r="O824" i="1"/>
  <c r="P824" i="1" s="1"/>
  <c r="L824" i="1" s="1"/>
  <c r="P859" i="1"/>
  <c r="L859" i="1" s="1"/>
  <c r="O792" i="1"/>
  <c r="P792" i="1" s="1"/>
  <c r="L792" i="1" s="1"/>
  <c r="O796" i="1"/>
  <c r="P796" i="1" s="1"/>
  <c r="L796" i="1" s="1"/>
  <c r="O801" i="1"/>
  <c r="P801" i="1" s="1"/>
  <c r="L801" i="1" s="1"/>
  <c r="O802" i="1"/>
  <c r="P802" i="1" s="1"/>
  <c r="L802" i="1" s="1"/>
  <c r="O805" i="1"/>
  <c r="P805" i="1" s="1"/>
  <c r="L805" i="1" s="1"/>
  <c r="O822" i="1"/>
  <c r="P822" i="1" s="1"/>
  <c r="L822" i="1" s="1"/>
  <c r="O825" i="1"/>
  <c r="P825" i="1" s="1"/>
  <c r="L825" i="1" s="1"/>
  <c r="O826" i="1"/>
  <c r="P826" i="1" s="1"/>
  <c r="L826" i="1" s="1"/>
  <c r="O843" i="1"/>
  <c r="P843" i="1" s="1"/>
  <c r="L843" i="1" s="1"/>
  <c r="O850" i="1"/>
  <c r="P850" i="1" s="1"/>
  <c r="L850" i="1" s="1"/>
  <c r="O858" i="1"/>
  <c r="P858" i="1" s="1"/>
  <c r="L858" i="1" s="1"/>
  <c r="O867" i="1"/>
  <c r="P867" i="1" s="1"/>
  <c r="L867" i="1" s="1"/>
  <c r="O875" i="1"/>
  <c r="P875" i="1" s="1"/>
  <c r="L875" i="1" s="1"/>
  <c r="O883" i="1"/>
  <c r="P883" i="1" s="1"/>
  <c r="L883" i="1" s="1"/>
  <c r="O891" i="1"/>
  <c r="P891" i="1" s="1"/>
  <c r="L891" i="1" s="1"/>
  <c r="O899" i="1"/>
  <c r="P899" i="1" s="1"/>
  <c r="L899" i="1" s="1"/>
  <c r="O907" i="1"/>
  <c r="P907" i="1" s="1"/>
  <c r="L907" i="1" s="1"/>
  <c r="O915" i="1"/>
  <c r="P915" i="1" s="1"/>
  <c r="L915" i="1" s="1"/>
  <c r="O1003" i="1"/>
  <c r="P1003" i="1" s="1"/>
  <c r="L1003" i="1" s="1"/>
  <c r="O1007" i="1"/>
  <c r="P1007" i="1" s="1"/>
  <c r="L1007" i="1" s="1"/>
  <c r="O1011" i="1"/>
  <c r="P1011" i="1" s="1"/>
  <c r="L1011" i="1" s="1"/>
  <c r="O627" i="1"/>
  <c r="P627" i="1" s="1"/>
  <c r="L627" i="1" s="1"/>
  <c r="O628" i="1"/>
  <c r="P628" i="1" s="1"/>
  <c r="L628" i="1" s="1"/>
  <c r="O643" i="1"/>
  <c r="P643" i="1" s="1"/>
  <c r="L643" i="1" s="1"/>
  <c r="O644" i="1"/>
  <c r="P644" i="1" s="1"/>
  <c r="L644" i="1" s="1"/>
  <c r="O659" i="1"/>
  <c r="P659" i="1" s="1"/>
  <c r="L659" i="1" s="1"/>
  <c r="O660" i="1"/>
  <c r="P660" i="1" s="1"/>
  <c r="L660" i="1" s="1"/>
  <c r="O675" i="1"/>
  <c r="P675" i="1" s="1"/>
  <c r="L675" i="1" s="1"/>
  <c r="O676" i="1"/>
  <c r="P676" i="1" s="1"/>
  <c r="L676" i="1" s="1"/>
  <c r="O691" i="1"/>
  <c r="P691" i="1" s="1"/>
  <c r="L691" i="1" s="1"/>
  <c r="O692" i="1"/>
  <c r="P692" i="1" s="1"/>
  <c r="L692" i="1" s="1"/>
  <c r="O705" i="1"/>
  <c r="P705" i="1" s="1"/>
  <c r="L705" i="1" s="1"/>
  <c r="O708" i="1"/>
  <c r="P708" i="1" s="1"/>
  <c r="L708" i="1" s="1"/>
  <c r="O712" i="1"/>
  <c r="P712" i="1" s="1"/>
  <c r="L712" i="1" s="1"/>
  <c r="O714" i="1"/>
  <c r="P714" i="1" s="1"/>
  <c r="L714" i="1" s="1"/>
  <c r="O733" i="1"/>
  <c r="P733" i="1" s="1"/>
  <c r="L733" i="1" s="1"/>
  <c r="O753" i="1"/>
  <c r="P753" i="1" s="1"/>
  <c r="L753" i="1" s="1"/>
  <c r="O756" i="1"/>
  <c r="P756" i="1" s="1"/>
  <c r="L756" i="1" s="1"/>
  <c r="O769" i="1"/>
  <c r="P769" i="1" s="1"/>
  <c r="L769" i="1" s="1"/>
  <c r="O772" i="1"/>
  <c r="P772" i="1" s="1"/>
  <c r="L772" i="1" s="1"/>
  <c r="O782" i="1"/>
  <c r="P782" i="1" s="1"/>
  <c r="L782" i="1" s="1"/>
  <c r="O797" i="1"/>
  <c r="P797" i="1" s="1"/>
  <c r="L797" i="1" s="1"/>
  <c r="O798" i="1"/>
  <c r="P798" i="1" s="1"/>
  <c r="L798" i="1" s="1"/>
  <c r="O808" i="1"/>
  <c r="P808" i="1" s="1"/>
  <c r="L808" i="1" s="1"/>
  <c r="P811" i="1"/>
  <c r="L811" i="1" s="1"/>
  <c r="O812" i="1"/>
  <c r="P812" i="1" s="1"/>
  <c r="L812" i="1" s="1"/>
  <c r="O817" i="1"/>
  <c r="P817" i="1" s="1"/>
  <c r="L817" i="1" s="1"/>
  <c r="O818" i="1"/>
  <c r="P818" i="1" s="1"/>
  <c r="L818" i="1" s="1"/>
  <c r="O821" i="1"/>
  <c r="P821" i="1" s="1"/>
  <c r="L821" i="1" s="1"/>
  <c r="O838" i="1"/>
  <c r="P838" i="1" s="1"/>
  <c r="L838" i="1" s="1"/>
  <c r="O841" i="1"/>
  <c r="P841" i="1" s="1"/>
  <c r="L841" i="1" s="1"/>
  <c r="O842" i="1"/>
  <c r="P842" i="1" s="1"/>
  <c r="L842" i="1" s="1"/>
  <c r="O853" i="1"/>
  <c r="P853" i="1" s="1"/>
  <c r="L853" i="1" s="1"/>
  <c r="O855" i="1"/>
  <c r="P855" i="1" s="1"/>
  <c r="L855" i="1" s="1"/>
  <c r="O866" i="1"/>
  <c r="P866" i="1" s="1"/>
  <c r="L866" i="1" s="1"/>
  <c r="O874" i="1"/>
  <c r="P874" i="1" s="1"/>
  <c r="L874" i="1" s="1"/>
  <c r="O882" i="1"/>
  <c r="P882" i="1" s="1"/>
  <c r="L882" i="1" s="1"/>
  <c r="O890" i="1"/>
  <c r="P890" i="1" s="1"/>
  <c r="L890" i="1" s="1"/>
  <c r="O898" i="1"/>
  <c r="P898" i="1" s="1"/>
  <c r="L898" i="1" s="1"/>
  <c r="O906" i="1"/>
  <c r="P906" i="1" s="1"/>
  <c r="L906" i="1" s="1"/>
  <c r="O914" i="1"/>
  <c r="P914" i="1" s="1"/>
  <c r="L914" i="1" s="1"/>
  <c r="O1024" i="1"/>
  <c r="P1024" i="1" s="1"/>
  <c r="L1024" i="1" s="1"/>
  <c r="O1028" i="1"/>
  <c r="P1028" i="1" s="1"/>
  <c r="L1028" i="1" s="1"/>
  <c r="O1032" i="1"/>
  <c r="P1032" i="1" s="1"/>
  <c r="L1032" i="1" s="1"/>
  <c r="P114" i="1"/>
  <c r="L114" i="1" s="1"/>
  <c r="P11" i="1"/>
  <c r="L11" i="1" s="1"/>
  <c r="P75" i="1"/>
  <c r="L75" i="1" s="1"/>
  <c r="O161" i="1"/>
  <c r="P161" i="1" s="1"/>
  <c r="L161" i="1" s="1"/>
  <c r="O165" i="1"/>
  <c r="P165" i="1" s="1"/>
  <c r="L165" i="1" s="1"/>
  <c r="P144" i="1"/>
  <c r="L144" i="1" s="1"/>
  <c r="O164" i="1"/>
  <c r="P164" i="1" s="1"/>
  <c r="L164" i="1" s="1"/>
  <c r="O169" i="1"/>
  <c r="P169" i="1" s="1"/>
  <c r="L169" i="1" s="1"/>
  <c r="O185" i="1"/>
  <c r="P185" i="1" s="1"/>
  <c r="L185" i="1" s="1"/>
  <c r="P236" i="1"/>
  <c r="L236" i="1" s="1"/>
  <c r="P300" i="1"/>
  <c r="L300" i="1" s="1"/>
  <c r="P348" i="1"/>
  <c r="L348" i="1" s="1"/>
  <c r="O189" i="1"/>
  <c r="P189" i="1" s="1"/>
  <c r="L189" i="1" s="1"/>
  <c r="O193" i="1"/>
  <c r="P193" i="1" s="1"/>
  <c r="L193" i="1" s="1"/>
  <c r="O197" i="1"/>
  <c r="P197" i="1" s="1"/>
  <c r="L197" i="1" s="1"/>
  <c r="O201" i="1"/>
  <c r="P201" i="1" s="1"/>
  <c r="L201" i="1" s="1"/>
  <c r="O205" i="1"/>
  <c r="P205" i="1" s="1"/>
  <c r="L205" i="1" s="1"/>
  <c r="O209" i="1"/>
  <c r="P209" i="1" s="1"/>
  <c r="L209" i="1" s="1"/>
  <c r="O213" i="1"/>
  <c r="P213" i="1" s="1"/>
  <c r="L213" i="1" s="1"/>
  <c r="O217" i="1"/>
  <c r="P217" i="1" s="1"/>
  <c r="L217" i="1" s="1"/>
  <c r="O221" i="1"/>
  <c r="P221" i="1" s="1"/>
  <c r="L221" i="1" s="1"/>
  <c r="O225" i="1"/>
  <c r="P225" i="1" s="1"/>
  <c r="L225" i="1" s="1"/>
  <c r="O229" i="1"/>
  <c r="P229" i="1" s="1"/>
  <c r="L229" i="1" s="1"/>
  <c r="O233" i="1"/>
  <c r="P233" i="1" s="1"/>
  <c r="L233" i="1" s="1"/>
  <c r="O237" i="1"/>
  <c r="P237" i="1" s="1"/>
  <c r="L237" i="1" s="1"/>
  <c r="O241" i="1"/>
  <c r="P241" i="1" s="1"/>
  <c r="L241" i="1" s="1"/>
  <c r="O245" i="1"/>
  <c r="P245" i="1" s="1"/>
  <c r="L245" i="1" s="1"/>
  <c r="O249" i="1"/>
  <c r="P249" i="1" s="1"/>
  <c r="L249" i="1" s="1"/>
  <c r="O253" i="1"/>
  <c r="P253" i="1" s="1"/>
  <c r="L253" i="1" s="1"/>
  <c r="O257" i="1"/>
  <c r="P257" i="1" s="1"/>
  <c r="L257" i="1" s="1"/>
  <c r="O261" i="1"/>
  <c r="P261" i="1" s="1"/>
  <c r="L261" i="1" s="1"/>
  <c r="O265" i="1"/>
  <c r="P265" i="1" s="1"/>
  <c r="L265" i="1" s="1"/>
  <c r="O269" i="1"/>
  <c r="P269" i="1" s="1"/>
  <c r="L269" i="1" s="1"/>
  <c r="O273" i="1"/>
  <c r="P273" i="1" s="1"/>
  <c r="L273" i="1" s="1"/>
  <c r="O277" i="1"/>
  <c r="P277" i="1" s="1"/>
  <c r="L277" i="1" s="1"/>
  <c r="O281" i="1"/>
  <c r="P281" i="1" s="1"/>
  <c r="L281" i="1" s="1"/>
  <c r="O285" i="1"/>
  <c r="P285" i="1" s="1"/>
  <c r="L285" i="1" s="1"/>
  <c r="O289" i="1"/>
  <c r="P289" i="1" s="1"/>
  <c r="L289" i="1" s="1"/>
  <c r="O293" i="1"/>
  <c r="P293" i="1" s="1"/>
  <c r="L293" i="1" s="1"/>
  <c r="O297" i="1"/>
  <c r="P297" i="1" s="1"/>
  <c r="L297" i="1" s="1"/>
  <c r="O301" i="1"/>
  <c r="P301" i="1" s="1"/>
  <c r="L301" i="1" s="1"/>
  <c r="O305" i="1"/>
  <c r="P305" i="1" s="1"/>
  <c r="L305" i="1" s="1"/>
  <c r="O309" i="1"/>
  <c r="P309" i="1" s="1"/>
  <c r="L309" i="1" s="1"/>
  <c r="O313" i="1"/>
  <c r="P313" i="1" s="1"/>
  <c r="L313" i="1" s="1"/>
  <c r="O317" i="1"/>
  <c r="P317" i="1" s="1"/>
  <c r="L317" i="1" s="1"/>
  <c r="O321" i="1"/>
  <c r="P321" i="1" s="1"/>
  <c r="L321" i="1" s="1"/>
  <c r="O325" i="1"/>
  <c r="P325" i="1" s="1"/>
  <c r="L325" i="1" s="1"/>
  <c r="O329" i="1"/>
  <c r="P329" i="1" s="1"/>
  <c r="L329" i="1" s="1"/>
  <c r="O333" i="1"/>
  <c r="P333" i="1" s="1"/>
  <c r="L333" i="1" s="1"/>
  <c r="O337" i="1"/>
  <c r="P337" i="1" s="1"/>
  <c r="L337" i="1" s="1"/>
  <c r="O341" i="1"/>
  <c r="P341" i="1" s="1"/>
  <c r="L341" i="1" s="1"/>
  <c r="O345" i="1"/>
  <c r="P345" i="1" s="1"/>
  <c r="L345" i="1" s="1"/>
  <c r="O349" i="1"/>
  <c r="P349" i="1" s="1"/>
  <c r="L349" i="1" s="1"/>
  <c r="O353" i="1"/>
  <c r="P353" i="1" s="1"/>
  <c r="L353" i="1" s="1"/>
  <c r="O357" i="1"/>
  <c r="P357" i="1" s="1"/>
  <c r="L357" i="1" s="1"/>
  <c r="P382" i="1"/>
  <c r="L382" i="1" s="1"/>
  <c r="P362" i="1"/>
  <c r="L362" i="1" s="1"/>
  <c r="O411" i="1"/>
  <c r="P411" i="1" s="1"/>
  <c r="L411" i="1" s="1"/>
  <c r="P470" i="1"/>
  <c r="L470" i="1" s="1"/>
  <c r="P550" i="1"/>
  <c r="L550" i="1" s="1"/>
  <c r="O367" i="1"/>
  <c r="P367" i="1" s="1"/>
  <c r="L367" i="1" s="1"/>
  <c r="O371" i="1"/>
  <c r="P371" i="1" s="1"/>
  <c r="L371" i="1" s="1"/>
  <c r="O375" i="1"/>
  <c r="P375" i="1" s="1"/>
  <c r="L375" i="1" s="1"/>
  <c r="O379" i="1"/>
  <c r="P379" i="1" s="1"/>
  <c r="L379" i="1" s="1"/>
  <c r="O383" i="1"/>
  <c r="P383" i="1" s="1"/>
  <c r="L383" i="1" s="1"/>
  <c r="O387" i="1"/>
  <c r="P387" i="1" s="1"/>
  <c r="L387" i="1" s="1"/>
  <c r="O391" i="1"/>
  <c r="P391" i="1" s="1"/>
  <c r="L391" i="1" s="1"/>
  <c r="O395" i="1"/>
  <c r="P395" i="1" s="1"/>
  <c r="L395" i="1" s="1"/>
  <c r="O399" i="1"/>
  <c r="P399" i="1" s="1"/>
  <c r="L399" i="1" s="1"/>
  <c r="O403" i="1"/>
  <c r="P403" i="1" s="1"/>
  <c r="L403" i="1" s="1"/>
  <c r="O407" i="1"/>
  <c r="P407" i="1" s="1"/>
  <c r="L407" i="1" s="1"/>
  <c r="P464" i="1"/>
  <c r="L464" i="1" s="1"/>
  <c r="P564" i="1"/>
  <c r="L564" i="1" s="1"/>
  <c r="O611" i="1"/>
  <c r="P611" i="1" s="1"/>
  <c r="L611" i="1" s="1"/>
  <c r="O608" i="1"/>
  <c r="P608" i="1" s="1"/>
  <c r="L608" i="1" s="1"/>
  <c r="O716" i="1"/>
  <c r="P716" i="1" s="1"/>
  <c r="L716" i="1" s="1"/>
  <c r="O732" i="1"/>
  <c r="P732" i="1" s="1"/>
  <c r="L732" i="1" s="1"/>
  <c r="O780" i="1"/>
  <c r="P780" i="1" s="1"/>
  <c r="L780" i="1" s="1"/>
  <c r="O856" i="1"/>
  <c r="P856" i="1" s="1"/>
  <c r="L856" i="1" s="1"/>
  <c r="O624" i="1"/>
  <c r="P624" i="1" s="1"/>
  <c r="L624" i="1" s="1"/>
  <c r="O640" i="1"/>
  <c r="P640" i="1" s="1"/>
  <c r="L640" i="1" s="1"/>
  <c r="O656" i="1"/>
  <c r="P656" i="1" s="1"/>
  <c r="L656" i="1" s="1"/>
  <c r="O672" i="1"/>
  <c r="P672" i="1" s="1"/>
  <c r="L672" i="1" s="1"/>
  <c r="O688" i="1"/>
  <c r="P688" i="1" s="1"/>
  <c r="L688" i="1" s="1"/>
  <c r="O704" i="1"/>
  <c r="P704" i="1" s="1"/>
  <c r="L704" i="1" s="1"/>
  <c r="O720" i="1"/>
  <c r="P720" i="1" s="1"/>
  <c r="L720" i="1" s="1"/>
  <c r="O736" i="1"/>
  <c r="P736" i="1" s="1"/>
  <c r="L736" i="1" s="1"/>
  <c r="O784" i="1"/>
  <c r="P784" i="1" s="1"/>
  <c r="L784" i="1" s="1"/>
  <c r="P615" i="1"/>
  <c r="L615" i="1" s="1"/>
  <c r="P742" i="1"/>
  <c r="L742" i="1" s="1"/>
  <c r="O864" i="1"/>
  <c r="P864" i="1" s="1"/>
  <c r="L864" i="1" s="1"/>
  <c r="O607" i="1"/>
  <c r="P607" i="1" s="1"/>
  <c r="L607" i="1" s="1"/>
  <c r="O623" i="1"/>
  <c r="P623" i="1" s="1"/>
  <c r="L623" i="1" s="1"/>
  <c r="P635" i="1"/>
  <c r="L635" i="1" s="1"/>
  <c r="O639" i="1"/>
  <c r="P639" i="1" s="1"/>
  <c r="L639" i="1" s="1"/>
  <c r="O655" i="1"/>
  <c r="P655" i="1" s="1"/>
  <c r="L655" i="1" s="1"/>
  <c r="O671" i="1"/>
  <c r="P671" i="1" s="1"/>
  <c r="L671" i="1" s="1"/>
  <c r="O687" i="1"/>
  <c r="P687" i="1" s="1"/>
  <c r="L687" i="1" s="1"/>
  <c r="O703" i="1"/>
  <c r="P703" i="1" s="1"/>
  <c r="L703" i="1" s="1"/>
  <c r="O719" i="1"/>
  <c r="P719" i="1" s="1"/>
  <c r="L719" i="1" s="1"/>
  <c r="O735" i="1"/>
  <c r="P735" i="1" s="1"/>
  <c r="L735" i="1" s="1"/>
  <c r="O800" i="1"/>
  <c r="P800" i="1" s="1"/>
  <c r="L800" i="1" s="1"/>
  <c r="O816" i="1"/>
  <c r="P816" i="1" s="1"/>
  <c r="L816" i="1" s="1"/>
  <c r="O832" i="1"/>
  <c r="P832" i="1" s="1"/>
  <c r="L832" i="1" s="1"/>
  <c r="O860" i="1"/>
  <c r="P860" i="1" s="1"/>
  <c r="L860" i="1" s="1"/>
  <c r="P895" i="1"/>
  <c r="L895" i="1" s="1"/>
  <c r="O1025" i="1"/>
  <c r="P1025" i="1" s="1"/>
  <c r="L1025" i="1" s="1"/>
  <c r="O1029" i="1"/>
  <c r="P1029" i="1" s="1"/>
  <c r="L1029" i="1" s="1"/>
  <c r="O1033" i="1"/>
  <c r="P1033" i="1" s="1"/>
  <c r="L1033" i="1" s="1"/>
  <c r="O1004" i="1"/>
  <c r="P1004" i="1" s="1"/>
  <c r="L1004" i="1" s="1"/>
  <c r="O1008" i="1"/>
  <c r="P1008" i="1" s="1"/>
  <c r="L1008" i="1" s="1"/>
  <c r="O1039" i="1"/>
  <c r="P1039" i="1" s="1"/>
  <c r="L1039" i="1" s="1"/>
  <c r="O1027" i="1"/>
  <c r="P1027" i="1" s="1"/>
  <c r="L1027" i="1" s="1"/>
  <c r="O1031" i="1"/>
  <c r="P1031" i="1" s="1"/>
  <c r="L1031" i="1" s="1"/>
  <c r="O1037" i="1"/>
  <c r="P1037" i="1" s="1"/>
  <c r="L1037" i="1" s="1"/>
  <c r="O868" i="1"/>
  <c r="P868" i="1" s="1"/>
  <c r="L868" i="1" s="1"/>
  <c r="O872" i="1"/>
  <c r="P872" i="1" s="1"/>
  <c r="L872" i="1" s="1"/>
  <c r="O876" i="1"/>
  <c r="P876" i="1" s="1"/>
  <c r="L876" i="1" s="1"/>
  <c r="O880" i="1"/>
  <c r="P880" i="1" s="1"/>
  <c r="L880" i="1" s="1"/>
  <c r="O884" i="1"/>
  <c r="P884" i="1" s="1"/>
  <c r="L884" i="1" s="1"/>
  <c r="O888" i="1"/>
  <c r="P888" i="1" s="1"/>
  <c r="L888" i="1" s="1"/>
  <c r="O892" i="1"/>
  <c r="P892" i="1" s="1"/>
  <c r="L892" i="1" s="1"/>
  <c r="O896" i="1"/>
  <c r="P896" i="1" s="1"/>
  <c r="L896" i="1" s="1"/>
  <c r="O900" i="1"/>
  <c r="P900" i="1" s="1"/>
  <c r="L900" i="1" s="1"/>
  <c r="O904" i="1"/>
  <c r="P904" i="1" s="1"/>
  <c r="L904" i="1" s="1"/>
  <c r="O908" i="1"/>
  <c r="P908" i="1" s="1"/>
  <c r="L908" i="1" s="1"/>
  <c r="O912" i="1"/>
  <c r="P912" i="1" s="1"/>
  <c r="L912" i="1" s="1"/>
  <c r="O916" i="1"/>
  <c r="P916" i="1" s="1"/>
  <c r="L916" i="1" s="1"/>
  <c r="O918" i="1"/>
  <c r="P918" i="1" s="1"/>
  <c r="L918" i="1" s="1"/>
  <c r="O920" i="1"/>
  <c r="P920" i="1" s="1"/>
  <c r="L920" i="1" s="1"/>
  <c r="O922" i="1"/>
  <c r="P922" i="1" s="1"/>
  <c r="L922" i="1" s="1"/>
  <c r="O924" i="1"/>
  <c r="P924" i="1" s="1"/>
  <c r="L924" i="1" s="1"/>
  <c r="P925" i="1"/>
  <c r="L925" i="1" s="1"/>
  <c r="O1002" i="1"/>
  <c r="P1002" i="1" s="1"/>
  <c r="L1002" i="1" s="1"/>
  <c r="O1006" i="1"/>
  <c r="P1006" i="1" s="1"/>
  <c r="L1006" i="1" s="1"/>
  <c r="O1010" i="1"/>
  <c r="P1010" i="1" s="1"/>
  <c r="L1010" i="1" s="1"/>
  <c r="O1035" i="1"/>
  <c r="P1035" i="1" s="1"/>
  <c r="L1035" i="1" s="1"/>
  <c r="P1009" i="1"/>
  <c r="L1009" i="1" s="1"/>
  <c r="A926" i="30"/>
  <c r="A927" i="30" s="1"/>
  <c r="P709" i="2"/>
  <c r="P717" i="2"/>
  <c r="P725" i="2"/>
  <c r="P733" i="2"/>
  <c r="P741" i="2"/>
  <c r="P749" i="2"/>
  <c r="P757" i="2"/>
  <c r="P765" i="2"/>
  <c r="P773" i="2"/>
  <c r="P781" i="2"/>
  <c r="P789" i="2"/>
  <c r="P797" i="2"/>
  <c r="P805" i="2"/>
  <c r="P813" i="2"/>
  <c r="P821" i="2"/>
  <c r="P829" i="2"/>
  <c r="P949" i="2"/>
  <c r="P965" i="2"/>
  <c r="P981" i="2"/>
  <c r="P997" i="2"/>
  <c r="P1013" i="2"/>
  <c r="C21" i="32"/>
  <c r="G21" i="32" l="1"/>
  <c r="M927" i="1"/>
  <c r="N927" i="1" s="1"/>
  <c r="O927" i="1" s="1"/>
  <c r="P927" i="1" s="1"/>
  <c r="L927" i="1" s="1"/>
  <c r="A928" i="30"/>
  <c r="M928" i="1" l="1"/>
  <c r="N928" i="1" s="1"/>
  <c r="O928" i="1" s="1"/>
  <c r="P928" i="1" s="1"/>
  <c r="L928" i="1" s="1"/>
  <c r="A929" i="30"/>
  <c r="M929" i="1" l="1"/>
  <c r="N929" i="1" s="1"/>
  <c r="O929" i="1" s="1"/>
  <c r="P929" i="1" s="1"/>
  <c r="L929" i="1" s="1"/>
  <c r="A930" i="30"/>
  <c r="A931" i="30"/>
  <c r="M930" i="1" l="1"/>
  <c r="N930" i="1" s="1"/>
  <c r="O930" i="1" s="1"/>
  <c r="P930" i="1" s="1"/>
  <c r="L930" i="1" s="1"/>
  <c r="A932" i="30"/>
  <c r="M931" i="1" l="1"/>
  <c r="N931" i="1" s="1"/>
  <c r="O931" i="1" s="1"/>
  <c r="P931" i="1" s="1"/>
  <c r="L931" i="1" s="1"/>
  <c r="A933" i="30"/>
  <c r="M933" i="1" l="1"/>
  <c r="N933" i="1" s="1"/>
  <c r="O933" i="1" s="1"/>
  <c r="P933" i="1" s="1"/>
  <c r="L933" i="1" s="1"/>
  <c r="M934" i="1"/>
  <c r="N934" i="1" s="1"/>
  <c r="O934" i="1" s="1"/>
  <c r="P934" i="1" s="1"/>
  <c r="L934" i="1" s="1"/>
  <c r="A934" i="30"/>
  <c r="M932" i="1"/>
  <c r="N932" i="1" s="1"/>
  <c r="O932" i="1" s="1"/>
  <c r="P932" i="1" s="1"/>
  <c r="L932" i="1" s="1"/>
  <c r="M935" i="1" l="1"/>
  <c r="N935" i="1" s="1"/>
  <c r="O935" i="1" s="1"/>
  <c r="P935" i="1" s="1"/>
  <c r="L935" i="1" s="1"/>
  <c r="A935" i="30"/>
  <c r="A936" i="30" s="1"/>
  <c r="A937" i="30" s="1"/>
  <c r="A938" i="30" s="1"/>
  <c r="A939" i="30" s="1"/>
  <c r="A940" i="30" s="1"/>
  <c r="A941" i="30" s="1"/>
  <c r="A942" i="30" s="1"/>
  <c r="A943" i="30" s="1"/>
  <c r="A944" i="30" s="1"/>
  <c r="A945" i="30" s="1"/>
  <c r="A946" i="30" s="1"/>
  <c r="A947" i="30" s="1"/>
  <c r="A948" i="30" s="1"/>
  <c r="A949" i="30" s="1"/>
  <c r="A950" i="30" s="1"/>
  <c r="A951" i="30" s="1"/>
  <c r="A952" i="30" s="1"/>
  <c r="A953" i="30" s="1"/>
  <c r="A954" i="30" s="1"/>
  <c r="A955" i="30" s="1"/>
  <c r="A956" i="30" s="1"/>
  <c r="A957" i="30" s="1"/>
  <c r="A958" i="30" s="1"/>
  <c r="A959" i="30" s="1"/>
  <c r="A960" i="30" s="1"/>
  <c r="A961" i="30" s="1"/>
  <c r="A962" i="30" s="1"/>
  <c r="A963" i="30" s="1"/>
  <c r="A964" i="30" s="1"/>
  <c r="A965" i="30" s="1"/>
  <c r="A966" i="30" s="1"/>
  <c r="A967" i="30" s="1"/>
  <c r="A968" i="30" s="1"/>
  <c r="A969" i="30" s="1"/>
  <c r="A970" i="30" s="1"/>
  <c r="A971" i="30" s="1"/>
  <c r="A972" i="30" s="1"/>
  <c r="A973" i="30" s="1"/>
  <c r="A974" i="30" s="1"/>
  <c r="A975" i="30" s="1"/>
  <c r="A976" i="30" s="1"/>
  <c r="A977" i="30" s="1"/>
  <c r="A978" i="30" s="1"/>
  <c r="A979" i="30" s="1"/>
  <c r="A980" i="30" s="1"/>
  <c r="A981" i="30" s="1"/>
  <c r="A982" i="30" s="1"/>
  <c r="A983" i="30" s="1"/>
  <c r="A984" i="30" s="1"/>
  <c r="A985" i="30" s="1"/>
  <c r="A986" i="30" s="1"/>
  <c r="A987" i="30" s="1"/>
  <c r="A988" i="30" s="1"/>
  <c r="A989" i="30" s="1"/>
  <c r="A990" i="30" s="1"/>
  <c r="A991" i="30" s="1"/>
  <c r="A992" i="30" s="1"/>
  <c r="A993" i="30" s="1"/>
  <c r="A994" i="30" s="1"/>
  <c r="A995" i="30" s="1"/>
  <c r="A996" i="30" s="1"/>
  <c r="A997" i="30" s="1"/>
  <c r="A998" i="30" s="1"/>
  <c r="A999" i="30" s="1"/>
  <c r="A1000" i="30" s="1"/>
  <c r="A1001" i="30" s="1"/>
  <c r="A1012" i="30" s="1"/>
  <c r="A1013" i="30" s="1"/>
  <c r="A1014" i="30" s="1"/>
  <c r="A1015" i="30" s="1"/>
  <c r="A1016" i="30" s="1"/>
  <c r="A1017" i="30" s="1"/>
  <c r="A1018" i="30" s="1"/>
  <c r="A1019" i="30" s="1"/>
  <c r="A1020" i="30" s="1"/>
  <c r="A1021" i="30" s="1"/>
  <c r="A1022" i="30" s="1"/>
  <c r="A1023" i="30" s="1"/>
  <c r="M937" i="1" l="1"/>
  <c r="N937" i="1" s="1"/>
  <c r="O937" i="1" s="1"/>
  <c r="P937" i="1" s="1"/>
  <c r="L937" i="1" s="1"/>
  <c r="I15" i="30"/>
  <c r="I16" i="30"/>
  <c r="B19" i="30"/>
  <c r="F18" i="30"/>
  <c r="F19" i="30"/>
  <c r="F20" i="30"/>
  <c r="B20" i="30"/>
  <c r="M936" i="1" l="1"/>
  <c r="N936" i="1" s="1"/>
  <c r="O936" i="1" s="1"/>
  <c r="P936" i="1" s="1"/>
  <c r="L936" i="1" s="1"/>
  <c r="M938" i="1"/>
  <c r="N938" i="1" s="1"/>
  <c r="O938" i="1" s="1"/>
  <c r="P938" i="1" s="1"/>
  <c r="L938" i="1" s="1"/>
  <c r="F14" i="30"/>
  <c r="F15" i="30" s="1"/>
  <c r="F16" i="30" l="1"/>
  <c r="M939" i="1"/>
  <c r="N939" i="1" s="1"/>
  <c r="O939" i="1" s="1"/>
  <c r="P939" i="1" s="1"/>
  <c r="L939" i="1" s="1"/>
  <c r="M940" i="1" l="1"/>
  <c r="N940" i="1" s="1"/>
  <c r="O940" i="1" s="1"/>
  <c r="P940" i="1" s="1"/>
  <c r="L940" i="1" s="1"/>
  <c r="M941" i="1" l="1"/>
  <c r="N941" i="1" s="1"/>
  <c r="O941" i="1" s="1"/>
  <c r="P941" i="1" s="1"/>
  <c r="L941" i="1" s="1"/>
  <c r="M942" i="1" l="1"/>
  <c r="N942" i="1" s="1"/>
  <c r="O942" i="1" s="1"/>
  <c r="P942" i="1" s="1"/>
  <c r="L942" i="1" s="1"/>
  <c r="M943" i="1" l="1"/>
  <c r="N943" i="1" s="1"/>
  <c r="O943" i="1" s="1"/>
  <c r="P943" i="1" s="1"/>
  <c r="L943" i="1" s="1"/>
  <c r="M944" i="1" l="1"/>
  <c r="N944" i="1" s="1"/>
  <c r="O944" i="1" s="1"/>
  <c r="P944" i="1" s="1"/>
  <c r="L944" i="1" s="1"/>
  <c r="M945" i="1" l="1"/>
  <c r="N945" i="1" s="1"/>
  <c r="O945" i="1" s="1"/>
  <c r="P945" i="1" s="1"/>
  <c r="L945" i="1" s="1"/>
  <c r="M946" i="1" l="1"/>
  <c r="N946" i="1" s="1"/>
  <c r="O946" i="1" s="1"/>
  <c r="P946" i="1" s="1"/>
  <c r="L946" i="1" s="1"/>
  <c r="M947" i="1" l="1"/>
  <c r="N947" i="1" s="1"/>
  <c r="O947" i="1" s="1"/>
  <c r="P947" i="1" s="1"/>
  <c r="L947" i="1" s="1"/>
  <c r="M948" i="1" l="1"/>
  <c r="N948" i="1" s="1"/>
  <c r="O948" i="1" s="1"/>
  <c r="P948" i="1" s="1"/>
  <c r="L948" i="1" s="1"/>
  <c r="M949" i="1" l="1"/>
  <c r="N949" i="1" s="1"/>
  <c r="O949" i="1" s="1"/>
  <c r="P949" i="1" s="1"/>
  <c r="L949" i="1" s="1"/>
  <c r="M950" i="1" l="1"/>
  <c r="N950" i="1" s="1"/>
  <c r="O950" i="1" s="1"/>
  <c r="P950" i="1" s="1"/>
  <c r="L950" i="1" s="1"/>
  <c r="M951" i="1" l="1"/>
  <c r="N951" i="1" s="1"/>
  <c r="O951" i="1" s="1"/>
  <c r="P951" i="1" s="1"/>
  <c r="L951" i="1" s="1"/>
  <c r="M952" i="1" l="1"/>
  <c r="N952" i="1" s="1"/>
  <c r="O952" i="1" s="1"/>
  <c r="P952" i="1" s="1"/>
  <c r="L952" i="1" s="1"/>
  <c r="M953" i="1" l="1"/>
  <c r="N953" i="1" s="1"/>
  <c r="O953" i="1" s="1"/>
  <c r="P953" i="1" s="1"/>
  <c r="L953" i="1" s="1"/>
  <c r="M954" i="1" l="1"/>
  <c r="N954" i="1" s="1"/>
  <c r="O954" i="1" s="1"/>
  <c r="P954" i="1" s="1"/>
  <c r="L954" i="1" s="1"/>
  <c r="M955" i="1" l="1"/>
  <c r="N955" i="1" s="1"/>
  <c r="O955" i="1" s="1"/>
  <c r="P955" i="1" s="1"/>
  <c r="L955" i="1" s="1"/>
  <c r="M956" i="1" l="1"/>
  <c r="N956" i="1" s="1"/>
  <c r="O956" i="1" s="1"/>
  <c r="P956" i="1" s="1"/>
  <c r="L956" i="1" s="1"/>
  <c r="M957" i="1" l="1"/>
  <c r="N957" i="1" s="1"/>
  <c r="O957" i="1" s="1"/>
  <c r="P957" i="1" s="1"/>
  <c r="L957" i="1" s="1"/>
  <c r="M958" i="1" l="1"/>
  <c r="N958" i="1" s="1"/>
  <c r="O958" i="1" s="1"/>
  <c r="P958" i="1" s="1"/>
  <c r="L958" i="1" s="1"/>
  <c r="M959" i="1" l="1"/>
  <c r="N959" i="1" s="1"/>
  <c r="O959" i="1" s="1"/>
  <c r="P959" i="1" s="1"/>
  <c r="L959" i="1" s="1"/>
  <c r="M960" i="1" l="1"/>
  <c r="N960" i="1" s="1"/>
  <c r="O960" i="1" s="1"/>
  <c r="P960" i="1" s="1"/>
  <c r="L960" i="1" s="1"/>
  <c r="M961" i="1" l="1"/>
  <c r="N961" i="1" s="1"/>
  <c r="O961" i="1" s="1"/>
  <c r="P961" i="1" s="1"/>
  <c r="L961" i="1" s="1"/>
  <c r="M962" i="1" l="1"/>
  <c r="N962" i="1" s="1"/>
  <c r="O962" i="1" s="1"/>
  <c r="P962" i="1" s="1"/>
  <c r="L962" i="1" s="1"/>
  <c r="M963" i="1" l="1"/>
  <c r="N963" i="1" s="1"/>
  <c r="O963" i="1" s="1"/>
  <c r="P963" i="1" s="1"/>
  <c r="L963" i="1" s="1"/>
  <c r="M964" i="1" l="1"/>
  <c r="N964" i="1" s="1"/>
  <c r="O964" i="1" s="1"/>
  <c r="P964" i="1" s="1"/>
  <c r="L964" i="1" s="1"/>
  <c r="M965" i="1" l="1"/>
  <c r="N965" i="1" s="1"/>
  <c r="O965" i="1" s="1"/>
  <c r="P965" i="1" s="1"/>
  <c r="L965" i="1" s="1"/>
  <c r="M966" i="1" l="1"/>
  <c r="N966" i="1" s="1"/>
  <c r="O966" i="1" s="1"/>
  <c r="P966" i="1" s="1"/>
  <c r="L966" i="1" s="1"/>
  <c r="M967" i="1" l="1"/>
  <c r="N967" i="1" s="1"/>
  <c r="O967" i="1" s="1"/>
  <c r="P967" i="1" s="1"/>
  <c r="L967" i="1" s="1"/>
  <c r="M968" i="1" l="1"/>
  <c r="N968" i="1" s="1"/>
  <c r="O968" i="1" s="1"/>
  <c r="P968" i="1" s="1"/>
  <c r="L968" i="1" s="1"/>
  <c r="M969" i="1" l="1"/>
  <c r="N969" i="1" s="1"/>
  <c r="O969" i="1" s="1"/>
  <c r="P969" i="1" s="1"/>
  <c r="L969" i="1" s="1"/>
  <c r="M970" i="1" l="1"/>
  <c r="N970" i="1" s="1"/>
  <c r="O970" i="1" s="1"/>
  <c r="P970" i="1" s="1"/>
  <c r="L970" i="1" s="1"/>
  <c r="M971" i="1" l="1"/>
  <c r="N971" i="1" s="1"/>
  <c r="O971" i="1" s="1"/>
  <c r="P971" i="1" s="1"/>
  <c r="L971" i="1" s="1"/>
  <c r="M972" i="1" l="1"/>
  <c r="N972" i="1" s="1"/>
  <c r="O972" i="1" s="1"/>
  <c r="P972" i="1" s="1"/>
  <c r="L972" i="1" s="1"/>
  <c r="M973" i="1" l="1"/>
  <c r="N973" i="1" s="1"/>
  <c r="O973" i="1" s="1"/>
  <c r="P973" i="1" s="1"/>
  <c r="L973" i="1" s="1"/>
  <c r="M974" i="1" l="1"/>
  <c r="N974" i="1" s="1"/>
  <c r="O974" i="1" s="1"/>
  <c r="P974" i="1" s="1"/>
  <c r="L974" i="1" s="1"/>
  <c r="M975" i="1" l="1"/>
  <c r="N975" i="1" s="1"/>
  <c r="O975" i="1" s="1"/>
  <c r="P975" i="1" s="1"/>
  <c r="L975" i="1" s="1"/>
  <c r="M976" i="1" l="1"/>
  <c r="N976" i="1" s="1"/>
  <c r="O976" i="1" s="1"/>
  <c r="P976" i="1" s="1"/>
  <c r="L976" i="1" s="1"/>
  <c r="M977" i="1" l="1"/>
  <c r="N977" i="1" s="1"/>
  <c r="O977" i="1" s="1"/>
  <c r="P977" i="1" s="1"/>
  <c r="L977" i="1" s="1"/>
  <c r="M978" i="1" l="1"/>
  <c r="N978" i="1" s="1"/>
  <c r="O978" i="1" s="1"/>
  <c r="P978" i="1" s="1"/>
  <c r="L978" i="1" s="1"/>
  <c r="M979" i="1" l="1"/>
  <c r="N979" i="1" s="1"/>
  <c r="O979" i="1" s="1"/>
  <c r="P979" i="1" s="1"/>
  <c r="L979" i="1" s="1"/>
  <c r="M980" i="1" l="1"/>
  <c r="N980" i="1" s="1"/>
  <c r="O980" i="1" s="1"/>
  <c r="P980" i="1" s="1"/>
  <c r="L980" i="1" s="1"/>
  <c r="M981" i="1" l="1"/>
  <c r="N981" i="1" s="1"/>
  <c r="O981" i="1" s="1"/>
  <c r="P981" i="1" s="1"/>
  <c r="L981" i="1" s="1"/>
  <c r="M982" i="1" l="1"/>
  <c r="N982" i="1" s="1"/>
  <c r="O982" i="1" s="1"/>
  <c r="P982" i="1" s="1"/>
  <c r="L982" i="1" s="1"/>
  <c r="M983" i="1" l="1"/>
  <c r="N983" i="1" s="1"/>
  <c r="O983" i="1" s="1"/>
  <c r="P983" i="1" s="1"/>
  <c r="L983" i="1" s="1"/>
  <c r="M984" i="1" l="1"/>
  <c r="N984" i="1" s="1"/>
  <c r="O984" i="1" s="1"/>
  <c r="P984" i="1" s="1"/>
  <c r="L984" i="1" s="1"/>
  <c r="M985" i="1" l="1"/>
  <c r="N985" i="1" s="1"/>
  <c r="O985" i="1" s="1"/>
  <c r="P985" i="1" s="1"/>
  <c r="L985" i="1" s="1"/>
  <c r="M986" i="1" l="1"/>
  <c r="N986" i="1" s="1"/>
  <c r="O986" i="1" s="1"/>
  <c r="P986" i="1" s="1"/>
  <c r="L986" i="1" s="1"/>
  <c r="M987" i="1" l="1"/>
  <c r="N987" i="1" s="1"/>
  <c r="O987" i="1" s="1"/>
  <c r="P987" i="1" s="1"/>
  <c r="L987" i="1" s="1"/>
  <c r="M988" i="1" l="1"/>
  <c r="N988" i="1" s="1"/>
  <c r="O988" i="1" s="1"/>
  <c r="P988" i="1" s="1"/>
  <c r="L988" i="1" s="1"/>
  <c r="M989" i="1" l="1"/>
  <c r="N989" i="1" s="1"/>
  <c r="O989" i="1" s="1"/>
  <c r="P989" i="1" s="1"/>
  <c r="L989" i="1" s="1"/>
  <c r="M990" i="1" l="1"/>
  <c r="N990" i="1" s="1"/>
  <c r="O990" i="1" s="1"/>
  <c r="P990" i="1" s="1"/>
  <c r="L990" i="1" s="1"/>
  <c r="M991" i="1" l="1"/>
  <c r="N991" i="1" s="1"/>
  <c r="O991" i="1" s="1"/>
  <c r="P991" i="1" s="1"/>
  <c r="L991" i="1" s="1"/>
  <c r="M992" i="1" l="1"/>
  <c r="N992" i="1" s="1"/>
  <c r="O992" i="1" s="1"/>
  <c r="P992" i="1" s="1"/>
  <c r="L992" i="1" s="1"/>
  <c r="M993" i="1" l="1"/>
  <c r="N993" i="1" s="1"/>
  <c r="O993" i="1" s="1"/>
  <c r="P993" i="1" s="1"/>
  <c r="L993" i="1" s="1"/>
  <c r="M994" i="1" l="1"/>
  <c r="N994" i="1" s="1"/>
  <c r="O994" i="1" s="1"/>
  <c r="P994" i="1" s="1"/>
  <c r="L994" i="1" s="1"/>
  <c r="M995" i="1" l="1"/>
  <c r="N995" i="1" s="1"/>
  <c r="O995" i="1" s="1"/>
  <c r="P995" i="1" s="1"/>
  <c r="L995" i="1" s="1"/>
  <c r="M996" i="1" l="1"/>
  <c r="N996" i="1" s="1"/>
  <c r="O996" i="1" s="1"/>
  <c r="P996" i="1" s="1"/>
  <c r="L996" i="1" s="1"/>
  <c r="M997" i="1" l="1"/>
  <c r="N997" i="1" s="1"/>
  <c r="O997" i="1" s="1"/>
  <c r="P997" i="1" s="1"/>
  <c r="L997" i="1" s="1"/>
  <c r="M998" i="1" l="1"/>
  <c r="N998" i="1" s="1"/>
  <c r="O998" i="1" s="1"/>
  <c r="P998" i="1" s="1"/>
  <c r="L998" i="1" s="1"/>
  <c r="M999" i="1" l="1"/>
  <c r="N999" i="1" s="1"/>
  <c r="O999" i="1" s="1"/>
  <c r="P999" i="1" s="1"/>
  <c r="L999" i="1" s="1"/>
  <c r="M1000" i="1" l="1"/>
  <c r="N1000" i="1" s="1"/>
  <c r="O1000" i="1" s="1"/>
  <c r="P1000" i="1" s="1"/>
  <c r="L1000" i="1" s="1"/>
  <c r="M1001" i="1" l="1"/>
  <c r="N1001" i="1" s="1"/>
  <c r="O1001" i="1" s="1"/>
  <c r="P1001" i="1" s="1"/>
  <c r="L1001" i="1" s="1"/>
  <c r="M1012" i="1" l="1"/>
  <c r="N1012" i="1" s="1"/>
  <c r="O1012" i="1" s="1"/>
  <c r="P1012" i="1" s="1"/>
  <c r="L1012" i="1" s="1"/>
  <c r="M1013" i="1" l="1"/>
  <c r="N1013" i="1" s="1"/>
  <c r="O1013" i="1" s="1"/>
  <c r="P1013" i="1" s="1"/>
  <c r="L1013" i="1" s="1"/>
  <c r="M1014" i="1" l="1"/>
  <c r="N1014" i="1" s="1"/>
  <c r="O1014" i="1" s="1"/>
  <c r="P1014" i="1" s="1"/>
  <c r="L1014" i="1" s="1"/>
  <c r="M1015" i="1" l="1"/>
  <c r="N1015" i="1" s="1"/>
  <c r="O1015" i="1" s="1"/>
  <c r="P1015" i="1" s="1"/>
  <c r="L1015" i="1" s="1"/>
  <c r="M1016" i="1" l="1"/>
  <c r="N1016" i="1" s="1"/>
  <c r="O1016" i="1" s="1"/>
  <c r="P1016" i="1" s="1"/>
  <c r="L1016" i="1" s="1"/>
  <c r="M1017" i="1" l="1"/>
  <c r="N1017" i="1" s="1"/>
  <c r="O1017" i="1" s="1"/>
  <c r="P1017" i="1" s="1"/>
  <c r="L1017" i="1" s="1"/>
  <c r="M1018" i="1" l="1"/>
  <c r="N1018" i="1" s="1"/>
  <c r="O1018" i="1" s="1"/>
  <c r="P1018" i="1" s="1"/>
  <c r="L1018" i="1" s="1"/>
  <c r="M1019" i="1" l="1"/>
  <c r="N1019" i="1" s="1"/>
  <c r="O1019" i="1" s="1"/>
  <c r="P1019" i="1" s="1"/>
  <c r="L1019" i="1" s="1"/>
  <c r="M1020" i="1" l="1"/>
  <c r="N1020" i="1" s="1"/>
  <c r="O1020" i="1" s="1"/>
  <c r="P1020" i="1" s="1"/>
  <c r="L1020" i="1" s="1"/>
  <c r="M1021" i="1" l="1"/>
  <c r="N1021" i="1" s="1"/>
  <c r="O1021" i="1" s="1"/>
  <c r="P1021" i="1" s="1"/>
  <c r="L1021" i="1" s="1"/>
  <c r="M1022" i="1" l="1"/>
  <c r="N1022" i="1" s="1"/>
  <c r="O1022" i="1" s="1"/>
  <c r="P1022" i="1" s="1"/>
  <c r="L1022" i="1" s="1"/>
  <c r="M1023" i="1"/>
  <c r="N1023" i="1" s="1"/>
  <c r="O1023" i="1" s="1"/>
  <c r="P1023" i="1" s="1"/>
  <c r="L102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DB0ECD-70F8-4F2B-B6E2-49F435E9E12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442C901B-396B-42AF-8214-E009F79BBDA4}"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3" xr16:uid="{C422CAB1-C394-4442-A3AF-A861C046D1D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6C153EF-5DBC-41C3-97CA-741CA1017BD8}" name="WorksheetConnection_Manufacturing Line Productivity Rev.1.xlsx!Table2" type="102" refreshedVersion="7" minRefreshableVersion="5">
    <extLst>
      <ext xmlns:x15="http://schemas.microsoft.com/office/spreadsheetml/2010/11/main" uri="{DE250136-89BD-433C-8126-D09CA5730AF9}">
        <x15:connection id="Table2">
          <x15:rangePr sourceName="_xlcn.WorksheetConnection_ManufacturingLineProductivityRev.1.xlsxTable2"/>
        </x15:connection>
      </ext>
    </extLst>
  </connection>
  <connection id="5" xr16:uid="{35F273D6-7266-4695-AA29-E24C00F84DBE}" name="WorksheetConnection_تعديل (2).xlsx!downtime_factors" type="102" refreshedVersion="7" minRefreshableVersion="5">
    <extLst>
      <ext xmlns:x15="http://schemas.microsoft.com/office/spreadsheetml/2010/11/main" uri="{DE250136-89BD-433C-8126-D09CA5730AF9}">
        <x15:connection id="downtime_factors">
          <x15:rangePr sourceName="_xlcn.WorksheetConnection_تعديل2.xlsxdowntime_factors"/>
        </x15:connection>
      </ext>
    </extLst>
  </connection>
  <connection id="6" xr16:uid="{D51CCB73-688B-4D0D-9D02-921E00C333F6}" name="WorksheetConnection_تعديل (2).xlsx!line_downtime" type="102" refreshedVersion="7" minRefreshableVersion="5">
    <extLst>
      <ext xmlns:x15="http://schemas.microsoft.com/office/spreadsheetml/2010/11/main" uri="{DE250136-89BD-433C-8126-D09CA5730AF9}">
        <x15:connection id="line_downtime">
          <x15:rangePr sourceName="_xlcn.WorksheetConnection_تعديل2.xlsxline_downtime"/>
        </x15:connection>
      </ext>
    </extLst>
  </connection>
  <connection id="7" xr16:uid="{ED913192-4DFD-4C40-AE9F-3E3B380A6E88}" name="WorksheetConnection_تعديل (2).xlsx!Table4" type="102" refreshedVersion="7" minRefreshableVersion="5">
    <extLst>
      <ext xmlns:x15="http://schemas.microsoft.com/office/spreadsheetml/2010/11/main" uri="{DE250136-89BD-433C-8126-D09CA5730AF9}">
        <x15:connection id="Table4" autoDelete="1">
          <x15:rangePr sourceName="_xlcn.WorksheetConnection_تعديل2.xlsxTable4"/>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line_productivity].[Operator].[All]}"/>
  </metadataStrings>
  <mdxMetadata count="1">
    <mdx n="0" f="s">
      <ms ns="1" c="0"/>
    </mdx>
  </mdxMetadata>
  <valueMetadata count="1">
    <bk>
      <rc t="1" v="0"/>
    </bk>
  </valueMetadata>
</metadata>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<sst xmlns="http://schemas.openxmlformats.org/spreadsheetml/2006/main" count="5597" uniqueCount="1851">
  <si>
    <t>Product</t>
  </si>
  <si>
    <t>Factor</t>
  </si>
  <si>
    <t>Operator Error</t>
  </si>
  <si>
    <t>Batch change</t>
  </si>
  <si>
    <t>Machine adjustment</t>
  </si>
  <si>
    <t>Product spill</t>
  </si>
  <si>
    <t>Label switch</t>
  </si>
  <si>
    <t>Machine failure</t>
  </si>
  <si>
    <t>Batch coding error</t>
  </si>
  <si>
    <t>Inventory shortage</t>
  </si>
  <si>
    <t>Conveyor belt jam</t>
  </si>
  <si>
    <t>Other</t>
  </si>
  <si>
    <t>Emergency stop</t>
  </si>
  <si>
    <t>Calibration error</t>
  </si>
  <si>
    <t>Labeling error</t>
  </si>
  <si>
    <t>No</t>
  </si>
  <si>
    <t>Yes</t>
  </si>
  <si>
    <t>Description</t>
  </si>
  <si>
    <t>OR-600</t>
  </si>
  <si>
    <t>LE-600</t>
  </si>
  <si>
    <t>CO-600</t>
  </si>
  <si>
    <t>DC-600</t>
  </si>
  <si>
    <t>RB-600</t>
  </si>
  <si>
    <t>CO-2L</t>
  </si>
  <si>
    <t>Flavor</t>
  </si>
  <si>
    <t>Size</t>
  </si>
  <si>
    <t>Orange</t>
  </si>
  <si>
    <t>Lemon lime</t>
  </si>
  <si>
    <t>Cola</t>
  </si>
  <si>
    <t>Diet Cola</t>
  </si>
  <si>
    <t>600 ml</t>
  </si>
  <si>
    <t>Min batch time</t>
  </si>
  <si>
    <t>Charlie</t>
  </si>
  <si>
    <t>Dee</t>
  </si>
  <si>
    <t>Dennis</t>
  </si>
  <si>
    <t>Mac</t>
  </si>
  <si>
    <t>Root Berry</t>
  </si>
  <si>
    <t>2000 ml</t>
  </si>
  <si>
    <t>Row Labels</t>
  </si>
  <si>
    <t>Grand Total</t>
  </si>
  <si>
    <t>productive time</t>
  </si>
  <si>
    <t>percent</t>
  </si>
  <si>
    <t>Total Downtime Hr</t>
  </si>
  <si>
    <t>Morgan</t>
  </si>
  <si>
    <t>Sam</t>
  </si>
  <si>
    <t>Riley</t>
  </si>
  <si>
    <t>Alex</t>
  </si>
  <si>
    <t>Chris</t>
  </si>
  <si>
    <t>Taylor</t>
  </si>
  <si>
    <t>Jordan</t>
  </si>
  <si>
    <t>Casey</t>
  </si>
  <si>
    <t>Jamie</t>
  </si>
  <si>
    <t>Drew</t>
  </si>
  <si>
    <t>Batch ID</t>
  </si>
  <si>
    <t>Total Human Error Downtime Hr</t>
  </si>
  <si>
    <t>Total Non-Human Error Downtime Hr</t>
  </si>
  <si>
    <t>Date</t>
  </si>
  <si>
    <t>Batch Id</t>
  </si>
  <si>
    <t>Operator</t>
  </si>
  <si>
    <t>Start Time</t>
  </si>
  <si>
    <t>End time</t>
  </si>
  <si>
    <t>Batch time</t>
  </si>
  <si>
    <t>Total Downtime in mins2</t>
  </si>
  <si>
    <t>working hours in hrs</t>
  </si>
  <si>
    <t>11:50:00</t>
  </si>
  <si>
    <t>14:05:00</t>
  </si>
  <si>
    <t>02:15:00</t>
  </si>
  <si>
    <t>15:45:00</t>
  </si>
  <si>
    <t>01:40:00</t>
  </si>
  <si>
    <t>17:35:00</t>
  </si>
  <si>
    <t>01:50:00</t>
  </si>
  <si>
    <t>19:15:00</t>
  </si>
  <si>
    <t>01:24:00</t>
  </si>
  <si>
    <t>20:39:00</t>
  </si>
  <si>
    <t>01:00:00</t>
  </si>
  <si>
    <t>21:39:00</t>
  </si>
  <si>
    <t>01:15:00</t>
  </si>
  <si>
    <t>22:54:00</t>
  </si>
  <si>
    <t>02:00:00</t>
  </si>
  <si>
    <t>04:05:00</t>
  </si>
  <si>
    <t>06:05:00</t>
  </si>
  <si>
    <t>01:25:00</t>
  </si>
  <si>
    <t>07:30:00</t>
  </si>
  <si>
    <t>01:52:00</t>
  </si>
  <si>
    <t>09:22:00</t>
  </si>
  <si>
    <t>10:37:00</t>
  </si>
  <si>
    <t>02:13:00</t>
  </si>
  <si>
    <t>12:02:00</t>
  </si>
  <si>
    <t>01:20:00</t>
  </si>
  <si>
    <t>14:15:00</t>
  </si>
  <si>
    <t>01:44:00</t>
  </si>
  <si>
    <t>15:55:00</t>
  </si>
  <si>
    <t>01:23:00</t>
  </si>
  <si>
    <t>17:15:00</t>
  </si>
  <si>
    <t>18:59:00</t>
  </si>
  <si>
    <t>01:30:00</t>
  </si>
  <si>
    <t>20:22:00</t>
  </si>
  <si>
    <t>22:14:00</t>
  </si>
  <si>
    <t>23:29:00</t>
  </si>
  <si>
    <t>01:45:00</t>
  </si>
  <si>
    <t>07:45:00</t>
  </si>
  <si>
    <t>09:05:00</t>
  </si>
  <si>
    <t>10:35:00</t>
  </si>
  <si>
    <t>11:35:00</t>
  </si>
  <si>
    <t>12:55:00</t>
  </si>
  <si>
    <t>01:35:00</t>
  </si>
  <si>
    <t>14:45:00</t>
  </si>
  <si>
    <t>02:03:00</t>
  </si>
  <si>
    <t>16:30:00</t>
  </si>
  <si>
    <t>01:07:00</t>
  </si>
  <si>
    <t>17:30:00</t>
  </si>
  <si>
    <t>01:58:00</t>
  </si>
  <si>
    <t>02:45:00</t>
  </si>
  <si>
    <t>02:32:00</t>
  </si>
  <si>
    <t>05:40:00</t>
  </si>
  <si>
    <t>02:40:00</t>
  </si>
  <si>
    <t>07:43:00</t>
  </si>
  <si>
    <t>03:25:00</t>
  </si>
  <si>
    <t>08:50:00</t>
  </si>
  <si>
    <t>02:10:00</t>
  </si>
  <si>
    <t>10:20:00</t>
  </si>
  <si>
    <t>12:18:00</t>
  </si>
  <si>
    <t>14:50:00</t>
  </si>
  <si>
    <t>16:50:00</t>
  </si>
  <si>
    <t>19:30:00</t>
  </si>
  <si>
    <t>22:55:00</t>
  </si>
  <si>
    <t>08:00:00</t>
  </si>
  <si>
    <t>10:32:40.428000</t>
  </si>
  <si>
    <t>12:12:16.188000</t>
  </si>
  <si>
    <t>13:35:34.027000</t>
  </si>
  <si>
    <t>15:21:43.698000</t>
  </si>
  <si>
    <t>11:15:27.395000</t>
  </si>
  <si>
    <t>12:36:21.466000</t>
  </si>
  <si>
    <t>14:01:32.139000</t>
  </si>
  <si>
    <t>16:10:36.957000</t>
  </si>
  <si>
    <t>10:16:01.498000</t>
  </si>
  <si>
    <t>11:31:08.258000</t>
  </si>
  <si>
    <t>12:36:26.208000</t>
  </si>
  <si>
    <t>15:42:31.267000</t>
  </si>
  <si>
    <t>10:28:55.825000</t>
  </si>
  <si>
    <t>11:55:15.529000</t>
  </si>
  <si>
    <t>13:38:22.359000</t>
  </si>
  <si>
    <t>16:16:16.731000</t>
  </si>
  <si>
    <t>10:17:07.180000</t>
  </si>
  <si>
    <t>13:10:47.241000</t>
  </si>
  <si>
    <t>14:57:49.247000</t>
  </si>
  <si>
    <t>14:23:00.615000</t>
  </si>
  <si>
    <t>17:09:37.892000</t>
  </si>
  <si>
    <t>10:03:44.740000</t>
  </si>
  <si>
    <t>09:15:05.340000</t>
  </si>
  <si>
    <t>11:05:40.041000</t>
  </si>
  <si>
    <t>10:54:56.345000</t>
  </si>
  <si>
    <t>13:51:14.434000</t>
  </si>
  <si>
    <t>12:47:00.041000</t>
  </si>
  <si>
    <t>15:19:01.831000</t>
  </si>
  <si>
    <t>11:25:20.123000</t>
  </si>
  <si>
    <t>11:57:54.512000</t>
  </si>
  <si>
    <t>14:19:42.203000</t>
  </si>
  <si>
    <t>15:27:36.933000</t>
  </si>
  <si>
    <t>10:21:40.336000</t>
  </si>
  <si>
    <t>12:55:45.198000</t>
  </si>
  <si>
    <t>11:37:12.745000</t>
  </si>
  <si>
    <t>15:11:21.671000</t>
  </si>
  <si>
    <t>13:25:59.652000</t>
  </si>
  <si>
    <t>15:50:58.789000</t>
  </si>
  <si>
    <t>10:17:03.749000</t>
  </si>
  <si>
    <t>09:14:31.613000</t>
  </si>
  <si>
    <t>12:02:48.906000</t>
  </si>
  <si>
    <t>11:26:17.619000</t>
  </si>
  <si>
    <t>14:04:40.818000</t>
  </si>
  <si>
    <t>13:00:35.808000</t>
  </si>
  <si>
    <t>15:08:24.241000</t>
  </si>
  <si>
    <t>10:20:43.043000</t>
  </si>
  <si>
    <t>09:44:55.462000</t>
  </si>
  <si>
    <t>12:07:13.724000</t>
  </si>
  <si>
    <t>12:04:51.443000</t>
  </si>
  <si>
    <t>14:23:59.698000</t>
  </si>
  <si>
    <t>13:40:29.034000</t>
  </si>
  <si>
    <t>16:28:12.354000</t>
  </si>
  <si>
    <t>10:58:19.302000</t>
  </si>
  <si>
    <t>10:33:29.467000</t>
  </si>
  <si>
    <t>12:54:40.961000</t>
  </si>
  <si>
    <t>12:46:42.690000</t>
  </si>
  <si>
    <t>15:40:22.460000</t>
  </si>
  <si>
    <t>14:19:59.304000</t>
  </si>
  <si>
    <t>17:15:04.056000</t>
  </si>
  <si>
    <t>10:51:37.792000</t>
  </si>
  <si>
    <t>09:46:05.192000</t>
  </si>
  <si>
    <t>12:45:12.007000</t>
  </si>
  <si>
    <t>11:34:39.699000</t>
  </si>
  <si>
    <t>13:38:36.995000</t>
  </si>
  <si>
    <t>13:16:22.564000</t>
  </si>
  <si>
    <t>16:18:05.762000</t>
  </si>
  <si>
    <t>10:27:53.768000</t>
  </si>
  <si>
    <t>10:01:44.453000</t>
  </si>
  <si>
    <t>12:09:23.842000</t>
  </si>
  <si>
    <t>11:35:04.265000</t>
  </si>
  <si>
    <t>13:49:49.799000</t>
  </si>
  <si>
    <t>13:18:34.536000</t>
  </si>
  <si>
    <t>15:55:28.927000</t>
  </si>
  <si>
    <t>10:43:20.310000</t>
  </si>
  <si>
    <t>09:14:59.122000</t>
  </si>
  <si>
    <t>11:32:37.986000</t>
  </si>
  <si>
    <t>10:51:40.450000</t>
  </si>
  <si>
    <t>13:31:51.625000</t>
  </si>
  <si>
    <t>12:36:36.591000</t>
  </si>
  <si>
    <t>14:19:14.586000</t>
  </si>
  <si>
    <t>10:55:32.585000</t>
  </si>
  <si>
    <t>11:34:00.678000</t>
  </si>
  <si>
    <t>14:23:03.469000</t>
  </si>
  <si>
    <t>13:06:43.611000</t>
  </si>
  <si>
    <t>15:57:45.762000</t>
  </si>
  <si>
    <t>14:51:14.684000</t>
  </si>
  <si>
    <t>17:28:44.441000</t>
  </si>
  <si>
    <t>10:57:09.247000</t>
  </si>
  <si>
    <t>09:13:57.656000</t>
  </si>
  <si>
    <t>12:11:27.947000</t>
  </si>
  <si>
    <t>11:51:30.540000</t>
  </si>
  <si>
    <t>14:25:46.603000</t>
  </si>
  <si>
    <t>13:39:28.275000</t>
  </si>
  <si>
    <t>15:46:37.062000</t>
  </si>
  <si>
    <t>10:10:00.846000</t>
  </si>
  <si>
    <t>09:22:11.878000</t>
  </si>
  <si>
    <t>11:32:42.767000</t>
  </si>
  <si>
    <t>11:17:22.130000</t>
  </si>
  <si>
    <t>13:55:44.137000</t>
  </si>
  <si>
    <t>12:34:39.013000</t>
  </si>
  <si>
    <t>15:32:59.421000</t>
  </si>
  <si>
    <t>10:23:35.391000</t>
  </si>
  <si>
    <t>09:24:46.975000</t>
  </si>
  <si>
    <t>12:36:49.858000</t>
  </si>
  <si>
    <t>11:23:36.892000</t>
  </si>
  <si>
    <t>13:43:58.803000</t>
  </si>
  <si>
    <t>12:34:25.493000</t>
  </si>
  <si>
    <t>15:30:52.221000</t>
  </si>
  <si>
    <t>10:01:49.448000</t>
  </si>
  <si>
    <t>09:34:08.239000</t>
  </si>
  <si>
    <t>11:36:48.398000</t>
  </si>
  <si>
    <t>10:58:49.522000</t>
  </si>
  <si>
    <t>13:12:08.039000</t>
  </si>
  <si>
    <t>13:20:50.517000</t>
  </si>
  <si>
    <t>16:06:32.066000</t>
  </si>
  <si>
    <t>10:38:24.199000</t>
  </si>
  <si>
    <t>09:46:50.989000</t>
  </si>
  <si>
    <t>13:07:33.631000</t>
  </si>
  <si>
    <t>11:47:41.116000</t>
  </si>
  <si>
    <t>14:09:58.604000</t>
  </si>
  <si>
    <t>13:22:54.156000</t>
  </si>
  <si>
    <t>15:39:10.626000</t>
  </si>
  <si>
    <t>11:14:54.468000</t>
  </si>
  <si>
    <t>09:50:43.686000</t>
  </si>
  <si>
    <t>12:49:35.652000</t>
  </si>
  <si>
    <t>11:09:47.622000</t>
  </si>
  <si>
    <t>13:11:53.913000</t>
  </si>
  <si>
    <t>13:20:31.889000</t>
  </si>
  <si>
    <t>15:44:37.884000</t>
  </si>
  <si>
    <t>09:28:47.702000</t>
  </si>
  <si>
    <t>09:21:18.497000</t>
  </si>
  <si>
    <t>11:55:31.213000</t>
  </si>
  <si>
    <t>11:20:11.126000</t>
  </si>
  <si>
    <t>14:56:58.263000</t>
  </si>
  <si>
    <t>13:47:02.187000</t>
  </si>
  <si>
    <t>16:10:47.738000</t>
  </si>
  <si>
    <t>10:07:37.668000</t>
  </si>
  <si>
    <t>10:27:01.304000</t>
  </si>
  <si>
    <t>12:57:58.558000</t>
  </si>
  <si>
    <t>11:52:52.863000</t>
  </si>
  <si>
    <t>14:11:28.317000</t>
  </si>
  <si>
    <t>13:07:52.099000</t>
  </si>
  <si>
    <t>15:52:29.921000</t>
  </si>
  <si>
    <t>10:19:45.706000</t>
  </si>
  <si>
    <t>09:11:41.523000</t>
  </si>
  <si>
    <t>11:48:15.230000</t>
  </si>
  <si>
    <t>10:59:43.919000</t>
  </si>
  <si>
    <t>13:42:50.628000</t>
  </si>
  <si>
    <t>12:24:23.734000</t>
  </si>
  <si>
    <t>15:58:32.976000</t>
  </si>
  <si>
    <t>11:17:39.002000</t>
  </si>
  <si>
    <t>10:11:08.569000</t>
  </si>
  <si>
    <t>12:45:54.004000</t>
  </si>
  <si>
    <t>12:04:22.902000</t>
  </si>
  <si>
    <t>14:22:18.031000</t>
  </si>
  <si>
    <t>13:15:45.510000</t>
  </si>
  <si>
    <t>15:47:41.872000</t>
  </si>
  <si>
    <t>10:50:35.579000</t>
  </si>
  <si>
    <t>09:33:47.851000</t>
  </si>
  <si>
    <t>12:54:15.861000</t>
  </si>
  <si>
    <t>11:49:24.688000</t>
  </si>
  <si>
    <t>14:30:27.752000</t>
  </si>
  <si>
    <t>13:05:05.423000</t>
  </si>
  <si>
    <t>16:14:36.210000</t>
  </si>
  <si>
    <t>10:56:56.283000</t>
  </si>
  <si>
    <t>09:56:12.752000</t>
  </si>
  <si>
    <t>12:00:04.309000</t>
  </si>
  <si>
    <t>11:42:14.027000</t>
  </si>
  <si>
    <t>13:57:36.495000</t>
  </si>
  <si>
    <t>13:03:35.120000</t>
  </si>
  <si>
    <t>15:49:31.627000</t>
  </si>
  <si>
    <t>10:28:47.307000</t>
  </si>
  <si>
    <t>09:45:07.943000</t>
  </si>
  <si>
    <t>12:11:25.587000</t>
  </si>
  <si>
    <t>10:54:16.236000</t>
  </si>
  <si>
    <t>13:25:56.750000</t>
  </si>
  <si>
    <t>12:21:50.404000</t>
  </si>
  <si>
    <t>15:11:29.705000</t>
  </si>
  <si>
    <t>10:24:52.012000</t>
  </si>
  <si>
    <t>10:31:22.120000</t>
  </si>
  <si>
    <t>13:02:02.641000</t>
  </si>
  <si>
    <t>13:29:26.332000</t>
  </si>
  <si>
    <t>15:37:07.784000</t>
  </si>
  <si>
    <t>14:53:54.924000</t>
  </si>
  <si>
    <t>17:50:58.488000</t>
  </si>
  <si>
    <t>10:41:48.160000</t>
  </si>
  <si>
    <t>10:17:53.669000</t>
  </si>
  <si>
    <t>12:22:55.135000</t>
  </si>
  <si>
    <t>11:48:40.558000</t>
  </si>
  <si>
    <t>13:59:33.210000</t>
  </si>
  <si>
    <t>13:36:08.770000</t>
  </si>
  <si>
    <t>15:49:18.387000</t>
  </si>
  <si>
    <t>10:52:13.951000</t>
  </si>
  <si>
    <t>10:04:17.612000</t>
  </si>
  <si>
    <t>12:19:40.381000</t>
  </si>
  <si>
    <t>11:49:52.395000</t>
  </si>
  <si>
    <t>13:57:54.286000</t>
  </si>
  <si>
    <t>13:31:25.082000</t>
  </si>
  <si>
    <t>15:34:20.748000</t>
  </si>
  <si>
    <t>10:27:45.575000</t>
  </si>
  <si>
    <t>09:53:16.904000</t>
  </si>
  <si>
    <t>12:51:47.593000</t>
  </si>
  <si>
    <t>11:21:42.812000</t>
  </si>
  <si>
    <t>13:33:43.478000</t>
  </si>
  <si>
    <t>12:43:25.548000</t>
  </si>
  <si>
    <t>15:30:29.552000</t>
  </si>
  <si>
    <t>10:34:51.793000</t>
  </si>
  <si>
    <t>09:08:43.151000</t>
  </si>
  <si>
    <t>11:57:39.956000</t>
  </si>
  <si>
    <t>11:22:48.779000</t>
  </si>
  <si>
    <t>13:24:34.917000</t>
  </si>
  <si>
    <t>12:31:07.021000</t>
  </si>
  <si>
    <t>15:06:11.487000</t>
  </si>
  <si>
    <t>10:41:20.223000</t>
  </si>
  <si>
    <t>09:16:34.809000</t>
  </si>
  <si>
    <t>12:00:34.663000</t>
  </si>
  <si>
    <t>10:40:14.203000</t>
  </si>
  <si>
    <t>13:25:44.944000</t>
  </si>
  <si>
    <t>11:58:40.546000</t>
  </si>
  <si>
    <t>14:21:29.095000</t>
  </si>
  <si>
    <t>09:32:38.683000</t>
  </si>
  <si>
    <t>09:11:13.422000</t>
  </si>
  <si>
    <t>11:20:27.327000</t>
  </si>
  <si>
    <t>11:57:35.100000</t>
  </si>
  <si>
    <t>13:21:01.855000</t>
  </si>
  <si>
    <t>13:12:04.299000</t>
  </si>
  <si>
    <t>16:08:46.390000</t>
  </si>
  <si>
    <t>10:45:45.412000</t>
  </si>
  <si>
    <t>11:33:24.019000</t>
  </si>
  <si>
    <t>14:03:05.801000</t>
  </si>
  <si>
    <t>13:26:14.929000</t>
  </si>
  <si>
    <t>16:18:40.715000</t>
  </si>
  <si>
    <t>15:43:41.036000</t>
  </si>
  <si>
    <t>17:10:17.485000</t>
  </si>
  <si>
    <t>10:12:19.437000</t>
  </si>
  <si>
    <t>09:48:45.507000</t>
  </si>
  <si>
    <t>12:21:42.919000</t>
  </si>
  <si>
    <t>11:38:55.075000</t>
  </si>
  <si>
    <t>14:04:14.828000</t>
  </si>
  <si>
    <t>13:34:18.255000</t>
  </si>
  <si>
    <t>15:53:06.197000</t>
  </si>
  <si>
    <t>10:37:36.963000</t>
  </si>
  <si>
    <t>09:56:50.493000</t>
  </si>
  <si>
    <t>12:51:16.653000</t>
  </si>
  <si>
    <t>12:58:17.612000</t>
  </si>
  <si>
    <t>15:04:26.221000</t>
  </si>
  <si>
    <t>14:44:28.158000</t>
  </si>
  <si>
    <t>17:26:22.163000</t>
  </si>
  <si>
    <t>10:50:40.485000</t>
  </si>
  <si>
    <t>09:34:03.404000</t>
  </si>
  <si>
    <t>12:08:49.839000</t>
  </si>
  <si>
    <t>10:50:09.988000</t>
  </si>
  <si>
    <t>13:18:59.663000</t>
  </si>
  <si>
    <t>12:18:24.521000</t>
  </si>
  <si>
    <t>14:25:47.345000</t>
  </si>
  <si>
    <t>10:37:18.314000</t>
  </si>
  <si>
    <t>09:43:34.048000</t>
  </si>
  <si>
    <t>12:41:43.819000</t>
  </si>
  <si>
    <t>11:24:56.849000</t>
  </si>
  <si>
    <t>13:48:56.621000</t>
  </si>
  <si>
    <t>12:53:55.873000</t>
  </si>
  <si>
    <t>15:47:17.962000</t>
  </si>
  <si>
    <t>10:34:08.751000</t>
  </si>
  <si>
    <t>09:59:15.817000</t>
  </si>
  <si>
    <t>12:41:56.855000</t>
  </si>
  <si>
    <t>11:44:51.269000</t>
  </si>
  <si>
    <t>13:56:42.732000</t>
  </si>
  <si>
    <t>13:48:35.640000</t>
  </si>
  <si>
    <t>16:21:19.222000</t>
  </si>
  <si>
    <t>10:14:33.952000</t>
  </si>
  <si>
    <t>09:45:41.740000</t>
  </si>
  <si>
    <t>12:42:11.118000</t>
  </si>
  <si>
    <t>11:45:33.872000</t>
  </si>
  <si>
    <t>14:07:23.998000</t>
  </si>
  <si>
    <t>13:44:00.628000</t>
  </si>
  <si>
    <t>16:56:41.836000</t>
  </si>
  <si>
    <t>09:33:13.431000</t>
  </si>
  <si>
    <t>09:23:05.247000</t>
  </si>
  <si>
    <t>11:33:20.524000</t>
  </si>
  <si>
    <t>11:38:36.432000</t>
  </si>
  <si>
    <t>14:14:53.186000</t>
  </si>
  <si>
    <t>12:46:07.325000</t>
  </si>
  <si>
    <t>15:29:34.035000</t>
  </si>
  <si>
    <t>10:45:31.297000</t>
  </si>
  <si>
    <t>09:37:27.992000</t>
  </si>
  <si>
    <t>12:10:29.881000</t>
  </si>
  <si>
    <t>12:29:06.509000</t>
  </si>
  <si>
    <t>14:37:43.455000</t>
  </si>
  <si>
    <t>13:48:12.278000</t>
  </si>
  <si>
    <t>15:51:53.553000</t>
  </si>
  <si>
    <t>10:22:43.609000</t>
  </si>
  <si>
    <t>09:54:16.074000</t>
  </si>
  <si>
    <t>12:35:28.103000</t>
  </si>
  <si>
    <t>11:04:10.869000</t>
  </si>
  <si>
    <t>13:20:43.178000</t>
  </si>
  <si>
    <t>13:03:27.530000</t>
  </si>
  <si>
    <t>15:41:38.280000</t>
  </si>
  <si>
    <t>10:33:07.210000</t>
  </si>
  <si>
    <t>09:53:23.126000</t>
  </si>
  <si>
    <t>12:53:01.502000</t>
  </si>
  <si>
    <t>11:59:35.940000</t>
  </si>
  <si>
    <t>14:51:59.193000</t>
  </si>
  <si>
    <t>13:37:50.150000</t>
  </si>
  <si>
    <t>16:31:17.392000</t>
  </si>
  <si>
    <t>10:04:14.177000</t>
  </si>
  <si>
    <t>10:13:54.802000</t>
  </si>
  <si>
    <t>13:00:22.149000</t>
  </si>
  <si>
    <t>13:12:21.048000</t>
  </si>
  <si>
    <t>16:03:57.697000</t>
  </si>
  <si>
    <t>14:34:30.508000</t>
  </si>
  <si>
    <t>17:22:15.868000</t>
  </si>
  <si>
    <t>11:25:54.661000</t>
  </si>
  <si>
    <t>09:46:29.068000</t>
  </si>
  <si>
    <t>12:21:34.210000</t>
  </si>
  <si>
    <t>10:56:11.585000</t>
  </si>
  <si>
    <t>13:07:35.054000</t>
  </si>
  <si>
    <t>12:27:04.167000</t>
  </si>
  <si>
    <t>15:12:10.661000</t>
  </si>
  <si>
    <t>10:59:17.777000</t>
  </si>
  <si>
    <t>09:14:01.001000</t>
  </si>
  <si>
    <t>12:41:58.971000</t>
  </si>
  <si>
    <t>11:46:36.065000</t>
  </si>
  <si>
    <t>14:01:40.614000</t>
  </si>
  <si>
    <t>13:00:28.710000</t>
  </si>
  <si>
    <t>15:55:58.071000</t>
  </si>
  <si>
    <t>09:59:47.778000</t>
  </si>
  <si>
    <t>09:50:05.073000</t>
  </si>
  <si>
    <t>12:36:42.477000</t>
  </si>
  <si>
    <t>11:05:49.791000</t>
  </si>
  <si>
    <t>13:25:19.463000</t>
  </si>
  <si>
    <t>12:15:01.182000</t>
  </si>
  <si>
    <t>15:07:59.909000</t>
  </si>
  <si>
    <t>10:44:40.315000</t>
  </si>
  <si>
    <t>09:54:52.748000</t>
  </si>
  <si>
    <t>12:03:05.704000</t>
  </si>
  <si>
    <t>11:27:24.253000</t>
  </si>
  <si>
    <t>14:43:55.687000</t>
  </si>
  <si>
    <t>13:20:44.601000</t>
  </si>
  <si>
    <t>15:50:40.218000</t>
  </si>
  <si>
    <t>10:09:10.761000</t>
  </si>
  <si>
    <t>09:47:48.260000</t>
  </si>
  <si>
    <t>11:57:36.877000</t>
  </si>
  <si>
    <t>11:23:02.232000</t>
  </si>
  <si>
    <t>14:04:28.045000</t>
  </si>
  <si>
    <t>13:22:03.769000</t>
  </si>
  <si>
    <t>15:48:32.113000</t>
  </si>
  <si>
    <t>10:53:02.446000</t>
  </si>
  <si>
    <t>09:55:44.913000</t>
  </si>
  <si>
    <t>12:33:56.970000</t>
  </si>
  <si>
    <t>11:45:56.500000</t>
  </si>
  <si>
    <t>14:36:59.087000</t>
  </si>
  <si>
    <t>13:45:04.119000</t>
  </si>
  <si>
    <t>16:42:05.756000</t>
  </si>
  <si>
    <t>10:55:35.962000</t>
  </si>
  <si>
    <t>10:48:30.628000</t>
  </si>
  <si>
    <t>13:46:10.077000</t>
  </si>
  <si>
    <t>12:00:21.909000</t>
  </si>
  <si>
    <t>14:22:33.302000</t>
  </si>
  <si>
    <t>13:23:55.974000</t>
  </si>
  <si>
    <t>16:26:29.367000</t>
  </si>
  <si>
    <t>10:27:31.984000</t>
  </si>
  <si>
    <t>09:41:09.887000</t>
  </si>
  <si>
    <t>12:32:46.361000</t>
  </si>
  <si>
    <t>11:39:50.930000</t>
  </si>
  <si>
    <t>14:36:44.463000</t>
  </si>
  <si>
    <t>14:49:47.571000</t>
  </si>
  <si>
    <t>17:33:08.164000</t>
  </si>
  <si>
    <t>10:09:53.805000</t>
  </si>
  <si>
    <t>09:52:20.738000</t>
  </si>
  <si>
    <t>12:51:43.174000</t>
  </si>
  <si>
    <t>11:47:07.636000</t>
  </si>
  <si>
    <t>13:59:01.797000</t>
  </si>
  <si>
    <t>13:02:53.047000</t>
  </si>
  <si>
    <t>16:00:05.734000</t>
  </si>
  <si>
    <t>10:31:51.424000</t>
  </si>
  <si>
    <t>09:54:25.061000</t>
  </si>
  <si>
    <t>13:31:25.917000</t>
  </si>
  <si>
    <t>12:09:51.683000</t>
  </si>
  <si>
    <t>14:55:31.595000</t>
  </si>
  <si>
    <t>13:58:38.702000</t>
  </si>
  <si>
    <t>16:52:26.892000</t>
  </si>
  <si>
    <t>10:22:48.722000</t>
  </si>
  <si>
    <t>09:42:34.920000</t>
  </si>
  <si>
    <t>11:43:42.315000</t>
  </si>
  <si>
    <t>11:03:29.762000</t>
  </si>
  <si>
    <t>13:19:21.820000</t>
  </si>
  <si>
    <t>13:16:54.731000</t>
  </si>
  <si>
    <t>15:00:56.677000</t>
  </si>
  <si>
    <t>10:06:55.669000</t>
  </si>
  <si>
    <t>09:21:35.499000</t>
  </si>
  <si>
    <t>11:52:39.177000</t>
  </si>
  <si>
    <t>10:35:58.134000</t>
  </si>
  <si>
    <t>13:16:45.249000</t>
  </si>
  <si>
    <t>11:47:55.477000</t>
  </si>
  <si>
    <t>14:22:43.142000</t>
  </si>
  <si>
    <t>10:46:56.475000</t>
  </si>
  <si>
    <t>10:48:40.238000</t>
  </si>
  <si>
    <t>13:24:31.855000</t>
  </si>
  <si>
    <t>11:59:28.411000</t>
  </si>
  <si>
    <t>14:34:50.416000</t>
  </si>
  <si>
    <t>13:52:53.513000</t>
  </si>
  <si>
    <t>16:40:47.481000</t>
  </si>
  <si>
    <t>10:41:37.760000</t>
  </si>
  <si>
    <t>09:52:42.517000</t>
  </si>
  <si>
    <t>12:48:04.767000</t>
  </si>
  <si>
    <t>11:32:14.538000</t>
  </si>
  <si>
    <t>14:21:52.518000</t>
  </si>
  <si>
    <t>13:02:02.306000</t>
  </si>
  <si>
    <t>15:05:35.911000</t>
  </si>
  <si>
    <t>10:57:53.370000</t>
  </si>
  <si>
    <t>09:55:14.687000</t>
  </si>
  <si>
    <t>12:53:08.845000</t>
  </si>
  <si>
    <t>11:08:16.352000</t>
  </si>
  <si>
    <t>13:20:06.993000</t>
  </si>
  <si>
    <t>12:44:20.755000</t>
  </si>
  <si>
    <t>15:39:53.851000</t>
  </si>
  <si>
    <t>10:17:31.956000</t>
  </si>
  <si>
    <t>09:21:59.624000</t>
  </si>
  <si>
    <t>12:04:03.392000</t>
  </si>
  <si>
    <t>10:32:54.693000</t>
  </si>
  <si>
    <t>13:18:53.878000</t>
  </si>
  <si>
    <t>12:39:24.443000</t>
  </si>
  <si>
    <t>14:56:29.312000</t>
  </si>
  <si>
    <t>10:47:50.039000</t>
  </si>
  <si>
    <t>09:57:59.604000</t>
  </si>
  <si>
    <t>12:30:52.543000</t>
  </si>
  <si>
    <t>11:41:03.350000</t>
  </si>
  <si>
    <t>14:06:45.475000</t>
  </si>
  <si>
    <t>13:02:29.304000</t>
  </si>
  <si>
    <t>15:07:40.146000</t>
  </si>
  <si>
    <t>10:43:13.442000</t>
  </si>
  <si>
    <t>11:12:54.358000</t>
  </si>
  <si>
    <t>13:37:35.553000</t>
  </si>
  <si>
    <t>12:52:41.501000</t>
  </si>
  <si>
    <t>14:24:30.379000</t>
  </si>
  <si>
    <t>14:24:34.435000</t>
  </si>
  <si>
    <t>16:59:07.479000</t>
  </si>
  <si>
    <t>10:32:32.931000</t>
  </si>
  <si>
    <t>09:53:25.410000</t>
  </si>
  <si>
    <t>12:46:47.234000</t>
  </si>
  <si>
    <t>11:48:09.123000</t>
  </si>
  <si>
    <t>14:12:37.407000</t>
  </si>
  <si>
    <t>13:40:31.207000</t>
  </si>
  <si>
    <t>15:49:41.490000</t>
  </si>
  <si>
    <t>10:47:32.162000</t>
  </si>
  <si>
    <t>10:14:51.019000</t>
  </si>
  <si>
    <t>12:41:43.547000</t>
  </si>
  <si>
    <t>12:13:40.773000</t>
  </si>
  <si>
    <t>14:52:37.651000</t>
  </si>
  <si>
    <t>13:29:37.308000</t>
  </si>
  <si>
    <t>16:11:20.752000</t>
  </si>
  <si>
    <t>09:52:55.172000</t>
  </si>
  <si>
    <t>10:59:48.626000</t>
  </si>
  <si>
    <t>13:40:50.175000</t>
  </si>
  <si>
    <t>12:50:38.240000</t>
  </si>
  <si>
    <t>15:26:27.972000</t>
  </si>
  <si>
    <t>14:19:42.261000</t>
  </si>
  <si>
    <t>17:02:30.128000</t>
  </si>
  <si>
    <t>10:20:12.935000</t>
  </si>
  <si>
    <t>09:49:51.773000</t>
  </si>
  <si>
    <t>12:13:39.862000</t>
  </si>
  <si>
    <t>11:33:37.174000</t>
  </si>
  <si>
    <t>13:55:12.346000</t>
  </si>
  <si>
    <t>12:53:35.114000</t>
  </si>
  <si>
    <t>15:50:49.418000</t>
  </si>
  <si>
    <t>10:13:02.527000</t>
  </si>
  <si>
    <t>10:30:42.529000</t>
  </si>
  <si>
    <t>12:35:21.365000</t>
  </si>
  <si>
    <t>12:18:33.605000</t>
  </si>
  <si>
    <t>14:57:45.896000</t>
  </si>
  <si>
    <t>14:10:27.289000</t>
  </si>
  <si>
    <t>16:40:02.131000</t>
  </si>
  <si>
    <t>10:30:28.673000</t>
  </si>
  <si>
    <t>09:19:16.077000</t>
  </si>
  <si>
    <t>12:16:35.453000</t>
  </si>
  <si>
    <t>11:51:56.283000</t>
  </si>
  <si>
    <t>14:36:26.894000</t>
  </si>
  <si>
    <t>13:33:42.960000</t>
  </si>
  <si>
    <t>16:27:44.654000</t>
  </si>
  <si>
    <t>10:45:09.052000</t>
  </si>
  <si>
    <t>09:47:30.757000</t>
  </si>
  <si>
    <t>12:03:35.005000</t>
  </si>
  <si>
    <t>11:20:16.142000</t>
  </si>
  <si>
    <t>13:32:32.283000</t>
  </si>
  <si>
    <t>12:57:17.411000</t>
  </si>
  <si>
    <t>14:51:47.435000</t>
  </si>
  <si>
    <t>11:01:33.292000</t>
  </si>
  <si>
    <t>10:02:06.495000</t>
  </si>
  <si>
    <t>12:55:06.666000</t>
  </si>
  <si>
    <t>11:56:39.462000</t>
  </si>
  <si>
    <t>14:48:55.325000</t>
  </si>
  <si>
    <t>13:06:45.914000</t>
  </si>
  <si>
    <t>15:53:02.863000</t>
  </si>
  <si>
    <t>10:34:28.806000</t>
  </si>
  <si>
    <t>09:24:57.051000</t>
  </si>
  <si>
    <t>11:48:02.186000</t>
  </si>
  <si>
    <t>10:58:52.527000</t>
  </si>
  <si>
    <t>14:12:32.407000</t>
  </si>
  <si>
    <t>13:34:40.877000</t>
  </si>
  <si>
    <t>16:27:54.320000</t>
  </si>
  <si>
    <t>10:04:47.816000</t>
  </si>
  <si>
    <t>09:35:19.702000</t>
  </si>
  <si>
    <t>12:16:48.988000</t>
  </si>
  <si>
    <t>11:08:36.495000</t>
  </si>
  <si>
    <t>14:07:38.453000</t>
  </si>
  <si>
    <t>15:37:37.311000</t>
  </si>
  <si>
    <t>10:22:51.876000</t>
  </si>
  <si>
    <t>13:30:01.232000</t>
  </si>
  <si>
    <t>14:28:51.937000</t>
  </si>
  <si>
    <t>14:07:14.066000</t>
  </si>
  <si>
    <t>17:06:35.829000</t>
  </si>
  <si>
    <t>10:25:46.029000</t>
  </si>
  <si>
    <t>09:37:39.904000</t>
  </si>
  <si>
    <t>11:52:35.747000</t>
  </si>
  <si>
    <t>11:19:51.146000</t>
  </si>
  <si>
    <t>12:42:49.444000</t>
  </si>
  <si>
    <t>12:44:22.498000</t>
  </si>
  <si>
    <t>15:23:32.377000</t>
  </si>
  <si>
    <t>10:30:40.841000</t>
  </si>
  <si>
    <t>09:35:14.588000</t>
  </si>
  <si>
    <t>11:54:59.090000</t>
  </si>
  <si>
    <t>11:02:01.298000</t>
  </si>
  <si>
    <t>13:48:32.569000</t>
  </si>
  <si>
    <t>13:13:27.745000</t>
  </si>
  <si>
    <t>14:42:11.569000</t>
  </si>
  <si>
    <t>10:36:15.108000</t>
  </si>
  <si>
    <t>09:42:29.817000</t>
  </si>
  <si>
    <t>11:57:22.407000</t>
  </si>
  <si>
    <t>11:02:01.361000</t>
  </si>
  <si>
    <t>13:05:26.933000</t>
  </si>
  <si>
    <t>12:19:55.644000</t>
  </si>
  <si>
    <t>14:30:24.654000</t>
  </si>
  <si>
    <t>10:50:41.299000</t>
  </si>
  <si>
    <t>09:23:09.503000</t>
  </si>
  <si>
    <t>11:24:31.521000</t>
  </si>
  <si>
    <t>10:57:01.457000</t>
  </si>
  <si>
    <t>13:56:10.400000</t>
  </si>
  <si>
    <t>12:06:23.186000</t>
  </si>
  <si>
    <t>14:27:35.065000</t>
  </si>
  <si>
    <t>10:58:49.468000</t>
  </si>
  <si>
    <t>09:32:27.600000</t>
  </si>
  <si>
    <t>11:41:00.285000</t>
  </si>
  <si>
    <t>11:30:04.169000</t>
  </si>
  <si>
    <t>13:47:16.232000</t>
  </si>
  <si>
    <t>14:01:17.400000</t>
  </si>
  <si>
    <t>16:36:29.363000</t>
  </si>
  <si>
    <t>10:28:28.036000</t>
  </si>
  <si>
    <t>09:38:02.869000</t>
  </si>
  <si>
    <t>12:11:45.990000</t>
  </si>
  <si>
    <t>11:05:17.318000</t>
  </si>
  <si>
    <t>14:01:27.786000</t>
  </si>
  <si>
    <t>13:40:27.455000</t>
  </si>
  <si>
    <t>16:20:50.187000</t>
  </si>
  <si>
    <t>09:22:22.637000</t>
  </si>
  <si>
    <t>09:41:41.940000</t>
  </si>
  <si>
    <t>12:40:05.774000</t>
  </si>
  <si>
    <t>13:19:34.632000</t>
  </si>
  <si>
    <t>15:34:07.465000</t>
  </si>
  <si>
    <t>15:04:17.460000</t>
  </si>
  <si>
    <t>18:02:46.433000</t>
  </si>
  <si>
    <t>09:40:43.775000</t>
  </si>
  <si>
    <t>09:06:56.878000</t>
  </si>
  <si>
    <t>11:51:41.965000</t>
  </si>
  <si>
    <t>10:57:02.655000</t>
  </si>
  <si>
    <t>13:21:49.397000</t>
  </si>
  <si>
    <t>12:17:49.044000</t>
  </si>
  <si>
    <t>15:09:49.597000</t>
  </si>
  <si>
    <t>11:20:12.171000</t>
  </si>
  <si>
    <t>10:46:30.720000</t>
  </si>
  <si>
    <t>13:01:45.438000</t>
  </si>
  <si>
    <t>12:45:02.783000</t>
  </si>
  <si>
    <t>15:24:35.427000</t>
  </si>
  <si>
    <t>14:09:59.198000</t>
  </si>
  <si>
    <t>16:54:54.058000</t>
  </si>
  <si>
    <t>10:33:40.641000</t>
  </si>
  <si>
    <t>09:07:03.347000</t>
  </si>
  <si>
    <t>12:30:54.893000</t>
  </si>
  <si>
    <t>11:25:39.479000</t>
  </si>
  <si>
    <t>13:42:51.283000</t>
  </si>
  <si>
    <t>14:23:47.782000</t>
  </si>
  <si>
    <t>17:13:11.893000</t>
  </si>
  <si>
    <t>10:11:33.096000</t>
  </si>
  <si>
    <t>09:26:52.616000</t>
  </si>
  <si>
    <t>12:10:10.224000</t>
  </si>
  <si>
    <t>11:15:07.616000</t>
  </si>
  <si>
    <t>13:20:18.772000</t>
  </si>
  <si>
    <t>12:54:46.020000</t>
  </si>
  <si>
    <t>15:41:23.555000</t>
  </si>
  <si>
    <t>09:30:48.879000</t>
  </si>
  <si>
    <t>09:28:24.042000</t>
  </si>
  <si>
    <t>12:28:08.896000</t>
  </si>
  <si>
    <t>11:04:44.204000</t>
  </si>
  <si>
    <t>13:01:37.831000</t>
  </si>
  <si>
    <t>12:40:20.712000</t>
  </si>
  <si>
    <t>15:09:17.109000</t>
  </si>
  <si>
    <t>11:17:48.802000</t>
  </si>
  <si>
    <t>09:59:31.166000</t>
  </si>
  <si>
    <t>12:31:22.583000</t>
  </si>
  <si>
    <t>11:54:15.150000</t>
  </si>
  <si>
    <t>14:45:05.180000</t>
  </si>
  <si>
    <t>13:28:24.134000</t>
  </si>
  <si>
    <t>16:49:04.109000</t>
  </si>
  <si>
    <t>09:57:30.609000</t>
  </si>
  <si>
    <t>10:36:56.835000</t>
  </si>
  <si>
    <t>13:06:51.773000</t>
  </si>
  <si>
    <t>11:56:29.011000</t>
  </si>
  <si>
    <t>14:47:41.113000</t>
  </si>
  <si>
    <t>13:50:18.491000</t>
  </si>
  <si>
    <t>16:52:13.983000</t>
  </si>
  <si>
    <t>10:11:28.001000</t>
  </si>
  <si>
    <t>09:30:07.019000</t>
  </si>
  <si>
    <t>11:31:44.815000</t>
  </si>
  <si>
    <t>11:40:48.998000</t>
  </si>
  <si>
    <t>14:27:40.151000</t>
  </si>
  <si>
    <t>13:29:28.701000</t>
  </si>
  <si>
    <t>16:26:54.192000</t>
  </si>
  <si>
    <t>10:30:29.031000</t>
  </si>
  <si>
    <t>09:37:52.962000</t>
  </si>
  <si>
    <t>11:12:10.486000</t>
  </si>
  <si>
    <t>11:27:27.433000</t>
  </si>
  <si>
    <t>14:06:21.297000</t>
  </si>
  <si>
    <t>13:12:32.495000</t>
  </si>
  <si>
    <t>16:06:22.394000</t>
  </si>
  <si>
    <t>11:31:20.795000</t>
  </si>
  <si>
    <t>09:57:34.301000</t>
  </si>
  <si>
    <t>12:12:35.046000</t>
  </si>
  <si>
    <t>11:15:35.980000</t>
  </si>
  <si>
    <t>13:22:27.666000</t>
  </si>
  <si>
    <t>12:37:01.464000</t>
  </si>
  <si>
    <t>15:18:15.060000</t>
  </si>
  <si>
    <t>11:20:35.710000</t>
  </si>
  <si>
    <t>10:02:39.537000</t>
  </si>
  <si>
    <t>11:33:14.974000</t>
  </si>
  <si>
    <t>12:00:20.723000</t>
  </si>
  <si>
    <t>14:35:35.856000</t>
  </si>
  <si>
    <t>13:50:10.839000</t>
  </si>
  <si>
    <t>16:17:20.279000</t>
  </si>
  <si>
    <t>10:48:32.940000</t>
  </si>
  <si>
    <t>10:13:30.053000</t>
  </si>
  <si>
    <t>11:42:50.820000</t>
  </si>
  <si>
    <t>11:50:51.355000</t>
  </si>
  <si>
    <t>14:04:55.093000</t>
  </si>
  <si>
    <t>13:21:58.664000</t>
  </si>
  <si>
    <t>15:50:27.296000</t>
  </si>
  <si>
    <t>10:07:35.651000</t>
  </si>
  <si>
    <t>09:21:43.307000</t>
  </si>
  <si>
    <t>11:51:35.682000</t>
  </si>
  <si>
    <t>10:58:50.881000</t>
  </si>
  <si>
    <t>13:14:15.294000</t>
  </si>
  <si>
    <t>12:10:18.343000</t>
  </si>
  <si>
    <t>14:13:59.291000</t>
  </si>
  <si>
    <t>10:44:29.556000</t>
  </si>
  <si>
    <t>10:00:22.647000</t>
  </si>
  <si>
    <t>12:07:42.383000</t>
  </si>
  <si>
    <t>11:21:11.416000</t>
  </si>
  <si>
    <t>12:55:17.033000</t>
  </si>
  <si>
    <t>12:35:45.378000</t>
  </si>
  <si>
    <t>14:38:47.010000</t>
  </si>
  <si>
    <t>10:39:32.137000</t>
  </si>
  <si>
    <t>10:14:52.255000</t>
  </si>
  <si>
    <t>12:39:28.060000</t>
  </si>
  <si>
    <t>13:05:23.587000</t>
  </si>
  <si>
    <t>15:56:02.766000</t>
  </si>
  <si>
    <t>14:34:24.620000</t>
  </si>
  <si>
    <t>17:27:21.999000</t>
  </si>
  <si>
    <t>10:13:11.616000</t>
  </si>
  <si>
    <t>09:34:32.232000</t>
  </si>
  <si>
    <t>11:48:15.527000</t>
  </si>
  <si>
    <t>11:00:30.154000</t>
  </si>
  <si>
    <t>14:34:59.153000</t>
  </si>
  <si>
    <t>13:21:51.039000</t>
  </si>
  <si>
    <t>16:10:07.061000</t>
  </si>
  <si>
    <t>10:41:43.434000</t>
  </si>
  <si>
    <t>09:59:39.350000</t>
  </si>
  <si>
    <t>12:58:11.666000</t>
  </si>
  <si>
    <t>11:30:45.992000</t>
  </si>
  <si>
    <t>14:16:06.881000</t>
  </si>
  <si>
    <t>13:34:43.425000</t>
  </si>
  <si>
    <t>16:15:04.883000</t>
  </si>
  <si>
    <t>10:22:45.337000</t>
  </si>
  <si>
    <t>09:37:39.712000</t>
  </si>
  <si>
    <t>11:44:03.126000</t>
  </si>
  <si>
    <t>11:18:19.497000</t>
  </si>
  <si>
    <t>13:58:59.227000</t>
  </si>
  <si>
    <t>13:11:38.707000</t>
  </si>
  <si>
    <t>15:23:28.664000</t>
  </si>
  <si>
    <t>10:09:07.333000</t>
  </si>
  <si>
    <t>09:55:24.521000</t>
  </si>
  <si>
    <t>12:42:56.040000</t>
  </si>
  <si>
    <t>11:44:32.492000</t>
  </si>
  <si>
    <t>15:06:40.457000</t>
  </si>
  <si>
    <t>13:56:28.044000</t>
  </si>
  <si>
    <t>16:00:18.372000</t>
  </si>
  <si>
    <t>10:23:07.815000</t>
  </si>
  <si>
    <t>10:23:22.997000</t>
  </si>
  <si>
    <t>11:50:33.114000</t>
  </si>
  <si>
    <t>11:52:00.293000</t>
  </si>
  <si>
    <t>14:44:16.753000</t>
  </si>
  <si>
    <t>13:27:15.117000</t>
  </si>
  <si>
    <t>15:27:59.873000</t>
  </si>
  <si>
    <t>10:49:38.798000</t>
  </si>
  <si>
    <t>09:54:56.567000</t>
  </si>
  <si>
    <t>12:46:42.547000</t>
  </si>
  <si>
    <t>11:30:48.932000</t>
  </si>
  <si>
    <t>14:07:44.418000</t>
  </si>
  <si>
    <t>12:49:51.129000</t>
  </si>
  <si>
    <t>15:23:00.981000</t>
  </si>
  <si>
    <t>10:12:46.214000</t>
  </si>
  <si>
    <t>09:45:24.608000</t>
  </si>
  <si>
    <t>12:08:14.148000</t>
  </si>
  <si>
    <t>11:32:50.623000</t>
  </si>
  <si>
    <t>13:09:41.379000</t>
  </si>
  <si>
    <t>13:22:47.040000</t>
  </si>
  <si>
    <t>15:51:19.090000</t>
  </si>
  <si>
    <t>10:24:12.601000</t>
  </si>
  <si>
    <t>09:16:26.262000</t>
  </si>
  <si>
    <t>11:58:22.380000</t>
  </si>
  <si>
    <t>10:25:35.483000</t>
  </si>
  <si>
    <t>13:13:18.699000</t>
  </si>
  <si>
    <t>12:23:43.497000</t>
  </si>
  <si>
    <t>14:33:59.374000</t>
  </si>
  <si>
    <t>10:16:12.685000</t>
  </si>
  <si>
    <t>09:07:01.470000</t>
  </si>
  <si>
    <t>11:26:43.492000</t>
  </si>
  <si>
    <t>10:37:19.222000</t>
  </si>
  <si>
    <t>13:16:06.198000</t>
  </si>
  <si>
    <t>12:29:54.645000</t>
  </si>
  <si>
    <t>14:50:32.344000</t>
  </si>
  <si>
    <t>10:33:11.947000</t>
  </si>
  <si>
    <t>09:23:25.052000</t>
  </si>
  <si>
    <t>12:22:03.145000</t>
  </si>
  <si>
    <t>11:22:26.283000</t>
  </si>
  <si>
    <t>13:53:39.659000</t>
  </si>
  <si>
    <t>12:32:22.008000</t>
  </si>
  <si>
    <t>14:45:54.326000</t>
  </si>
  <si>
    <t>10:09:33.655000</t>
  </si>
  <si>
    <t>09:44:23.675000</t>
  </si>
  <si>
    <t>12:11:58.719000</t>
  </si>
  <si>
    <t>12:02:36.666000</t>
  </si>
  <si>
    <t>14:20:58.008000</t>
  </si>
  <si>
    <t>13:44:01.909000</t>
  </si>
  <si>
    <t>17:00:46.626000</t>
  </si>
  <si>
    <t>10:57:41.103000</t>
  </si>
  <si>
    <t>09:21:27.552000</t>
  </si>
  <si>
    <t>11:32:27.511000</t>
  </si>
  <si>
    <t>10:33:19.164000</t>
  </si>
  <si>
    <t>13:20:19.189000</t>
  </si>
  <si>
    <t>12:24:54.307000</t>
  </si>
  <si>
    <t>14:59:26.233000</t>
  </si>
  <si>
    <t>10:07:53.616000</t>
  </si>
  <si>
    <t>09:48:42.560000</t>
  </si>
  <si>
    <t>12:06:48.313000</t>
  </si>
  <si>
    <t>11:40:50.277000</t>
  </si>
  <si>
    <t>15:10:22.650000</t>
  </si>
  <si>
    <t>14:41:26.529000</t>
  </si>
  <si>
    <t>18:05:25.133000</t>
  </si>
  <si>
    <t>11:12:06.359000</t>
  </si>
  <si>
    <t>09:44:05.667000</t>
  </si>
  <si>
    <t>13:22:05.027000</t>
  </si>
  <si>
    <t>12:07:39.411000</t>
  </si>
  <si>
    <t>13:57:07.517000</t>
  </si>
  <si>
    <t>13:51:28.588000</t>
  </si>
  <si>
    <t>16:24:54.568000</t>
  </si>
  <si>
    <t>10:30:52.157000</t>
  </si>
  <si>
    <t>09:10:54.537000</t>
  </si>
  <si>
    <t>11:34:21.228000</t>
  </si>
  <si>
    <t>11:07:44.281000</t>
  </si>
  <si>
    <t>13:31:11.487000</t>
  </si>
  <si>
    <t>12:51:39.627000</t>
  </si>
  <si>
    <t>15:54:52.259000</t>
  </si>
  <si>
    <t>10:35:18.750000</t>
  </si>
  <si>
    <t>09:39:20.468000</t>
  </si>
  <si>
    <t>12:34:32.906000</t>
  </si>
  <si>
    <t>11:47:11.911000</t>
  </si>
  <si>
    <t>14:22:05.786000</t>
  </si>
  <si>
    <t>12:55:07.240000</t>
  </si>
  <si>
    <t>15:15:43.992000</t>
  </si>
  <si>
    <t>11:22:36.384000</t>
  </si>
  <si>
    <t>09:49:16.121000</t>
  </si>
  <si>
    <t>12:31:52.565000</t>
  </si>
  <si>
    <t>11:45:23.345000</t>
  </si>
  <si>
    <t>14:27:09.956000</t>
  </si>
  <si>
    <t>13:41:46.442000</t>
  </si>
  <si>
    <t>17:11:35.314000</t>
  </si>
  <si>
    <t>10:17:54.297000</t>
  </si>
  <si>
    <t>09:27:52.824000</t>
  </si>
  <si>
    <t>12:44:55.342000</t>
  </si>
  <si>
    <t>12:14:29.265000</t>
  </si>
  <si>
    <t>15:01:38.453000</t>
  </si>
  <si>
    <t>13:21:57.704000</t>
  </si>
  <si>
    <t>16:18:15.100000</t>
  </si>
  <si>
    <t>10:01:34.399000</t>
  </si>
  <si>
    <t>10:23:59.450000</t>
  </si>
  <si>
    <t>12:33:36.011000</t>
  </si>
  <si>
    <t>12:00:41.828000</t>
  </si>
  <si>
    <t>14:22:51.982000</t>
  </si>
  <si>
    <t>13:33:16.966000</t>
  </si>
  <si>
    <t>16:08:40.813000</t>
  </si>
  <si>
    <t>10:44:35.505000</t>
  </si>
  <si>
    <t>10:52:57.750000</t>
  </si>
  <si>
    <t>13:13:10.538000</t>
  </si>
  <si>
    <t>12:46:44.650000</t>
  </si>
  <si>
    <t>16:08:55.787000</t>
  </si>
  <si>
    <t>14:51:43.250000</t>
  </si>
  <si>
    <t>17:15:07.944000</t>
  </si>
  <si>
    <t>10:19:02.615000</t>
  </si>
  <si>
    <t>09:39:11.929000</t>
  </si>
  <si>
    <t>12:25:24.027000</t>
  </si>
  <si>
    <t>11:38:37.663000</t>
  </si>
  <si>
    <t>14:12:01.886000</t>
  </si>
  <si>
    <t>13:05:58.814000</t>
  </si>
  <si>
    <t>15:10:17.374000</t>
  </si>
  <si>
    <t>10:47:11.108000</t>
  </si>
  <si>
    <t>09:22:13.257000</t>
  </si>
  <si>
    <t>11:27:04.389000</t>
  </si>
  <si>
    <t>11:35:47.897000</t>
  </si>
  <si>
    <t>14:26:27.393000</t>
  </si>
  <si>
    <t>13:39:40.592000</t>
  </si>
  <si>
    <t>15:46:48.878000</t>
  </si>
  <si>
    <t>10:48:34.830000</t>
  </si>
  <si>
    <t>09:50:17.915000</t>
  </si>
  <si>
    <t>11:57:18.153000</t>
  </si>
  <si>
    <t>10:59:22.296000</t>
  </si>
  <si>
    <t>13:18:16.357000</t>
  </si>
  <si>
    <t>12:22:24.604000</t>
  </si>
  <si>
    <t>13:45:48.807000</t>
  </si>
  <si>
    <t>10:09:57.150000</t>
  </si>
  <si>
    <t>09:42:28.893000</t>
  </si>
  <si>
    <t>12:05:15.665000</t>
  </si>
  <si>
    <t>11:06:22.518000</t>
  </si>
  <si>
    <t>12:46:05.189000</t>
  </si>
  <si>
    <t>12:55:45.577000</t>
  </si>
  <si>
    <t>16:00:42.617000</t>
  </si>
  <si>
    <t>11:04:30.308000</t>
  </si>
  <si>
    <t>10:15:11.059000</t>
  </si>
  <si>
    <t>12:18:43.773000</t>
  </si>
  <si>
    <t>12:03:51.626000</t>
  </si>
  <si>
    <t>14:19:45.693000</t>
  </si>
  <si>
    <t>13:32:26.185000</t>
  </si>
  <si>
    <t>15:51:04.310000</t>
  </si>
  <si>
    <t>10:09:48.361000</t>
  </si>
  <si>
    <t>09:58:31.528000</t>
  </si>
  <si>
    <t>13:05:22.932000</t>
  </si>
  <si>
    <t>12:08:26.568000</t>
  </si>
  <si>
    <t>14:42:05.499000</t>
  </si>
  <si>
    <t>13:37:53.178000</t>
  </si>
  <si>
    <t>15:55:29.059000</t>
  </si>
  <si>
    <t>10:08:08.987000</t>
  </si>
  <si>
    <t>09:55:48.838000</t>
  </si>
  <si>
    <t>12:34:07.455000</t>
  </si>
  <si>
    <t>11:34:50.855000</t>
  </si>
  <si>
    <t>14:53:06.216000</t>
  </si>
  <si>
    <t>13:56:44.664000</t>
  </si>
  <si>
    <t>16:31:18.915000</t>
  </si>
  <si>
    <t>10:51:38.487000</t>
  </si>
  <si>
    <t>10:18:12.355000</t>
  </si>
  <si>
    <t>12:36:02.844000</t>
  </si>
  <si>
    <t>11:59:50.100000</t>
  </si>
  <si>
    <t>14:42:20.995000</t>
  </si>
  <si>
    <t>14:08:41.575000</t>
  </si>
  <si>
    <t>16:18:38.023000</t>
  </si>
  <si>
    <t>10:21:33.130000</t>
  </si>
  <si>
    <t>09:56:53.303000</t>
  </si>
  <si>
    <t>12:15:17.653000</t>
  </si>
  <si>
    <t>11:41:04.835000</t>
  </si>
  <si>
    <t>13:54:16.434000</t>
  </si>
  <si>
    <t>13:02:24.304000</t>
  </si>
  <si>
    <t>16:15:54.409000</t>
  </si>
  <si>
    <t>10:31:51.428000</t>
  </si>
  <si>
    <t>09:50:10.820000</t>
  </si>
  <si>
    <t>12:40:10.418000</t>
  </si>
  <si>
    <t>11:14:09.668000</t>
  </si>
  <si>
    <t>13:15:44.449000</t>
  </si>
  <si>
    <t>12:24:25.816000</t>
  </si>
  <si>
    <t>15:13:08.122000</t>
  </si>
  <si>
    <t>10:29:34.318000</t>
  </si>
  <si>
    <t>09:15:12.516000</t>
  </si>
  <si>
    <t>11:45:25.415000</t>
  </si>
  <si>
    <t>10:57:18.998000</t>
  </si>
  <si>
    <t>13:04:10.541000</t>
  </si>
  <si>
    <t>12:22:43.940000</t>
  </si>
  <si>
    <t>15:01:39.017000</t>
  </si>
  <si>
    <t>10:42:20.091000</t>
  </si>
  <si>
    <t>09:12:01.682000</t>
  </si>
  <si>
    <t>12:30:55.295000</t>
  </si>
  <si>
    <t>11:17:42.626000</t>
  </si>
  <si>
    <t>14:00:43.233000</t>
  </si>
  <si>
    <t>13:44:42.906000</t>
  </si>
  <si>
    <t>16:00:43.696000</t>
  </si>
  <si>
    <t>10:18:19.480000</t>
  </si>
  <si>
    <t>09:48:56.615000</t>
  </si>
  <si>
    <t>12:32:31.071000</t>
  </si>
  <si>
    <t>11:07:38.348000</t>
  </si>
  <si>
    <t>12:32:59.888000</t>
  </si>
  <si>
    <t>12:35:45.340000</t>
  </si>
  <si>
    <t>14:34:50.918000</t>
  </si>
  <si>
    <t>10:26:00.719000</t>
  </si>
  <si>
    <t>09:39:31.001000</t>
  </si>
  <si>
    <t>12:34:11.770000</t>
  </si>
  <si>
    <t>11:24:49.236000</t>
  </si>
  <si>
    <t>13:32:08.270000</t>
  </si>
  <si>
    <t>12:57:11.113000</t>
  </si>
  <si>
    <t>15:21:41.955000</t>
  </si>
  <si>
    <t>10:58:33.032000</t>
  </si>
  <si>
    <t>09:23:29.035000</t>
  </si>
  <si>
    <t>12:38:51.512000</t>
  </si>
  <si>
    <t>11:53:00.040000</t>
  </si>
  <si>
    <t>13:56:55.629000</t>
  </si>
  <si>
    <t>13:29:55.038000</t>
  </si>
  <si>
    <t>15:53:16.370000</t>
  </si>
  <si>
    <t>10:16:26.459000</t>
  </si>
  <si>
    <t>09:54:32.578000</t>
  </si>
  <si>
    <t>12:49:48.218000</t>
  </si>
  <si>
    <t>12:33:39.397000</t>
  </si>
  <si>
    <t>15:37:32.495000</t>
  </si>
  <si>
    <t>14:29:39.769000</t>
  </si>
  <si>
    <t>16:39:00.856000</t>
  </si>
  <si>
    <t>10:43:27.357000</t>
  </si>
  <si>
    <t>10:46:43.320000</t>
  </si>
  <si>
    <t>13:46:19.306000</t>
  </si>
  <si>
    <t>12:39:32.932000</t>
  </si>
  <si>
    <t>15:02:26.353000</t>
  </si>
  <si>
    <t>14:37:10.432000</t>
  </si>
  <si>
    <t>17:20:20.242000</t>
  </si>
  <si>
    <t>10:29:19.940000</t>
  </si>
  <si>
    <t>09:19:11.952000</t>
  </si>
  <si>
    <t>11:53:33.395000</t>
  </si>
  <si>
    <t>10:53:38.294000</t>
  </si>
  <si>
    <t>13:02:24.947000</t>
  </si>
  <si>
    <t>12:22:50.331000</t>
  </si>
  <si>
    <t>14:40:10.729000</t>
  </si>
  <si>
    <t>10:29:02.297000</t>
  </si>
  <si>
    <t>09:14:34.151000</t>
  </si>
  <si>
    <t>11:44:03.399000</t>
  </si>
  <si>
    <t>10:51:25.333000</t>
  </si>
  <si>
    <t>13:10:03.576000</t>
  </si>
  <si>
    <t>12:16:40.380000</t>
  </si>
  <si>
    <t>14:58:11.604000</t>
  </si>
  <si>
    <t>10:26:01.590000</t>
  </si>
  <si>
    <t>09:15:01.167000</t>
  </si>
  <si>
    <t>10:39:39.473000</t>
  </si>
  <si>
    <t>10:59:41.672000</t>
  </si>
  <si>
    <t>12:30:20.293000</t>
  </si>
  <si>
    <t>12:11:58</t>
  </si>
  <si>
    <t>14:17:52.280000</t>
  </si>
  <si>
    <t>10:07:34.828000</t>
  </si>
  <si>
    <t>09:35:38.160000</t>
  </si>
  <si>
    <t>11:56:23.319000</t>
  </si>
  <si>
    <t>10:50:46.800000</t>
  </si>
  <si>
    <t>13:45:26.195000</t>
  </si>
  <si>
    <t>12:26:32.024000</t>
  </si>
  <si>
    <t>14:51:28.176000</t>
  </si>
  <si>
    <t>09:42:55.476000</t>
  </si>
  <si>
    <t>09:21:00.340000</t>
  </si>
  <si>
    <t>11:23:24.941000</t>
  </si>
  <si>
    <t>10:33:18.577000</t>
  </si>
  <si>
    <t>13:33:28.890000</t>
  </si>
  <si>
    <t>12:49:04.144000</t>
  </si>
  <si>
    <t>16:05:06.091000</t>
  </si>
  <si>
    <t>11:19:02.773000</t>
  </si>
  <si>
    <t>10:37:22.523000</t>
  </si>
  <si>
    <t>13:30:30.407000</t>
  </si>
  <si>
    <t>12:57:57.491000</t>
  </si>
  <si>
    <t>15:00:11.126000</t>
  </si>
  <si>
    <t>14:18:33.666000</t>
  </si>
  <si>
    <t>16:54:56.385000</t>
  </si>
  <si>
    <t>10:47:00.653000</t>
  </si>
  <si>
    <t>09:40:18.712000</t>
  </si>
  <si>
    <t>11:53:00.883000</t>
  </si>
  <si>
    <t>11:21:36.909000</t>
  </si>
  <si>
    <t>14:24:10.397000</t>
  </si>
  <si>
    <t>13:39:25.162000</t>
  </si>
  <si>
    <t>15:52:38.520000</t>
  </si>
  <si>
    <t>10:00:31.706000</t>
  </si>
  <si>
    <t>09:21:35.942000</t>
  </si>
  <si>
    <t>12:48:20.698000</t>
  </si>
  <si>
    <t>11:16:25.563000</t>
  </si>
  <si>
    <t>13:59:30.312000</t>
  </si>
  <si>
    <t>12:52:46.852000</t>
  </si>
  <si>
    <t>15:31:07.032000</t>
  </si>
  <si>
    <t>10:00:08.519000</t>
  </si>
  <si>
    <t>09:27:42.592000</t>
  </si>
  <si>
    <t>12:43:08.885000</t>
  </si>
  <si>
    <t>11:32:38.156000</t>
  </si>
  <si>
    <t>14:10:45.727000</t>
  </si>
  <si>
    <t>13:05:37.184000</t>
  </si>
  <si>
    <t>15:34:20.065000</t>
  </si>
  <si>
    <t>10:02:30.074000</t>
  </si>
  <si>
    <t>09:57:20.514000</t>
  </si>
  <si>
    <t>12:18:24</t>
  </si>
  <si>
    <t>11:41:15.618000</t>
  </si>
  <si>
    <t>14:28:27.088000</t>
  </si>
  <si>
    <t>14:01:48.370000</t>
  </si>
  <si>
    <t>16:30:19.076000</t>
  </si>
  <si>
    <t>10:52:33.864000</t>
  </si>
  <si>
    <t>09:58:22.159000</t>
  </si>
  <si>
    <t>12:32:28.691000</t>
  </si>
  <si>
    <t>12:16:51.308000</t>
  </si>
  <si>
    <t>15:07:44.913000</t>
  </si>
  <si>
    <t>13:43:47.671000</t>
  </si>
  <si>
    <t>16:01:29.663000</t>
  </si>
  <si>
    <t>10:18:22.405000</t>
  </si>
  <si>
    <t>09:33:19.008000</t>
  </si>
  <si>
    <t>11:47:54.804000</t>
  </si>
  <si>
    <t>11:32:33.543000</t>
  </si>
  <si>
    <t>14:27:08.032000</t>
  </si>
  <si>
    <t>13:31:43.872000</t>
  </si>
  <si>
    <t>15:46:22.632000</t>
  </si>
  <si>
    <t>10:59:54.333000</t>
  </si>
  <si>
    <t>10:11:06.550000</t>
  </si>
  <si>
    <t>12:44:31.177000</t>
  </si>
  <si>
    <t>11:53:23.886000</t>
  </si>
  <si>
    <t>14:10:13.122000</t>
  </si>
  <si>
    <t>13:33:02.761000</t>
  </si>
  <si>
    <t>16:00:57.389000</t>
  </si>
  <si>
    <t>10:06:48.075000</t>
  </si>
  <si>
    <t>09:13:56.594000</t>
  </si>
  <si>
    <t>12:05:46.624000</t>
  </si>
  <si>
    <t>11:09:42.475000</t>
  </si>
  <si>
    <t>13:53:41.578000</t>
  </si>
  <si>
    <t>12:58:40.705000</t>
  </si>
  <si>
    <t>15:58:48.968000</t>
  </si>
  <si>
    <t>10:18:43.276000</t>
  </si>
  <si>
    <t>09:15:05.690000</t>
  </si>
  <si>
    <t>11:15:15.871000</t>
  </si>
  <si>
    <t>10:40:45.826000</t>
  </si>
  <si>
    <t>12:42:00.503000</t>
  </si>
  <si>
    <t>12:07:40.992000</t>
  </si>
  <si>
    <t>14:52:06.918000</t>
  </si>
  <si>
    <t>10:00:21.006000</t>
  </si>
  <si>
    <t>09:57:52.723000</t>
  </si>
  <si>
    <t>12:33:31.450000</t>
  </si>
  <si>
    <t>11:56:20.195000</t>
  </si>
  <si>
    <t>14:27:04.707000</t>
  </si>
  <si>
    <t>13:19:47.186000</t>
  </si>
  <si>
    <t>15:29:46.135000</t>
  </si>
  <si>
    <t>11:13:35.105000</t>
  </si>
  <si>
    <t>10:34:11.379000</t>
  </si>
  <si>
    <t>13:22:41.290000</t>
  </si>
  <si>
    <t>12:14:37.305000</t>
  </si>
  <si>
    <t>15:10:28.020000</t>
  </si>
  <si>
    <t>13:31:59.750000</t>
  </si>
  <si>
    <t>16:17:20.143000</t>
  </si>
  <si>
    <t>10:59:07.266000</t>
  </si>
  <si>
    <t>09:57:24.719000</t>
  </si>
  <si>
    <t>12:43:39.795000</t>
  </si>
  <si>
    <t>12:23:04.287000</t>
  </si>
  <si>
    <t>14:54:44.713000</t>
  </si>
  <si>
    <t>13:46:57.807000</t>
  </si>
  <si>
    <t>16:25:07.085000</t>
  </si>
  <si>
    <t>10:17:00.458000</t>
  </si>
  <si>
    <t>09:13:57.085000</t>
  </si>
  <si>
    <t>12:09:25.636000</t>
  </si>
  <si>
    <t>10:45:19.625000</t>
  </si>
  <si>
    <t>13:25:06.225000</t>
  </si>
  <si>
    <t>12:17:56.031000</t>
  </si>
  <si>
    <t>15:05:19.237000</t>
  </si>
  <si>
    <t>10:10:16.660000</t>
  </si>
  <si>
    <t>09:43:25.943000</t>
  </si>
  <si>
    <t>12:01:14.085000</t>
  </si>
  <si>
    <t>11:26:15.077000</t>
  </si>
  <si>
    <t>14:03:38.380000</t>
  </si>
  <si>
    <t>13:49:10.963000</t>
  </si>
  <si>
    <t>16:20:30.009000</t>
  </si>
  <si>
    <t>10:52:41.780000</t>
  </si>
  <si>
    <t>09:54:30.667000</t>
  </si>
  <si>
    <t>12:10:52.161000</t>
  </si>
  <si>
    <t>11:33:24.834000</t>
  </si>
  <si>
    <t>14:28:36.072000</t>
  </si>
  <si>
    <t>13:08:15.622000</t>
  </si>
  <si>
    <t>15:40:10.416000</t>
  </si>
  <si>
    <t>10:31:09.844000</t>
  </si>
  <si>
    <t>09:56:01.651000</t>
  </si>
  <si>
    <t>12:33:02.096000</t>
  </si>
  <si>
    <t>11:49:21.815000</t>
  </si>
  <si>
    <t>14:41:57.490000</t>
  </si>
  <si>
    <t>13:31:34.031000</t>
  </si>
  <si>
    <t>15:59:10.844000</t>
  </si>
  <si>
    <t>10:57:36.265000</t>
  </si>
  <si>
    <t>09:10:42.349000</t>
  </si>
  <si>
    <t>11:27:06.473000</t>
  </si>
  <si>
    <t>10:45:15.352000</t>
  </si>
  <si>
    <t>13:35:53.793000</t>
  </si>
  <si>
    <t>12:43:02.053000</t>
  </si>
  <si>
    <t>15:16:59.606000</t>
  </si>
  <si>
    <t>10:50:17.371000</t>
  </si>
  <si>
    <t>09:23:00.870000</t>
  </si>
  <si>
    <t>12:17:22.094000</t>
  </si>
  <si>
    <t>10:52:13.904000</t>
  </si>
  <si>
    <t>13:13:43.921000</t>
  </si>
  <si>
    <t>13:12:38.026000</t>
  </si>
  <si>
    <t>15:41:11.980000</t>
  </si>
  <si>
    <t>10:07:41.420000</t>
  </si>
  <si>
    <t>09:51:47.553000</t>
  </si>
  <si>
    <t>13:10:39.125000</t>
  </si>
  <si>
    <t>11:35:50.071000</t>
  </si>
  <si>
    <t>14:30:26.493000</t>
  </si>
  <si>
    <t>14:12:39.437000</t>
  </si>
  <si>
    <t>16:30:41.986000</t>
  </si>
  <si>
    <t>10:57:34.483000</t>
  </si>
  <si>
    <t>09:34:34.348000</t>
  </si>
  <si>
    <t>12:02:40.258000</t>
  </si>
  <si>
    <t>12:07:45.539000</t>
  </si>
  <si>
    <t>14:35:12.137000</t>
  </si>
  <si>
    <t>14:07:33.806000</t>
  </si>
  <si>
    <t>16:12:40.813000</t>
  </si>
  <si>
    <t>10:13:01.194000</t>
  </si>
  <si>
    <t>10:02:42.328000</t>
  </si>
  <si>
    <t>12:54:50.477000</t>
  </si>
  <si>
    <t>11:54:52.949000</t>
  </si>
  <si>
    <t>14:21:32.390000</t>
  </si>
  <si>
    <t>13:18:22.142000</t>
  </si>
  <si>
    <t>15:58:05.311000</t>
  </si>
  <si>
    <t>10:50:04.699000</t>
  </si>
  <si>
    <t>09:13:03.036000</t>
  </si>
  <si>
    <t>11:58:41.645000</t>
  </si>
  <si>
    <t>10:55:27.544000</t>
  </si>
  <si>
    <t>12:43:44.341000</t>
  </si>
  <si>
    <t>12:01:36.624000</t>
  </si>
  <si>
    <t>14:43:59.971000</t>
  </si>
  <si>
    <t>11:03:32.761000</t>
  </si>
  <si>
    <t>10:03:44.525000</t>
  </si>
  <si>
    <t>12:05:57.965000</t>
  </si>
  <si>
    <t>11:25:14.863000</t>
  </si>
  <si>
    <t>13:29:20.635000</t>
  </si>
  <si>
    <t>13:06:27.679000</t>
  </si>
  <si>
    <t>15:39:05.547000</t>
  </si>
  <si>
    <t>10:48:06.101000</t>
  </si>
  <si>
    <t>09:08:51.078000</t>
  </si>
  <si>
    <t>11:34:56.958000</t>
  </si>
  <si>
    <t>10:59:35.271000</t>
  </si>
  <si>
    <t>13:30:35.525000</t>
  </si>
  <si>
    <t>12:10:34.877000</t>
  </si>
  <si>
    <t>14:51:25.031000</t>
  </si>
  <si>
    <t>10:50:07.839000</t>
  </si>
  <si>
    <t>09:48:17.007000</t>
  </si>
  <si>
    <t>12:23:24.415000</t>
  </si>
  <si>
    <t>11:15:00.292000</t>
  </si>
  <si>
    <t>14:05:52.887000</t>
  </si>
  <si>
    <t>13:34:04.069000</t>
  </si>
  <si>
    <t>15:57:09.681000</t>
  </si>
  <si>
    <t>10:44:45.506000</t>
  </si>
  <si>
    <t>09:47:57.375000</t>
  </si>
  <si>
    <t>12:03:42.144000</t>
  </si>
  <si>
    <t>10:56:31.858000</t>
  </si>
  <si>
    <t>13:38:20.571000</t>
  </si>
  <si>
    <t>12:56:00.353000</t>
  </si>
  <si>
    <t>16:33:42.307000</t>
  </si>
  <si>
    <t>10:52:45.301000</t>
  </si>
  <si>
    <t>09:13:46.103000</t>
  </si>
  <si>
    <t>11:43:39.639000</t>
  </si>
  <si>
    <t>11:13:06.381000</t>
  </si>
  <si>
    <t>13:49:39.999000</t>
  </si>
  <si>
    <t>12:42:38.826000</t>
  </si>
  <si>
    <t>15:27:35.643000</t>
  </si>
  <si>
    <t>10:42:32.949000</t>
  </si>
  <si>
    <t>09:57:05.627000</t>
  </si>
  <si>
    <t>12:08:25.563000</t>
  </si>
  <si>
    <t>11:16:16.059000</t>
  </si>
  <si>
    <t>13:18:30.420000</t>
  </si>
  <si>
    <t>13:12:40.263000</t>
  </si>
  <si>
    <t>15:41:49.924000</t>
  </si>
  <si>
    <t>10:12:30.877000</t>
  </si>
  <si>
    <t>09:55:10.555000</t>
  </si>
  <si>
    <t>12:11:44.686000</t>
  </si>
  <si>
    <t>11:09:26.963000</t>
  </si>
  <si>
    <t>14:45:01.338000</t>
  </si>
  <si>
    <t>13:39:17.300000</t>
  </si>
  <si>
    <t>16:32:55.502000</t>
  </si>
  <si>
    <t>10:38:24.979000</t>
  </si>
  <si>
    <t>09:32:25.708000</t>
  </si>
  <si>
    <t>12:28:05.592000</t>
  </si>
  <si>
    <t>10:40:13.845000</t>
  </si>
  <si>
    <t>12:49:11.911000</t>
  </si>
  <si>
    <t>12:03:29.504000</t>
  </si>
  <si>
    <t>15:37:54.602000</t>
  </si>
  <si>
    <t>10:00:01.083000</t>
  </si>
  <si>
    <t>09:08:53.891000</t>
  </si>
  <si>
    <t>10:38:14.939000</t>
  </si>
  <si>
    <t>10:45:13.041000</t>
  </si>
  <si>
    <t>13:09:23.395000</t>
  </si>
  <si>
    <t>12:41:23.550000</t>
  </si>
  <si>
    <t>14:42:52.695000</t>
  </si>
  <si>
    <t>10:39:38.408000</t>
  </si>
  <si>
    <t>09:42:25.728000</t>
  </si>
  <si>
    <t>12:00:10.530000</t>
  </si>
  <si>
    <t>11:28:40.272000</t>
  </si>
  <si>
    <t>13:32:03.617000</t>
  </si>
  <si>
    <t>13:05:44.519000</t>
  </si>
  <si>
    <t>14:34:04.178000</t>
  </si>
  <si>
    <t>10:46:24.452000</t>
  </si>
  <si>
    <t>09:22:06.038000</t>
  </si>
  <si>
    <t>11:40:05.858000</t>
  </si>
  <si>
    <t>11:09:42.143000</t>
  </si>
  <si>
    <t>13:15:18.893000</t>
  </si>
  <si>
    <t>12:34:25.909000</t>
  </si>
  <si>
    <t>14:46:25.107000</t>
  </si>
  <si>
    <t>10:28:06.210000</t>
  </si>
  <si>
    <t>09:32:33.695000</t>
  </si>
  <si>
    <t>12:55:27.633000</t>
  </si>
  <si>
    <t>12:22:24.447000</t>
  </si>
  <si>
    <t>14:37:06.910000</t>
  </si>
  <si>
    <t>15:15:51.612000</t>
  </si>
  <si>
    <t>17:21:45.005000</t>
  </si>
  <si>
    <t>11:08:50.241000</t>
  </si>
  <si>
    <t>10:09:19.890000</t>
  </si>
  <si>
    <t>13:00:57.491000</t>
  </si>
  <si>
    <t>13:05:25.568000</t>
  </si>
  <si>
    <t>15:24:23.902000</t>
  </si>
  <si>
    <t>14:19:47.501000</t>
  </si>
  <si>
    <t>16:36:59.440000</t>
  </si>
  <si>
    <t>09:41:17.748000</t>
  </si>
  <si>
    <t>10:26:15.143000</t>
  </si>
  <si>
    <t>13:22:06.463000</t>
  </si>
  <si>
    <t>12:39:47.902000</t>
  </si>
  <si>
    <t>14:51:06.711000</t>
  </si>
  <si>
    <t>13:51:45.410000</t>
  </si>
  <si>
    <t>17:25:48.718000</t>
  </si>
  <si>
    <t>10:03:43.806000</t>
  </si>
  <si>
    <t>09:52:51.622000</t>
  </si>
  <si>
    <t>12:35:38.435000</t>
  </si>
  <si>
    <t>12:06:42.341000</t>
  </si>
  <si>
    <t>14:31:33.536000</t>
  </si>
  <si>
    <t>14:57:56.668000</t>
  </si>
  <si>
    <t>17:23:45.804000</t>
  </si>
  <si>
    <t>10:31:35.016000</t>
  </si>
  <si>
    <t>09:24:14.425000</t>
  </si>
  <si>
    <t>11:29:31.160000</t>
  </si>
  <si>
    <t>11:31:22.100000</t>
  </si>
  <si>
    <t>14:17:04.171000</t>
  </si>
  <si>
    <t>13:11:05.054000</t>
  </si>
  <si>
    <t>15:42:21.533000</t>
  </si>
  <si>
    <t>10:23:22.742000</t>
  </si>
  <si>
    <t>09:42:27.654000</t>
  </si>
  <si>
    <t>12:09:14.523000</t>
  </si>
  <si>
    <t>10:57:20.260000</t>
  </si>
  <si>
    <t>13:38:53.715000</t>
  </si>
  <si>
    <t>12:23:59.075000</t>
  </si>
  <si>
    <t>15:23:58.067000</t>
  </si>
  <si>
    <t>10:53:28.653000</t>
  </si>
  <si>
    <t>09:44:56.374000</t>
  </si>
  <si>
    <t>12:04:24.788000</t>
  </si>
  <si>
    <t>11:42:07.412000</t>
  </si>
  <si>
    <t>14:24:33.353000</t>
  </si>
  <si>
    <t>14:07:15.355000</t>
  </si>
  <si>
    <t>16:49:05.178000</t>
  </si>
  <si>
    <t>10:39:39.950000</t>
  </si>
  <si>
    <t>10:21:50.762000</t>
  </si>
  <si>
    <t>12:57:56.445000</t>
  </si>
  <si>
    <t>11:37:33.327000</t>
  </si>
  <si>
    <t>13:37:33.601000</t>
  </si>
  <si>
    <t>12:57:35.481000</t>
  </si>
  <si>
    <t>15:10:15.274000</t>
  </si>
  <si>
    <t>10:20:12.087000</t>
  </si>
  <si>
    <t>09:07:40.573000</t>
  </si>
  <si>
    <t>12:43:08.518000</t>
  </si>
  <si>
    <t>11:14:25.453000</t>
  </si>
  <si>
    <t>13:59:59.080000</t>
  </si>
  <si>
    <t>13:03:13.223000</t>
  </si>
  <si>
    <t>15:52:45.575000</t>
  </si>
  <si>
    <t>10:10:45.264000</t>
  </si>
  <si>
    <t>09:54:46.068000</t>
  </si>
  <si>
    <t>11:53:49.328000</t>
  </si>
  <si>
    <t>11:16:13.202000</t>
  </si>
  <si>
    <t>13:59:37.008000</t>
  </si>
  <si>
    <t>12:32:19.116000</t>
  </si>
  <si>
    <t>14:30:39.718000</t>
  </si>
  <si>
    <t>10:26:53.613000</t>
  </si>
  <si>
    <t>09:08:48.164000</t>
  </si>
  <si>
    <t>11:19:11.912000</t>
  </si>
  <si>
    <t>10:40:27.367000</t>
  </si>
  <si>
    <t>12:56:48.155000</t>
  </si>
  <si>
    <t>12:15:30.667000</t>
  </si>
  <si>
    <t>14:55:48.747000</t>
  </si>
  <si>
    <t>10:44:00.286000</t>
  </si>
  <si>
    <t>10:18:59.277000</t>
  </si>
  <si>
    <t>13:52:54.435000</t>
  </si>
  <si>
    <t>12:10:34.546000</t>
  </si>
  <si>
    <t>14:26:20.887000</t>
  </si>
  <si>
    <t>14:09:08.481000</t>
  </si>
  <si>
    <t>16:12:32.212000</t>
  </si>
  <si>
    <t>10:56:25.590000</t>
  </si>
  <si>
    <t>09:24:49.286000</t>
  </si>
  <si>
    <t>11:52:14.312000</t>
  </si>
  <si>
    <t>10:53:47.342000</t>
  </si>
  <si>
    <t>13:01:41.083000</t>
  </si>
  <si>
    <t>12:35:24.350000</t>
  </si>
  <si>
    <t>15:02:49.271000</t>
  </si>
  <si>
    <t>10:34:40.397000</t>
  </si>
  <si>
    <t>09:43:26.473000</t>
  </si>
  <si>
    <t>13:10:39.006000</t>
  </si>
  <si>
    <t>12:17:47.534000</t>
  </si>
  <si>
    <t>14:48:42.369000</t>
  </si>
  <si>
    <t>13:27:06.050000</t>
  </si>
  <si>
    <t>15:59:16.458000</t>
  </si>
  <si>
    <t>10:36:18.260000</t>
  </si>
  <si>
    <t>10:15:55.302000</t>
  </si>
  <si>
    <t>12:56:43.318000</t>
  </si>
  <si>
    <t>11:40:59.704000</t>
  </si>
  <si>
    <t>14:19:58.704000</t>
  </si>
  <si>
    <t>13:35:51.339000</t>
  </si>
  <si>
    <t>15:46:30.082000</t>
  </si>
  <si>
    <t>10:40:44.992000</t>
  </si>
  <si>
    <t>09:20:38.141000</t>
  </si>
  <si>
    <t>12:18:12.178000</t>
  </si>
  <si>
    <t>11:08:44.841000</t>
  </si>
  <si>
    <t>13:14:02.769000</t>
  </si>
  <si>
    <t>12:41:53.750000</t>
  </si>
  <si>
    <t>15:20:32.902000</t>
  </si>
  <si>
    <t>10:12:14.821000</t>
  </si>
  <si>
    <t>09:53:27.421000</t>
  </si>
  <si>
    <t>12:13:25.434000</t>
  </si>
  <si>
    <t>11:24:30.089000</t>
  </si>
  <si>
    <t>13:31:03.547000</t>
  </si>
  <si>
    <t>12:42:40.145000</t>
  </si>
  <si>
    <t>15:35:59.475000</t>
  </si>
  <si>
    <t>10:26:24.626000</t>
  </si>
  <si>
    <t>09:09:24.075000</t>
  </si>
  <si>
    <t>11:41:48.874000</t>
  </si>
  <si>
    <t>10:23:22.038000</t>
  </si>
  <si>
    <t>13:14:31.934000</t>
  </si>
  <si>
    <t>11:43:52.530000</t>
  </si>
  <si>
    <t>14:34:07.638000</t>
  </si>
  <si>
    <t>10:46:43.886000</t>
  </si>
  <si>
    <t>09:47:17.518000</t>
  </si>
  <si>
    <t>11:58:08.937000</t>
  </si>
  <si>
    <t>11:02:08.015000</t>
  </si>
  <si>
    <t>13:44:50.182000</t>
  </si>
  <si>
    <t>12:14:28.900000</t>
  </si>
  <si>
    <t>15:01:08.019000</t>
  </si>
  <si>
    <t>10:03:32.149000</t>
  </si>
  <si>
    <t>09:42:25.225000</t>
  </si>
  <si>
    <t>12:47:07.998000</t>
  </si>
  <si>
    <t>12:57:19.757000</t>
  </si>
  <si>
    <t>15:28:36.366000</t>
  </si>
  <si>
    <t>14:20:57.711000</t>
  </si>
  <si>
    <t>16:57:34.982000</t>
  </si>
  <si>
    <t>10:45:03.479000</t>
  </si>
  <si>
    <t>09:11:33.482000</t>
  </si>
  <si>
    <t>11:53:21.343000</t>
  </si>
  <si>
    <t>11:18:33.225000</t>
  </si>
  <si>
    <t>13:56:55.941000</t>
  </si>
  <si>
    <t>13:16:10.443000</t>
  </si>
  <si>
    <t>16:10:39.522000</t>
  </si>
  <si>
    <t>10:48:25.116000</t>
  </si>
  <si>
    <t>09:59:23.625000</t>
  </si>
  <si>
    <t>12:46:00.472000</t>
  </si>
  <si>
    <t>11:56:36.757000</t>
  </si>
  <si>
    <t>14:09:30.488000</t>
  </si>
  <si>
    <t>13:43:30.933000</t>
  </si>
  <si>
    <t>16:29:02.105000</t>
  </si>
  <si>
    <t>11:11:43.814000</t>
  </si>
  <si>
    <t>10:27:39.471000</t>
  </si>
  <si>
    <t>12:38:46.756000</t>
  </si>
  <si>
    <t>11:39:44.661000</t>
  </si>
  <si>
    <t>14:17:17.582000</t>
  </si>
  <si>
    <t>12:48:31.272000</t>
  </si>
  <si>
    <t>15:38:56.954000</t>
  </si>
  <si>
    <t>10:52:20.088000</t>
  </si>
  <si>
    <t>09:43:36.556000</t>
  </si>
  <si>
    <t>13:04:26.872000</t>
  </si>
  <si>
    <t>12:02:47.346000</t>
  </si>
  <si>
    <t>13:36:57.134000</t>
  </si>
  <si>
    <t>13:54:53.070000</t>
  </si>
  <si>
    <t>17:30:43.968000</t>
  </si>
  <si>
    <t>10:47:33.886000</t>
  </si>
  <si>
    <t>09:08:59.821000</t>
  </si>
  <si>
    <t>11:13:35.350000</t>
  </si>
  <si>
    <t>10:31:17.043000</t>
  </si>
  <si>
    <t>13:06:33.501000</t>
  </si>
  <si>
    <t>11:38:02.598000</t>
  </si>
  <si>
    <t>15:11:59.153000</t>
  </si>
  <si>
    <t>10:08:27.742000</t>
  </si>
  <si>
    <t>09:58:40.623000</t>
  </si>
  <si>
    <t>12:45:17.754000</t>
  </si>
  <si>
    <t>11:18:13.766000</t>
  </si>
  <si>
    <t>14:14:34.553000</t>
  </si>
  <si>
    <t>13:04:30.149000</t>
  </si>
  <si>
    <t>15:29:10.110000</t>
  </si>
  <si>
    <t>10:58:00.073000</t>
  </si>
  <si>
    <t>09:23:44.964000</t>
  </si>
  <si>
    <t>12:25:53.277000</t>
  </si>
  <si>
    <t>11:26:11.452000</t>
  </si>
  <si>
    <t>14:15:15.549000</t>
  </si>
  <si>
    <t>12:37:07.193000</t>
  </si>
  <si>
    <t>14:53:34.528000</t>
  </si>
  <si>
    <t>10:17:26.837000</t>
  </si>
  <si>
    <t>09:33:36.984000</t>
  </si>
  <si>
    <t>11:48:25.949000</t>
  </si>
  <si>
    <t>11:54:11.284000</t>
  </si>
  <si>
    <t>14:34:51.888000</t>
  </si>
  <si>
    <t>13:01:17.101000</t>
  </si>
  <si>
    <t>15:08:11.328000</t>
  </si>
  <si>
    <t>10:30:16.341000</t>
  </si>
  <si>
    <t>09:51:07.601000</t>
  </si>
  <si>
    <t>12:11:40.236000</t>
  </si>
  <si>
    <t>11:05:06.098000</t>
  </si>
  <si>
    <t>13:56:16.721000</t>
  </si>
  <si>
    <t>14:14:35.934000</t>
  </si>
  <si>
    <t>17:00:48.138000</t>
  </si>
  <si>
    <t>10:14:28.432000</t>
  </si>
  <si>
    <t>09:06:32.387000</t>
  </si>
  <si>
    <t>12:27:48.524000</t>
  </si>
  <si>
    <t>11:39:12.028000</t>
  </si>
  <si>
    <t>14:05:59.207000</t>
  </si>
  <si>
    <t>13:29:36.916000</t>
  </si>
  <si>
    <t>16:01:36.815000</t>
  </si>
  <si>
    <t>10:04:24.736000</t>
  </si>
  <si>
    <t>09:51:09.485000</t>
  </si>
  <si>
    <t>12:10:34.628000</t>
  </si>
  <si>
    <t>11:43:01.095000</t>
  </si>
  <si>
    <t>13:58:20.451000</t>
  </si>
  <si>
    <t>13:07:36.098000</t>
  </si>
  <si>
    <t>15:33:49.629000</t>
  </si>
  <si>
    <t>10:33:21.318000</t>
  </si>
  <si>
    <t>09:54:00.264000</t>
  </si>
  <si>
    <t>12:01:24.710000</t>
  </si>
  <si>
    <t>11:15:05.559000</t>
  </si>
  <si>
    <t>13:28:27.856000</t>
  </si>
  <si>
    <t>12:53:19.864000</t>
  </si>
  <si>
    <t>15:50:39.398000</t>
  </si>
  <si>
    <t>10:02:59.275000</t>
  </si>
  <si>
    <t>09:12:22.142000</t>
  </si>
  <si>
    <t>11:32:51.886000</t>
  </si>
  <si>
    <t>10:34:59.703000</t>
  </si>
  <si>
    <t>13:31:58.058000</t>
  </si>
  <si>
    <t>12:07:35.276000</t>
  </si>
  <si>
    <t>14:40:47.340000</t>
  </si>
  <si>
    <t>10:28:32.539000</t>
  </si>
  <si>
    <t>09:08:57.755000</t>
  </si>
  <si>
    <t>11:31:58.509000</t>
  </si>
  <si>
    <t>10:59:41.931000</t>
  </si>
  <si>
    <t>13:43:56.025000</t>
  </si>
  <si>
    <t>12:08:16.065000</t>
  </si>
  <si>
    <t>14:50:05.671000</t>
  </si>
  <si>
    <t>10:38:23.022000</t>
  </si>
  <si>
    <t>10:55:55.744000</t>
  </si>
  <si>
    <t>13:15:33.770000</t>
  </si>
  <si>
    <t>12:39:43.607000</t>
  </si>
  <si>
    <t>15:06:37.793000</t>
  </si>
  <si>
    <t>15:07:28.151000</t>
  </si>
  <si>
    <t>18:02:50.830000</t>
  </si>
  <si>
    <t>10:52:56.438000</t>
  </si>
  <si>
    <t>09:53:04.512000</t>
  </si>
  <si>
    <t>12:02:50.659000</t>
  </si>
  <si>
    <t>11:13:12.276000</t>
  </si>
  <si>
    <t>13:55:53.153000</t>
  </si>
  <si>
    <t>12:29:32.016000</t>
  </si>
  <si>
    <t>15:19:59.699000</t>
  </si>
  <si>
    <t>10:14:03.024000</t>
  </si>
  <si>
    <t>09:42:41.894000</t>
  </si>
  <si>
    <t>11:46:51.444000</t>
  </si>
  <si>
    <t>11:18:10.759000</t>
  </si>
  <si>
    <t>13:45:31.873000</t>
  </si>
  <si>
    <t>13:34:53.383000</t>
  </si>
  <si>
    <t>16:21:00.960000</t>
  </si>
  <si>
    <t>10:38:06.029000</t>
  </si>
  <si>
    <t>09:27:39.014000</t>
  </si>
  <si>
    <t>12:08:44.205000</t>
  </si>
  <si>
    <t>11:12:41.937000</t>
  </si>
  <si>
    <t>13:39:34.206000</t>
  </si>
  <si>
    <t>12:34:21.913000</t>
  </si>
  <si>
    <t>14:49:11.575000</t>
  </si>
  <si>
    <t>10:26:22.373000</t>
  </si>
  <si>
    <t>09:42:02.597000</t>
  </si>
  <si>
    <t>12:47:30.721000</t>
  </si>
  <si>
    <t>12:05:32.674000</t>
  </si>
  <si>
    <t>14:49:15.180000</t>
  </si>
  <si>
    <t>13:19:42.884000</t>
  </si>
  <si>
    <t>16:15:28.649000</t>
  </si>
  <si>
    <t>10:19:16.585000</t>
  </si>
  <si>
    <t>09:30:54.416000</t>
  </si>
  <si>
    <t>11:57:18.624000</t>
  </si>
  <si>
    <t>11:12:37.730000</t>
  </si>
  <si>
    <t>13:47:32.802000</t>
  </si>
  <si>
    <t>12:32:27.666000</t>
  </si>
  <si>
    <t>14:43:22.875000</t>
  </si>
  <si>
    <t>10:29:18.628000</t>
  </si>
  <si>
    <t>09:51:01.469000</t>
  </si>
  <si>
    <t>12:25:16.255000</t>
  </si>
  <si>
    <t>11:41:58.906000</t>
  </si>
  <si>
    <t>13:58:47.221000</t>
  </si>
  <si>
    <t>13:38:11.500000</t>
  </si>
  <si>
    <t>15:51:55.147000</t>
  </si>
  <si>
    <t>09:55:13.679000</t>
  </si>
  <si>
    <t>10:08:12.508000</t>
  </si>
  <si>
    <t>13:15:09.632000</t>
  </si>
  <si>
    <t>12:10:23.221000</t>
  </si>
  <si>
    <t>14:40:33.583000</t>
  </si>
  <si>
    <t>14:36:00.808000</t>
  </si>
  <si>
    <t>17:22:23.446000</t>
  </si>
  <si>
    <t>10:54:03.580000</t>
  </si>
  <si>
    <t>10:17:04.680000</t>
  </si>
  <si>
    <t>13:00:06.419000</t>
  </si>
  <si>
    <t>12:25:55.654000</t>
  </si>
  <si>
    <t>14:59:09.313000</t>
  </si>
  <si>
    <t>14:07:46.073000</t>
  </si>
  <si>
    <t>17:07:18.574000</t>
  </si>
  <si>
    <t>10:53:28.189000</t>
  </si>
  <si>
    <t>09:10:47.870000</t>
  </si>
  <si>
    <t>11:19:36.645000</t>
  </si>
  <si>
    <t>10:50:51.603000</t>
  </si>
  <si>
    <t>13:06:22.958000</t>
  </si>
  <si>
    <t>11:57:59.584000</t>
  </si>
  <si>
    <t>14:29:27.304000</t>
  </si>
  <si>
    <t>10:45:46.496000</t>
  </si>
  <si>
    <t>09:12:33.480000</t>
  </si>
  <si>
    <t>12:47:20.650000</t>
  </si>
  <si>
    <t>11:05:49.957000</t>
  </si>
  <si>
    <t>13:20:49.957000</t>
  </si>
  <si>
    <t>13:40:46.190000</t>
  </si>
  <si>
    <t>15:20:46.190000</t>
  </si>
  <si>
    <t>09:50:00</t>
  </si>
  <si>
    <t>09:54:27.535000</t>
  </si>
  <si>
    <t>12:12:27.535000</t>
  </si>
  <si>
    <t>12:01:17.576000</t>
  </si>
  <si>
    <t>13:25:17.576000</t>
  </si>
  <si>
    <t>13:28:39.653000</t>
  </si>
  <si>
    <t>14:28:39.653000</t>
  </si>
  <si>
    <t>09:15:00</t>
  </si>
  <si>
    <t>09:34:57.620000</t>
  </si>
  <si>
    <t>11:34:57.620000</t>
  </si>
  <si>
    <t>10:44:44.576000</t>
  </si>
  <si>
    <t>12:47:44.576000</t>
  </si>
  <si>
    <t>13:03:36.504000</t>
  </si>
  <si>
    <t>15:33:36.504000</t>
  </si>
  <si>
    <t>09:35:27.569000</t>
  </si>
  <si>
    <t>10:35:27.569000</t>
  </si>
  <si>
    <t>10:54:46.914000</t>
  </si>
  <si>
    <t>11:54:46.914000</t>
  </si>
  <si>
    <t>13:52:09.315000</t>
  </si>
  <si>
    <t>14:52:09.315000</t>
  </si>
  <si>
    <t>09:00:00</t>
  </si>
  <si>
    <t>09:30:11.281000</t>
  </si>
  <si>
    <t>10:30:11.281000</t>
  </si>
  <si>
    <t>12:17:52.226000</t>
  </si>
  <si>
    <t>13:17:52.226000</t>
  </si>
  <si>
    <t>13:59:28.567000</t>
  </si>
  <si>
    <t>14:59:28.567000</t>
  </si>
  <si>
    <t>09:47:58.306000</t>
  </si>
  <si>
    <t>10:47:58.306000</t>
  </si>
  <si>
    <t>11:05:56.801000</t>
  </si>
  <si>
    <t>12:05:56.801000</t>
  </si>
  <si>
    <t>13:20:32.525000</t>
  </si>
  <si>
    <t>14:20:32.525000</t>
  </si>
  <si>
    <t>09:12:45.939000</t>
  </si>
  <si>
    <t>10:12:45.939000</t>
  </si>
  <si>
    <t>10:39:13.366000</t>
  </si>
  <si>
    <t>11:39:13.366000</t>
  </si>
  <si>
    <t>12:15:41.710000</t>
  </si>
  <si>
    <t>13:15:41.710000</t>
  </si>
  <si>
    <t>09:18:49.417000</t>
  </si>
  <si>
    <t>10:56:49.417000</t>
  </si>
  <si>
    <t>12:17:12.466000</t>
  </si>
  <si>
    <t>13:17:12.466000</t>
  </si>
  <si>
    <t>13:54:32.878000</t>
  </si>
  <si>
    <t>15:32:32.878000</t>
  </si>
  <si>
    <t>09:38:00</t>
  </si>
  <si>
    <t>10:27:31.687000</t>
  </si>
  <si>
    <t>12:05:31.687000</t>
  </si>
  <si>
    <t>12:19:24.148000</t>
  </si>
  <si>
    <t>13:19:24.148000</t>
  </si>
  <si>
    <t>13:57:52.667000</t>
  </si>
  <si>
    <t>14:57:52.667000</t>
  </si>
  <si>
    <t>09:51:04.701000</t>
  </si>
  <si>
    <t>11:29:04.701000</t>
  </si>
  <si>
    <t>13:27:48.887000</t>
  </si>
  <si>
    <t>14:27:48.887000</t>
  </si>
  <si>
    <t>14:38:34.538000</t>
  </si>
  <si>
    <t>15:38:34.538000</t>
  </si>
  <si>
    <t>10:40:32.620000</t>
  </si>
  <si>
    <t>11:40:32.620000</t>
  </si>
  <si>
    <t>12:51:31.857000</t>
  </si>
  <si>
    <t>14:29:31.857000</t>
  </si>
  <si>
    <t>15:20:53.980000</t>
  </si>
  <si>
    <t>16:20:53.980000</t>
  </si>
  <si>
    <t>09:09:53.873000</t>
  </si>
  <si>
    <t>10:09:53.873000</t>
  </si>
  <si>
    <t>10:23:49.775000</t>
  </si>
  <si>
    <t>11:23:49.775000</t>
  </si>
  <si>
    <t>12:33:56.843000</t>
  </si>
  <si>
    <t>13:33:56.843000</t>
  </si>
  <si>
    <t>10:00:50.750000</t>
  </si>
  <si>
    <t>11:00:50.750000</t>
  </si>
  <si>
    <t>12:00:08.459000</t>
  </si>
  <si>
    <t>13:00:08.459000</t>
  </si>
  <si>
    <t>13:49:41.924000</t>
  </si>
  <si>
    <t>14:49:41.924000</t>
  </si>
  <si>
    <t>09:23:54.610000</t>
  </si>
  <si>
    <t>10:23:54.610000</t>
  </si>
  <si>
    <t>10:51:52.208000</t>
  </si>
  <si>
    <t>12:29:52.208000</t>
  </si>
  <si>
    <t>12:40:17.916000</t>
  </si>
  <si>
    <t>13:40:17.916000</t>
  </si>
  <si>
    <t>10:21:38.719000</t>
  </si>
  <si>
    <t>11:21:38.719000</t>
  </si>
  <si>
    <t>11:33:53.299000</t>
  </si>
  <si>
    <t>12:33:53.299000</t>
  </si>
  <si>
    <t>14:06:49.191000</t>
  </si>
  <si>
    <t>15:44:49.191000</t>
  </si>
  <si>
    <t>10:00:38.150000</t>
  </si>
  <si>
    <t>11:00:38.150000</t>
  </si>
  <si>
    <t>11:34:24.599000</t>
  </si>
  <si>
    <t>12:34:24.599000</t>
  </si>
  <si>
    <t>14:12:57.739000</t>
  </si>
  <si>
    <t>15:50:57.739000</t>
  </si>
  <si>
    <t>09:53:31.419000</t>
  </si>
  <si>
    <t>10:53:31.419000</t>
  </si>
  <si>
    <t>11:18:36.801000</t>
  </si>
  <si>
    <t>12:18:36.801000</t>
  </si>
  <si>
    <t>13:01:55.283000</t>
  </si>
  <si>
    <t>14:01:55.283000</t>
  </si>
  <si>
    <t>09:29:44.046000</t>
  </si>
  <si>
    <t>10:29:44.046000</t>
  </si>
  <si>
    <t>11:12:58.355000</t>
  </si>
  <si>
    <t>12:12:58.355000</t>
  </si>
  <si>
    <t>12:49:16.566000</t>
  </si>
  <si>
    <t>13:49:16.566000</t>
  </si>
  <si>
    <t>10:27:16.349000</t>
  </si>
  <si>
    <t>11:47:26.131000</t>
  </si>
  <si>
    <t>12:55:41.189000</t>
  </si>
  <si>
    <t>10:26:19.799000</t>
  </si>
  <si>
    <t>12:10:57.011000</t>
  </si>
  <si>
    <t>14:08:27.105000</t>
  </si>
  <si>
    <t>11:07:49.371000</t>
  </si>
  <si>
    <t>13:43:18.589000</t>
  </si>
  <si>
    <t>16:20:28.508000</t>
  </si>
  <si>
    <t>10:33:57.239000</t>
  </si>
  <si>
    <t>11:59:54.309000</t>
  </si>
  <si>
    <t>13:49:23.089000</t>
  </si>
  <si>
    <t>10:35:12.085000</t>
  </si>
  <si>
    <t>12:28:55.564000</t>
  </si>
  <si>
    <t>14:04:09.011000</t>
  </si>
  <si>
    <t>10:52:54.768000</t>
  </si>
  <si>
    <t>12:04:26.703000</t>
  </si>
  <si>
    <t>13:20:04.373000</t>
  </si>
  <si>
    <t>10:51:30.055000</t>
  </si>
  <si>
    <t>12:50:22.606000</t>
  </si>
  <si>
    <t>14:05:46.313000</t>
  </si>
  <si>
    <t>10:16:37.390000</t>
  </si>
  <si>
    <t>11:41:16.409000</t>
  </si>
  <si>
    <t>12:48:08.161000</t>
  </si>
  <si>
    <t>11:29:54.434000</t>
  </si>
  <si>
    <t>13:26:56.791000</t>
  </si>
  <si>
    <t>14:46:12.365000</t>
  </si>
  <si>
    <t>10:10:25.907000</t>
  </si>
  <si>
    <t>11:33:19.607000</t>
  </si>
  <si>
    <t>12:51:14.167000</t>
  </si>
  <si>
    <t>10:51:19.818000</t>
  </si>
  <si>
    <t>12:26:12.438000</t>
  </si>
  <si>
    <t>14:31:04.011000</t>
  </si>
  <si>
    <t>10:24:32.700000</t>
  </si>
  <si>
    <t>11:57:57.378000</t>
  </si>
  <si>
    <t>13:21:42.504000</t>
  </si>
  <si>
    <t>11:14:01.179000</t>
  </si>
  <si>
    <t>12:24:04.952000</t>
  </si>
  <si>
    <t>14:23:44.405000</t>
  </si>
  <si>
    <t>12:15:13.412000</t>
  </si>
  <si>
    <t>13:33:37.288000</t>
  </si>
  <si>
    <t>14:50:53.775000</t>
  </si>
  <si>
    <t>01:52:01</t>
  </si>
  <si>
    <t>shift</t>
  </si>
  <si>
    <t>Product Id</t>
  </si>
  <si>
    <t>working hours of operator</t>
  </si>
  <si>
    <t>median</t>
  </si>
  <si>
    <t>mean</t>
  </si>
  <si>
    <t>total downtime in min2</t>
  </si>
  <si>
    <t>total downtime in min 2</t>
  </si>
  <si>
    <t>q2</t>
  </si>
  <si>
    <t>q1</t>
  </si>
  <si>
    <t>q3</t>
  </si>
  <si>
    <t>iqr</t>
  </si>
  <si>
    <t>q1-1.5irq</t>
  </si>
  <si>
    <t>lf</t>
  </si>
  <si>
    <t>uf</t>
  </si>
  <si>
    <t>q3+1.5iqr</t>
  </si>
  <si>
    <t>min data</t>
  </si>
  <si>
    <t xml:space="preserve">max data </t>
  </si>
  <si>
    <t>total downtime in hrs</t>
  </si>
  <si>
    <t>total downtime in hr2</t>
  </si>
  <si>
    <t>working hours3</t>
  </si>
  <si>
    <t>Sum of productive time</t>
  </si>
  <si>
    <t>Sum of total downtime in hr2</t>
  </si>
  <si>
    <t>Sum of working hours3</t>
  </si>
  <si>
    <t>Evening Shift</t>
  </si>
  <si>
    <t>Morning Shift</t>
  </si>
  <si>
    <t>productive time=</t>
  </si>
  <si>
    <t>Count of shift</t>
  </si>
  <si>
    <t>Sum of Total Human Error Downtime Hr</t>
  </si>
  <si>
    <t>Sum of Total Non-Human Error Downtime Hr</t>
  </si>
  <si>
    <t>Sum of Emergency stop</t>
  </si>
  <si>
    <t>Sum of Batch change</t>
  </si>
  <si>
    <t>Sum of Labeling error</t>
  </si>
  <si>
    <t>Sum of Inventory shortage</t>
  </si>
  <si>
    <t>Sum of Product spill</t>
  </si>
  <si>
    <t>Sum of Machine adjustment</t>
  </si>
  <si>
    <t>Sum of Machine failure</t>
  </si>
  <si>
    <t>Sum of Batch coding error</t>
  </si>
  <si>
    <t>Sum of Conveyor belt jam</t>
  </si>
  <si>
    <t>Sum of Calibration error</t>
  </si>
  <si>
    <t>Sum of Label switch</t>
  </si>
  <si>
    <t>Sum of Other</t>
  </si>
  <si>
    <t>batch coding error</t>
  </si>
  <si>
    <t>maximum</t>
  </si>
  <si>
    <t>All</t>
  </si>
  <si>
    <t>maximum error</t>
  </si>
  <si>
    <t xml:space="preserve"> </t>
  </si>
  <si>
    <t>maximum shift count</t>
  </si>
  <si>
    <t>maximum machine downtime</t>
  </si>
  <si>
    <t>maximum human downtime</t>
  </si>
  <si>
    <t>maimum</t>
  </si>
  <si>
    <t>Aug</t>
  </si>
  <si>
    <t>Sep</t>
  </si>
  <si>
    <t>Oct</t>
  </si>
  <si>
    <t>Nov</t>
  </si>
  <si>
    <t>Dec</t>
  </si>
  <si>
    <t>Jan</t>
  </si>
  <si>
    <t>Feb</t>
  </si>
  <si>
    <t>Mar</t>
  </si>
  <si>
    <t>Apr</t>
  </si>
  <si>
    <t>May</t>
  </si>
  <si>
    <t>Sum of Batch time</t>
  </si>
  <si>
    <t>total downtime in mins</t>
  </si>
  <si>
    <t>Total downtime in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</si>
</sst>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1000000]h:mm:ss;@"/>
    <numFmt numFmtId="166" formatCode="h:mm;@"/>
    <numFmt numFmtId="167" formatCode="h:mm:ss;@"/>
  </numFmts>
  <fonts count="7" x14ac:knownFonts="1">
    <font>
      <sz val="11"/>
      <color theme="1"/>
      <name val="Calibri"/>
      <family val="2"/>
      <scheme val="minor"/>
    </font>
    <font>
      <sz val="8"/>
      <name val="Calibri"/>
      <family val="2"/>
      <scheme val="minor"/>
    </font>
    <font>
      <b/>
      <sz val="1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rgb="FFF8F9FA"/>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bgColor indexed="64"/>
      </patternFill>
    </fill>
  </fills>
  <borders count="3">
    <border>
      <left/>
      <right/>
      <top/>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46">
    <xf numFmtId="0" fontId="0" fillId="0" borderId="0" xfId="0"/>
    <xf numFmtId="0" fontId="2" fillId="2" borderId="0" xfId="0" applyFont="1" applyFill="1" applyAlignment="1">
      <alignment horizontal="center"/>
    </xf>
    <xf numFmtId="0" fontId="2"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3" borderId="0" xfId="0" applyFill="1"/>
    <xf numFmtId="0" fontId="0" fillId="0" borderId="0" xfId="0" applyNumberFormat="1"/>
    <xf numFmtId="2" fontId="0" fillId="0" borderId="0" xfId="0" applyNumberFormat="1"/>
    <xf numFmtId="14" fontId="0" fillId="0" borderId="0" xfId="0" applyNumberFormat="1"/>
    <xf numFmtId="2" fontId="0" fillId="0" borderId="0" xfId="0" applyNumberFormat="1" applyAlignment="1">
      <alignment horizontal="center" vertical="center" wrapText="1"/>
    </xf>
    <xf numFmtId="0" fontId="4" fillId="0" borderId="1" xfId="0" applyFont="1" applyBorder="1" applyAlignment="1">
      <alignment horizontal="center" vertical="top"/>
    </xf>
    <xf numFmtId="1" fontId="0" fillId="0" borderId="0" xfId="0" applyNumberFormat="1"/>
    <xf numFmtId="14" fontId="4" fillId="0" borderId="1" xfId="0" applyNumberFormat="1" applyFont="1" applyBorder="1" applyAlignment="1">
      <alignment horizontal="center" vertical="top"/>
    </xf>
    <xf numFmtId="2" fontId="4" fillId="0" borderId="1" xfId="0" applyNumberFormat="1" applyFont="1" applyBorder="1" applyAlignment="1">
      <alignment horizontal="center" vertical="top"/>
    </xf>
    <xf numFmtId="1" fontId="4" fillId="0" borderId="1" xfId="0" applyNumberFormat="1" applyFont="1" applyBorder="1" applyAlignment="1">
      <alignment horizontal="center" vertical="top"/>
    </xf>
    <xf numFmtId="0" fontId="4" fillId="0" borderId="1" xfId="0" applyNumberFormat="1" applyFont="1" applyBorder="1" applyAlignment="1">
      <alignment horizontal="center" vertical="top"/>
    </xf>
    <xf numFmtId="164" fontId="0" fillId="0" borderId="0" xfId="0" applyNumberFormat="1"/>
    <xf numFmtId="164" fontId="0" fillId="0" borderId="0" xfId="0" applyNumberFormat="1" applyAlignment="1">
      <alignment horizontal="left"/>
    </xf>
    <xf numFmtId="164" fontId="4" fillId="0" borderId="1" xfId="0" applyNumberFormat="1" applyFont="1" applyBorder="1" applyAlignment="1">
      <alignment horizontal="center" vertical="top"/>
    </xf>
    <xf numFmtId="165" fontId="0" fillId="0" borderId="0" xfId="0" applyNumberFormat="1"/>
    <xf numFmtId="165" fontId="0" fillId="0" borderId="0" xfId="0" applyNumberFormat="1" applyAlignment="1">
      <alignment horizontal="left"/>
    </xf>
    <xf numFmtId="0" fontId="0" fillId="0" borderId="0" xfId="0" applyAlignment="1">
      <alignment horizontal="center" vertical="center"/>
    </xf>
    <xf numFmtId="167" fontId="4" fillId="0" borderId="1" xfId="0" applyNumberFormat="1" applyFont="1" applyBorder="1" applyAlignment="1">
      <alignment horizontal="center" vertical="top"/>
    </xf>
    <xf numFmtId="167" fontId="0" fillId="0" borderId="0" xfId="0" applyNumberFormat="1"/>
    <xf numFmtId="166" fontId="0" fillId="0" borderId="0" xfId="0" applyNumberFormat="1" applyAlignment="1">
      <alignment horizontal="left"/>
    </xf>
    <xf numFmtId="1" fontId="0" fillId="4" borderId="0" xfId="0" applyNumberFormat="1" applyFill="1"/>
    <xf numFmtId="0" fontId="0" fillId="4" borderId="0" xfId="0" applyFill="1"/>
    <xf numFmtId="1" fontId="0" fillId="6" borderId="2" xfId="0" applyNumberFormat="1" applyFont="1" applyFill="1" applyBorder="1"/>
    <xf numFmtId="1" fontId="0" fillId="0" borderId="2" xfId="0" applyNumberFormat="1" applyFont="1" applyBorder="1"/>
    <xf numFmtId="1" fontId="5" fillId="5" borderId="1" xfId="0" applyNumberFormat="1" applyFont="1" applyFill="1" applyBorder="1" applyAlignment="1">
      <alignment horizontal="center" vertical="top"/>
    </xf>
    <xf numFmtId="0" fontId="0" fillId="7" borderId="0" xfId="0" applyFill="1"/>
    <xf numFmtId="1" fontId="0" fillId="7" borderId="0" xfId="0" applyNumberFormat="1" applyFill="1"/>
    <xf numFmtId="9" fontId="0" fillId="7" borderId="0" xfId="1" applyFont="1" applyFill="1"/>
    <xf numFmtId="1" fontId="0" fillId="0" borderId="0" xfId="0" pivotButton="1" applyNumberFormat="1"/>
    <xf numFmtId="1" fontId="0" fillId="0" borderId="0" xfId="0" applyNumberFormat="1" applyAlignment="1">
      <alignment horizontal="left"/>
    </xf>
    <xf numFmtId="0" fontId="0" fillId="7" borderId="0" xfId="0" applyNumberFormat="1" applyFill="1"/>
    <xf numFmtId="0" fontId="6" fillId="0" borderId="0" xfId="0" applyFont="1" applyAlignment="1">
      <alignment horizontal="left"/>
    </xf>
    <xf numFmtId="0" fontId="0" fillId="7" borderId="0" xfId="0" applyFill="1" applyAlignment="1">
      <alignment horizontal="left"/>
    </xf>
    <xf numFmtId="0" fontId="6" fillId="0" borderId="0" xfId="0" applyFont="1"/>
    <xf numFmtId="2" fontId="0" fillId="7" borderId="0" xfId="0" applyNumberFormat="1" applyFill="1"/>
    <xf numFmtId="1" fontId="0" fillId="7" borderId="0" xfId="0" applyNumberFormat="1" applyFill="1" applyAlignment="1">
      <alignment horizontal="left"/>
    </xf>
    <xf numFmtId="0" fontId="0" fillId="0" borderId="0" xfId="0" applyAlignment="1">
      <alignment horizontal="left" indent="1"/>
    </xf>
    <xf numFmtId="9" fontId="0" fillId="0" borderId="0" xfId="0" applyNumberFormat="1"/>
    <xf numFmtId="0" fontId="4" fillId="3" borderId="0" xfId="0" applyFont="1" applyFill="1"/>
  </cellXfs>
  <cellStyles count="2">
    <cellStyle name="Normal" xfId="0" builtinId="0"/>
    <cellStyle name="Percent" xfId="1" builtinId="5"/>
  </cellStyles>
  <dxfs count="147">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3" tint="0.89999084444715716"/>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3" tint="0.89999084444715716"/>
        </patternFill>
      </fill>
      <alignment horizontal="center" vertical="center" textRotation="0" wrapText="0" indent="0" justifyLastLine="0" shrinkToFit="0" readingOrder="0"/>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numFmt numFmtId="1" formatCode="0"/>
      <fill>
        <patternFill patternType="solid">
          <fgColor theme="4"/>
          <bgColor theme="4"/>
        </patternFill>
      </fill>
      <alignment horizontal="center" vertical="top"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64" formatCode="[$-F400]h:mm:ss\ AM/PM"/>
    </dxf>
    <dxf>
      <numFmt numFmtId="1" formatCode="0"/>
    </dxf>
    <dxf>
      <numFmt numFmtId="1" formatCode="0"/>
    </dxf>
    <dxf>
      <numFmt numFmtId="167" formatCode="h:mm:ss;@"/>
    </dxf>
    <dxf>
      <numFmt numFmtId="166" formatCode="h:mm;@"/>
      <alignment horizontal="left" vertical="bottom" textRotation="0" wrapText="0" indent="0" justifyLastLine="0" shrinkToFit="0" readingOrder="0"/>
    </dxf>
    <dxf>
      <numFmt numFmtId="0" formatCode="General"/>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fill>
        <patternFill patternType="solid">
          <bgColor theme="5"/>
        </patternFill>
      </fill>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font>
        <color rgb="FFFF0000"/>
      </font>
    </dxf>
    <dxf>
      <fill>
        <patternFill patternType="solid">
          <bgColor theme="5"/>
        </patternFill>
      </fill>
    </dxf>
    <dxf>
      <fill>
        <patternFill patternType="solid">
          <bgColor theme="5"/>
        </patternFill>
      </fill>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5"/>
        </patternFill>
      </fill>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5"/>
        </patternFill>
      </fill>
    </dxf>
    <dxf>
      <fill>
        <patternFill patternType="solid">
          <bgColor theme="5"/>
        </patternFill>
      </fill>
    </dxf>
    <dxf>
      <numFmt numFmtId="1" formatCode="0"/>
    </dxf>
    <dxf>
      <numFmt numFmtId="1" formatCode="0"/>
    </dxf>
    <dxf>
      <numFmt numFmtId="1" formatCode="0"/>
    </dxf>
    <dxf>
      <numFmt numFmtId="1" formatCode="0"/>
    </dxf>
    <dxf>
      <fill>
        <patternFill patternType="solid">
          <bgColor theme="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FF0000"/>
      </font>
    </dxf>
    <dxf>
      <fill>
        <patternFill patternType="solid">
          <bgColor theme="5"/>
        </patternFill>
      </fill>
    </dxf>
    <dxf>
      <numFmt numFmtId="1" formatCode="0"/>
    </dxf>
    <dxf>
      <fill>
        <patternFill patternType="solid">
          <bgColor theme="5"/>
        </patternFill>
      </fill>
    </dxf>
    <dxf>
      <fill>
        <patternFill patternType="solid">
          <bgColor theme="5"/>
        </patternFill>
      </fill>
    </dxf>
    <dxf>
      <numFmt numFmtId="1" formatCode="0"/>
    </dxf>
    <dxf>
      <fill>
        <patternFill patternType="none">
          <bgColor auto="1"/>
        </patternFill>
      </fill>
    </dxf>
  </dxfs>
  <tableStyles count="2" defaultTableStyle="TableStyleMedium2" defaultPivotStyle="PivotStyleLight16">
    <tableStyle name="Invisible" pivot="0" table="0" count="0" xr9:uid="{EEE79458-3B51-4038-AC35-58F60A0A3362}"/>
    <tableStyle name="Slicer Style 1" pivot="0" table="0" count="1" xr9:uid="{17CAF455-9ECD-485B-B1ED-B935A97186FF}">
      <tableStyleElement type="wholeTable" dxfId="146"/>
    </tableStyle>
  </tableStyles>
  <colors>
    <mruColors>
      <color rgb="FFF8F9FA"/>
      <color rgb="FF333333"/>
      <color rgb="FF457B9D"/>
      <color rgb="FF595959"/>
      <color rgb="FF2A9D8F"/>
      <color rgb="FF4CAF50"/>
      <color rgb="FFBFA18F"/>
      <color rgb="FF1D3557"/>
      <color rgb="FFF2F2F2"/>
      <color rgb="FFD9D9D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microsoft.com/office/2007/relationships/slicerCache" Target="slicerCaches/slicerCache1.xml"/><Relationship Id="rId21" Type="http://schemas.openxmlformats.org/officeDocument/2006/relationships/pivotCacheDefinition" Target="pivotCache/pivotCacheDefinition8.xml"/><Relationship Id="rId34" Type="http://schemas.openxmlformats.org/officeDocument/2006/relationships/pivotCacheDefinition" Target="pivotCache/pivotCacheDefinition21.xml"/><Relationship Id="rId42" Type="http://schemas.microsoft.com/office/2007/relationships/slicerCache" Target="slicerCaches/slicerCache4.xml"/><Relationship Id="rId47" Type="http://schemas.openxmlformats.org/officeDocument/2006/relationships/connections" Target="connections.xml"/><Relationship Id="rId50" Type="http://schemas.openxmlformats.org/officeDocument/2006/relationships/sheetMetadata" Target="metadata.xml"/><Relationship Id="rId55" Type="http://schemas.openxmlformats.org/officeDocument/2006/relationships/customXml" Target="../customXml/item3.xml"/><Relationship Id="rId63" Type="http://schemas.openxmlformats.org/officeDocument/2006/relationships/customXml" Target="../customXml/item11.xml"/><Relationship Id="rId68" Type="http://schemas.openxmlformats.org/officeDocument/2006/relationships/customXml" Target="../customXml/item16.xml"/><Relationship Id="rId76" Type="http://schemas.microsoft.com/office/2023/09/relationships/Python" Target="python.xml"/><Relationship Id="rId7" Type="http://schemas.openxmlformats.org/officeDocument/2006/relationships/worksheet" Target="worksheets/sheet7.xml"/><Relationship Id="rId71"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pivotCacheDefinition" Target="pivotCache/pivotCacheDefinition1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pivotCacheDefinition" Target="pivotCache/pivotCacheDefinition24.xml"/><Relationship Id="rId40" Type="http://schemas.microsoft.com/office/2007/relationships/slicerCache" Target="slicerCaches/slicerCache2.xml"/><Relationship Id="rId45" Type="http://schemas.microsoft.com/office/2011/relationships/timelineCache" Target="timelineCaches/timelineCache1.xml"/><Relationship Id="rId53" Type="http://schemas.openxmlformats.org/officeDocument/2006/relationships/customXml" Target="../customXml/item1.xml"/><Relationship Id="rId58" Type="http://schemas.openxmlformats.org/officeDocument/2006/relationships/customXml" Target="../customXml/item6.xml"/><Relationship Id="rId66" Type="http://schemas.openxmlformats.org/officeDocument/2006/relationships/customXml" Target="../customXml/item14.xml"/><Relationship Id="rId74"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pivotCacheDefinition" Target="pivotCache/pivotCacheDefinition23.xml"/><Relationship Id="rId49" Type="http://schemas.openxmlformats.org/officeDocument/2006/relationships/sharedStrings" Target="sharedStrings.xml"/><Relationship Id="rId57" Type="http://schemas.openxmlformats.org/officeDocument/2006/relationships/customXml" Target="../customXml/item5.xml"/><Relationship Id="rId61"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4" Type="http://schemas.openxmlformats.org/officeDocument/2006/relationships/pivotCacheDefinition" Target="pivotCache/pivotCacheDefinition26.xml"/><Relationship Id="rId52" Type="http://schemas.openxmlformats.org/officeDocument/2006/relationships/calcChain" Target="calcChain.xml"/><Relationship Id="rId60" Type="http://schemas.openxmlformats.org/officeDocument/2006/relationships/customXml" Target="../customXml/item8.xml"/><Relationship Id="rId65" Type="http://schemas.openxmlformats.org/officeDocument/2006/relationships/customXml" Target="../customXml/item13.xml"/><Relationship Id="rId73"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pivotCacheDefinition" Target="pivotCache/pivotCacheDefinition22.xml"/><Relationship Id="rId43" Type="http://schemas.microsoft.com/office/2007/relationships/slicerCache" Target="slicerCaches/slicerCache5.xml"/><Relationship Id="rId48" Type="http://schemas.openxmlformats.org/officeDocument/2006/relationships/styles" Target="styles.xml"/><Relationship Id="rId56" Type="http://schemas.openxmlformats.org/officeDocument/2006/relationships/customXml" Target="../customXml/item4.xml"/><Relationship Id="rId64" Type="http://schemas.openxmlformats.org/officeDocument/2006/relationships/customXml" Target="../customXml/item12.xml"/><Relationship Id="rId69"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powerPivotData" Target="model/item.data"/><Relationship Id="rId72"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pivotCacheDefinition" Target="pivotCache/pivotCacheDefinition25.xml"/><Relationship Id="rId46" Type="http://schemas.openxmlformats.org/officeDocument/2006/relationships/theme" Target="theme/theme1.xml"/><Relationship Id="rId59" Type="http://schemas.openxmlformats.org/officeDocument/2006/relationships/customXml" Target="../customXml/item7.xml"/><Relationship Id="rId67" Type="http://schemas.openxmlformats.org/officeDocument/2006/relationships/customXml" Target="../customXml/item15.xml"/><Relationship Id="rId20" Type="http://schemas.openxmlformats.org/officeDocument/2006/relationships/pivotCacheDefinition" Target="pivotCache/pivotCacheDefinition7.xml"/><Relationship Id="rId41" Type="http://schemas.microsoft.com/office/2007/relationships/slicerCache" Target="slicerCaches/slicerCache3.xml"/><Relationship Id="rId54" Type="http://schemas.openxmlformats.org/officeDocument/2006/relationships/customXml" Target="../customXml/item2.xml"/><Relationship Id="rId62" Type="http://schemas.openxmlformats.org/officeDocument/2006/relationships/customXml" Target="../customXml/item10.xml"/><Relationship Id="rId70" Type="http://schemas.openxmlformats.org/officeDocument/2006/relationships/customXml" Target="../customXml/item18.xml"/><Relationship Id="rId75"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Downtime date</a:t>
            </a:r>
            <a:endParaRPr lang="en-US" b="1">
              <a:solidFill>
                <a:schemeClr val="tx1"/>
              </a:solidFill>
            </a:endParaRPr>
          </a:p>
        </c:rich>
      </c:tx>
      <c:layout>
        <c:manualLayout>
          <c:xMode val="edge"/>
          <c:yMode val="edge"/>
          <c:x val="0.29649533152618218"/>
          <c:y val="4.3652787652973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8357406244464"/>
          <c:y val="0.22838749365708505"/>
          <c:w val="0.6189452141267151"/>
          <c:h val="0.55717457748914301"/>
        </c:manualLayout>
      </c:layout>
      <c:lineChart>
        <c:grouping val="stacked"/>
        <c:varyColors val="0"/>
        <c:ser>
          <c:idx val="0"/>
          <c:order val="0"/>
          <c:tx>
            <c:strRef>
              <c:f>'product analysis'!$B$3</c:f>
              <c:strCache>
                <c:ptCount val="1"/>
                <c:pt idx="0">
                  <c:v>Sum of Total Human Error Downtime Hr</c:v>
                </c:pt>
              </c:strCache>
            </c:strRef>
          </c:tx>
          <c:spPr>
            <a:ln w="28575" cap="rnd">
              <a:solidFill>
                <a:schemeClr val="accent1"/>
              </a:solidFill>
              <a:round/>
            </a:ln>
            <a:effectLst/>
          </c:spPr>
          <c:marker>
            <c:symbol val="none"/>
          </c:marker>
          <c:cat>
            <c:strRef>
              <c:f>'product analysis'!$A$4:$A$14</c:f>
              <c:strCache>
                <c:ptCount val="10"/>
                <c:pt idx="0">
                  <c:v>Jan</c:v>
                </c:pt>
                <c:pt idx="1">
                  <c:v>Feb</c:v>
                </c:pt>
                <c:pt idx="2">
                  <c:v>Mar</c:v>
                </c:pt>
                <c:pt idx="3">
                  <c:v>Apr</c:v>
                </c:pt>
                <c:pt idx="4">
                  <c:v>May</c:v>
                </c:pt>
                <c:pt idx="5">
                  <c:v>Aug</c:v>
                </c:pt>
                <c:pt idx="6">
                  <c:v>Sep</c:v>
                </c:pt>
                <c:pt idx="7">
                  <c:v>Oct</c:v>
                </c:pt>
                <c:pt idx="8">
                  <c:v>Nov</c:v>
                </c:pt>
                <c:pt idx="9">
                  <c:v>Dec</c:v>
                </c:pt>
              </c:strCache>
            </c:strRef>
          </c:cat>
          <c:val>
            <c:numRef>
              <c:f>'product analysis'!$B$4:$B$14</c:f>
              <c:numCache>
                <c:formatCode>0</c:formatCode>
                <c:ptCount val="10"/>
                <c:pt idx="0">
                  <c:v>42.36999999999999</c:v>
                </c:pt>
                <c:pt idx="1">
                  <c:v>37.370000000000005</c:v>
                </c:pt>
                <c:pt idx="2">
                  <c:v>31.969999999999995</c:v>
                </c:pt>
                <c:pt idx="3">
                  <c:v>40.980000000000004</c:v>
                </c:pt>
                <c:pt idx="4">
                  <c:v>7.3199999999999994</c:v>
                </c:pt>
                <c:pt idx="5">
                  <c:v>7.2</c:v>
                </c:pt>
                <c:pt idx="6">
                  <c:v>41.293333333333337</c:v>
                </c:pt>
                <c:pt idx="7">
                  <c:v>43.750000000000021</c:v>
                </c:pt>
                <c:pt idx="8">
                  <c:v>43.68</c:v>
                </c:pt>
                <c:pt idx="9">
                  <c:v>39.529999999999994</c:v>
                </c:pt>
              </c:numCache>
            </c:numRef>
          </c:val>
          <c:smooth val="0"/>
          <c:extLst>
            <c:ext xmlns:c16="http://schemas.microsoft.com/office/drawing/2014/chart" uri="{C3380CC4-5D6E-409C-BE32-E72D297353CC}">
              <c16:uniqueId val="{00000000-5D38-4255-9410-9BEDA8ACF704}"/>
            </c:ext>
          </c:extLst>
        </c:ser>
        <c:ser>
          <c:idx val="1"/>
          <c:order val="1"/>
          <c:tx>
            <c:strRef>
              <c:f>'product analysis'!$C$3</c:f>
              <c:strCache>
                <c:ptCount val="1"/>
                <c:pt idx="0">
                  <c:v>Sum of Total Non-Human Error Downtime Hr</c:v>
                </c:pt>
              </c:strCache>
            </c:strRef>
          </c:tx>
          <c:spPr>
            <a:ln w="28575" cap="rnd">
              <a:solidFill>
                <a:schemeClr val="accent2"/>
              </a:solidFill>
              <a:round/>
            </a:ln>
            <a:effectLst/>
          </c:spPr>
          <c:marker>
            <c:symbol val="none"/>
          </c:marker>
          <c:cat>
            <c:strRef>
              <c:f>'product analysis'!$A$4:$A$14</c:f>
              <c:strCache>
                <c:ptCount val="10"/>
                <c:pt idx="0">
                  <c:v>Jan</c:v>
                </c:pt>
                <c:pt idx="1">
                  <c:v>Feb</c:v>
                </c:pt>
                <c:pt idx="2">
                  <c:v>Mar</c:v>
                </c:pt>
                <c:pt idx="3">
                  <c:v>Apr</c:v>
                </c:pt>
                <c:pt idx="4">
                  <c:v>May</c:v>
                </c:pt>
                <c:pt idx="5">
                  <c:v>Aug</c:v>
                </c:pt>
                <c:pt idx="6">
                  <c:v>Sep</c:v>
                </c:pt>
                <c:pt idx="7">
                  <c:v>Oct</c:v>
                </c:pt>
                <c:pt idx="8">
                  <c:v>Nov</c:v>
                </c:pt>
                <c:pt idx="9">
                  <c:v>Dec</c:v>
                </c:pt>
              </c:strCache>
            </c:strRef>
          </c:cat>
          <c:val>
            <c:numRef>
              <c:f>'product analysis'!$C$4:$C$14</c:f>
              <c:numCache>
                <c:formatCode>0</c:formatCode>
                <c:ptCount val="10"/>
                <c:pt idx="0">
                  <c:v>34.039999999999992</c:v>
                </c:pt>
                <c:pt idx="1">
                  <c:v>35.130000000000017</c:v>
                </c:pt>
                <c:pt idx="2">
                  <c:v>40.880000000000024</c:v>
                </c:pt>
                <c:pt idx="3">
                  <c:v>38.960000000000008</c:v>
                </c:pt>
                <c:pt idx="4">
                  <c:v>13.990000000000004</c:v>
                </c:pt>
                <c:pt idx="5">
                  <c:v>7.0166666666666657</c:v>
                </c:pt>
                <c:pt idx="6">
                  <c:v>40.943333333333314</c:v>
                </c:pt>
                <c:pt idx="7">
                  <c:v>39.840000000000018</c:v>
                </c:pt>
                <c:pt idx="8">
                  <c:v>40.409999999999997</c:v>
                </c:pt>
                <c:pt idx="9">
                  <c:v>39.419999999999995</c:v>
                </c:pt>
              </c:numCache>
            </c:numRef>
          </c:val>
          <c:smooth val="0"/>
          <c:extLst>
            <c:ext xmlns:c16="http://schemas.microsoft.com/office/drawing/2014/chart" uri="{C3380CC4-5D6E-409C-BE32-E72D297353CC}">
              <c16:uniqueId val="{00000001-5D38-4255-9410-9BEDA8ACF704}"/>
            </c:ext>
          </c:extLst>
        </c:ser>
        <c:dLbls>
          <c:showLegendKey val="0"/>
          <c:showVal val="0"/>
          <c:showCatName val="0"/>
          <c:showSerName val="0"/>
          <c:showPercent val="0"/>
          <c:showBubbleSize val="0"/>
        </c:dLbls>
        <c:smooth val="0"/>
        <c:axId val="923991264"/>
        <c:axId val="923991920"/>
      </c:lineChart>
      <c:catAx>
        <c:axId val="9239912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solidFill>
                      <a:schemeClr val="tx1"/>
                    </a:solidFill>
                  </a:rPr>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3991920"/>
        <c:crosses val="autoZero"/>
        <c:auto val="1"/>
        <c:lblAlgn val="ctr"/>
        <c:lblOffset val="100"/>
        <c:noMultiLvlLbl val="0"/>
      </c:catAx>
      <c:valAx>
        <c:axId val="9239919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3991264"/>
        <c:crosses val="autoZero"/>
        <c:crossBetween val="between"/>
      </c:valAx>
      <c:spPr>
        <a:noFill/>
        <a:ln>
          <a:noFill/>
        </a:ln>
        <a:effectLst/>
      </c:spPr>
    </c:plotArea>
    <c:legend>
      <c:legendPos val="r"/>
      <c:layout>
        <c:manualLayout>
          <c:xMode val="edge"/>
          <c:yMode val="edge"/>
          <c:x val="0.68835881590750525"/>
          <c:y val="3.1306736369684895E-2"/>
          <c:w val="0.2892322004053291"/>
          <c:h val="0.857438931154727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Top errors during workig hours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0010067234746E-2"/>
          <c:y val="4.9617462975499106E-2"/>
          <c:w val="0.66875855471337109"/>
          <c:h val="0.63465184498996452"/>
        </c:manualLayout>
      </c:layout>
      <c:lineChart>
        <c:grouping val="standard"/>
        <c:varyColors val="0"/>
        <c:ser>
          <c:idx val="0"/>
          <c:order val="0"/>
          <c:tx>
            <c:strRef>
              <c:f>'product analysis'!$B$126</c:f>
              <c:strCache>
                <c:ptCount val="1"/>
                <c:pt idx="0">
                  <c:v>Sum of working hours3</c:v>
                </c:pt>
              </c:strCache>
            </c:strRef>
          </c:tx>
          <c:spPr>
            <a:ln w="28575" cap="rnd">
              <a:solidFill>
                <a:schemeClr val="accent1"/>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analysis'!$B$127:$B$191</c:f>
              <c:numCache>
                <c:formatCode>0</c:formatCode>
                <c:ptCount val="58"/>
                <c:pt idx="0">
                  <c:v>65.046693333333337</c:v>
                </c:pt>
                <c:pt idx="1">
                  <c:v>43.415560277777779</c:v>
                </c:pt>
                <c:pt idx="2">
                  <c:v>69.212975277777758</c:v>
                </c:pt>
                <c:pt idx="3">
                  <c:v>54.482441666666659</c:v>
                </c:pt>
                <c:pt idx="4">
                  <c:v>9.800000000000006</c:v>
                </c:pt>
                <c:pt idx="5">
                  <c:v>80.95324555555554</c:v>
                </c:pt>
                <c:pt idx="6">
                  <c:v>68.145594444444455</c:v>
                </c:pt>
                <c:pt idx="7">
                  <c:v>47.724811111111109</c:v>
                </c:pt>
                <c:pt idx="8">
                  <c:v>76.862206388888879</c:v>
                </c:pt>
                <c:pt idx="9">
                  <c:v>58.274053055555541</c:v>
                </c:pt>
                <c:pt idx="10">
                  <c:v>46.340043333333327</c:v>
                </c:pt>
                <c:pt idx="11">
                  <c:v>38.362210000000012</c:v>
                </c:pt>
                <c:pt idx="12">
                  <c:v>28.808338611111111</c:v>
                </c:pt>
                <c:pt idx="13">
                  <c:v>7.0000800000000023</c:v>
                </c:pt>
                <c:pt idx="14">
                  <c:v>23.233333333333331</c:v>
                </c:pt>
                <c:pt idx="15">
                  <c:v>27.031626944444444</c:v>
                </c:pt>
                <c:pt idx="16">
                  <c:v>42.96745833333334</c:v>
                </c:pt>
                <c:pt idx="17">
                  <c:v>55.023292499999997</c:v>
                </c:pt>
                <c:pt idx="18">
                  <c:v>63.178646111111135</c:v>
                </c:pt>
                <c:pt idx="19">
                  <c:v>39.494901388888898</c:v>
                </c:pt>
                <c:pt idx="20">
                  <c:v>55.216328333333337</c:v>
                </c:pt>
                <c:pt idx="21">
                  <c:v>47.122909999999997</c:v>
                </c:pt>
                <c:pt idx="22">
                  <c:v>25.72092555555556</c:v>
                </c:pt>
                <c:pt idx="23">
                  <c:v>6.0000000000000018</c:v>
                </c:pt>
                <c:pt idx="24">
                  <c:v>5.9166666666666652</c:v>
                </c:pt>
                <c:pt idx="25">
                  <c:v>44.453699722222218</c:v>
                </c:pt>
                <c:pt idx="26">
                  <c:v>55.872164166666671</c:v>
                </c:pt>
                <c:pt idx="27">
                  <c:v>61.976787222222242</c:v>
                </c:pt>
                <c:pt idx="28">
                  <c:v>56.767001388888886</c:v>
                </c:pt>
                <c:pt idx="29">
                  <c:v>44.569552222222221</c:v>
                </c:pt>
                <c:pt idx="30">
                  <c:v>49.57033083333333</c:v>
                </c:pt>
                <c:pt idx="31">
                  <c:v>50.943731944444437</c:v>
                </c:pt>
                <c:pt idx="32">
                  <c:v>25.39135666666666</c:v>
                </c:pt>
                <c:pt idx="33">
                  <c:v>4.9999999999999982</c:v>
                </c:pt>
                <c:pt idx="34">
                  <c:v>8.8166666666666664</c:v>
                </c:pt>
                <c:pt idx="35">
                  <c:v>62.502483888888882</c:v>
                </c:pt>
                <c:pt idx="36">
                  <c:v>55.674045277777779</c:v>
                </c:pt>
                <c:pt idx="37">
                  <c:v>44.240297777777791</c:v>
                </c:pt>
                <c:pt idx="38">
                  <c:v>42.018688055555558</c:v>
                </c:pt>
                <c:pt idx="39">
                  <c:v>49.681269722222247</c:v>
                </c:pt>
                <c:pt idx="40">
                  <c:v>49.896099444444452</c:v>
                </c:pt>
                <c:pt idx="41">
                  <c:v>43.77490916666666</c:v>
                </c:pt>
                <c:pt idx="42">
                  <c:v>27.509327222222225</c:v>
                </c:pt>
                <c:pt idx="43">
                  <c:v>11.000114444444449</c:v>
                </c:pt>
                <c:pt idx="44">
                  <c:v>2.25</c:v>
                </c:pt>
                <c:pt idx="45">
                  <c:v>40.316103888888883</c:v>
                </c:pt>
                <c:pt idx="46">
                  <c:v>53.86772777777778</c:v>
                </c:pt>
                <c:pt idx="47">
                  <c:v>58.249037777777772</c:v>
                </c:pt>
                <c:pt idx="48">
                  <c:v>38.259321666666665</c:v>
                </c:pt>
                <c:pt idx="49">
                  <c:v>51.051977499999992</c:v>
                </c:pt>
                <c:pt idx="50">
                  <c:v>42.711518333333345</c:v>
                </c:pt>
                <c:pt idx="51">
                  <c:v>70.856289444444471</c:v>
                </c:pt>
                <c:pt idx="52">
                  <c:v>38.352782777777769</c:v>
                </c:pt>
                <c:pt idx="53">
                  <c:v>5.0000000000000036</c:v>
                </c:pt>
                <c:pt idx="54">
                  <c:v>57.498803333333342</c:v>
                </c:pt>
                <c:pt idx="55">
                  <c:v>39.131679166666672</c:v>
                </c:pt>
                <c:pt idx="56">
                  <c:v>37.087343611111109</c:v>
                </c:pt>
                <c:pt idx="57">
                  <c:v>37.54748277777778</c:v>
                </c:pt>
              </c:numCache>
            </c:numRef>
          </c:val>
          <c:smooth val="0"/>
          <c:extLst>
            <c:ext xmlns:c16="http://schemas.microsoft.com/office/drawing/2014/chart" uri="{C3380CC4-5D6E-409C-BE32-E72D297353CC}">
              <c16:uniqueId val="{00000000-FCC1-49E1-B617-DE5C87718C40}"/>
            </c:ext>
          </c:extLst>
        </c:ser>
        <c:ser>
          <c:idx val="1"/>
          <c:order val="1"/>
          <c:tx>
            <c:strRef>
              <c:f>'product analysis'!$C$126</c:f>
              <c:strCache>
                <c:ptCount val="1"/>
                <c:pt idx="0">
                  <c:v>Sum of Total Non-Human Error Downtime Hr</c:v>
                </c:pt>
              </c:strCache>
            </c:strRef>
          </c:tx>
          <c:spPr>
            <a:ln w="28575" cap="rnd">
              <a:solidFill>
                <a:schemeClr val="accent2"/>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analysis'!$C$127:$C$191</c:f>
              <c:numCache>
                <c:formatCode>0</c:formatCode>
                <c:ptCount val="58"/>
                <c:pt idx="0">
                  <c:v>6.14</c:v>
                </c:pt>
                <c:pt idx="1">
                  <c:v>6.0299999999999994</c:v>
                </c:pt>
                <c:pt idx="2">
                  <c:v>10.020000000000001</c:v>
                </c:pt>
                <c:pt idx="3">
                  <c:v>6.8699999999999992</c:v>
                </c:pt>
                <c:pt idx="4">
                  <c:v>2.08</c:v>
                </c:pt>
                <c:pt idx="5">
                  <c:v>10.700000000000003</c:v>
                </c:pt>
                <c:pt idx="6">
                  <c:v>5.8500000000000005</c:v>
                </c:pt>
                <c:pt idx="7">
                  <c:v>7.8100000000000005</c:v>
                </c:pt>
                <c:pt idx="8">
                  <c:v>8.36</c:v>
                </c:pt>
                <c:pt idx="9">
                  <c:v>7.2099999999999991</c:v>
                </c:pt>
                <c:pt idx="10">
                  <c:v>5.74</c:v>
                </c:pt>
                <c:pt idx="11">
                  <c:v>6.129999999999999</c:v>
                </c:pt>
                <c:pt idx="12">
                  <c:v>6.92</c:v>
                </c:pt>
                <c:pt idx="13">
                  <c:v>2.08</c:v>
                </c:pt>
                <c:pt idx="14">
                  <c:v>4.7666666666666666</c:v>
                </c:pt>
                <c:pt idx="15">
                  <c:v>2.44</c:v>
                </c:pt>
                <c:pt idx="16">
                  <c:v>6.2100000000000009</c:v>
                </c:pt>
                <c:pt idx="17">
                  <c:v>7.34</c:v>
                </c:pt>
                <c:pt idx="18">
                  <c:v>6.6100000000000012</c:v>
                </c:pt>
                <c:pt idx="19">
                  <c:v>4.42</c:v>
                </c:pt>
                <c:pt idx="20">
                  <c:v>7.4099999999999993</c:v>
                </c:pt>
                <c:pt idx="21">
                  <c:v>8.4400000000000013</c:v>
                </c:pt>
                <c:pt idx="22">
                  <c:v>3.8699999999999997</c:v>
                </c:pt>
                <c:pt idx="23">
                  <c:v>2.54</c:v>
                </c:pt>
                <c:pt idx="24">
                  <c:v>1.5833333333333333</c:v>
                </c:pt>
                <c:pt idx="25">
                  <c:v>5.33</c:v>
                </c:pt>
                <c:pt idx="26">
                  <c:v>5.09</c:v>
                </c:pt>
                <c:pt idx="27">
                  <c:v>5.23</c:v>
                </c:pt>
                <c:pt idx="28">
                  <c:v>6.79</c:v>
                </c:pt>
                <c:pt idx="29">
                  <c:v>5.16</c:v>
                </c:pt>
                <c:pt idx="30">
                  <c:v>4.1500000000000004</c:v>
                </c:pt>
                <c:pt idx="31">
                  <c:v>3.45</c:v>
                </c:pt>
                <c:pt idx="32">
                  <c:v>7.16</c:v>
                </c:pt>
                <c:pt idx="33">
                  <c:v>1.38</c:v>
                </c:pt>
                <c:pt idx="34">
                  <c:v>0.41666666666666663</c:v>
                </c:pt>
                <c:pt idx="35">
                  <c:v>8.5200000000000014</c:v>
                </c:pt>
                <c:pt idx="36">
                  <c:v>6.4899999999999993</c:v>
                </c:pt>
                <c:pt idx="37">
                  <c:v>6.96</c:v>
                </c:pt>
                <c:pt idx="38">
                  <c:v>6.8400000000000016</c:v>
                </c:pt>
                <c:pt idx="39">
                  <c:v>8.3099999999999987</c:v>
                </c:pt>
                <c:pt idx="40">
                  <c:v>6.8599999999999994</c:v>
                </c:pt>
                <c:pt idx="41">
                  <c:v>5.1800000000000006</c:v>
                </c:pt>
                <c:pt idx="42">
                  <c:v>6.46</c:v>
                </c:pt>
                <c:pt idx="43">
                  <c:v>4.8099999999999996</c:v>
                </c:pt>
                <c:pt idx="44">
                  <c:v>0.25</c:v>
                </c:pt>
                <c:pt idx="45">
                  <c:v>5.1100000000000003</c:v>
                </c:pt>
                <c:pt idx="46">
                  <c:v>9.6499999999999986</c:v>
                </c:pt>
                <c:pt idx="47">
                  <c:v>9.7299999999999986</c:v>
                </c:pt>
                <c:pt idx="48">
                  <c:v>5.35</c:v>
                </c:pt>
                <c:pt idx="49">
                  <c:v>2.8</c:v>
                </c:pt>
                <c:pt idx="50">
                  <c:v>4.9400000000000013</c:v>
                </c:pt>
                <c:pt idx="51">
                  <c:v>7.66</c:v>
                </c:pt>
                <c:pt idx="52">
                  <c:v>7.68</c:v>
                </c:pt>
                <c:pt idx="53">
                  <c:v>1.0999999999999999</c:v>
                </c:pt>
                <c:pt idx="54">
                  <c:v>8.8433333333333337</c:v>
                </c:pt>
                <c:pt idx="55">
                  <c:v>6.55</c:v>
                </c:pt>
                <c:pt idx="56">
                  <c:v>3.3399999999999994</c:v>
                </c:pt>
                <c:pt idx="57">
                  <c:v>5.47</c:v>
                </c:pt>
              </c:numCache>
            </c:numRef>
          </c:val>
          <c:smooth val="0"/>
          <c:extLst>
            <c:ext xmlns:c16="http://schemas.microsoft.com/office/drawing/2014/chart" uri="{C3380CC4-5D6E-409C-BE32-E72D297353CC}">
              <c16:uniqueId val="{00000001-FCC1-49E1-B617-DE5C87718C40}"/>
            </c:ext>
          </c:extLst>
        </c:ser>
        <c:ser>
          <c:idx val="2"/>
          <c:order val="2"/>
          <c:tx>
            <c:strRef>
              <c:f>'product analysis'!$D$126</c:f>
              <c:strCache>
                <c:ptCount val="1"/>
                <c:pt idx="0">
                  <c:v>Sum of Total Human Error Downtime Hr</c:v>
                </c:pt>
              </c:strCache>
            </c:strRef>
          </c:tx>
          <c:spPr>
            <a:ln w="28575" cap="rnd">
              <a:solidFill>
                <a:schemeClr val="accent3"/>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analysis'!$D$127:$D$191</c:f>
              <c:numCache>
                <c:formatCode>0</c:formatCode>
                <c:ptCount val="58"/>
                <c:pt idx="0">
                  <c:v>6.2900000000000009</c:v>
                </c:pt>
                <c:pt idx="1">
                  <c:v>2.6300000000000003</c:v>
                </c:pt>
                <c:pt idx="2">
                  <c:v>6.09</c:v>
                </c:pt>
                <c:pt idx="3">
                  <c:v>10.94</c:v>
                </c:pt>
                <c:pt idx="4">
                  <c:v>2.35</c:v>
                </c:pt>
                <c:pt idx="5">
                  <c:v>6.3966666666666674</c:v>
                </c:pt>
                <c:pt idx="6">
                  <c:v>8.98</c:v>
                </c:pt>
                <c:pt idx="7">
                  <c:v>4.6500000000000004</c:v>
                </c:pt>
                <c:pt idx="8">
                  <c:v>7.1</c:v>
                </c:pt>
                <c:pt idx="9">
                  <c:v>7.85</c:v>
                </c:pt>
                <c:pt idx="10">
                  <c:v>5.1400000000000015</c:v>
                </c:pt>
                <c:pt idx="11">
                  <c:v>3.75</c:v>
                </c:pt>
                <c:pt idx="12">
                  <c:v>7.5100000000000007</c:v>
                </c:pt>
                <c:pt idx="13">
                  <c:v>1.4100000000000001</c:v>
                </c:pt>
                <c:pt idx="14">
                  <c:v>3.4666666666666668</c:v>
                </c:pt>
                <c:pt idx="15">
                  <c:v>2.94</c:v>
                </c:pt>
                <c:pt idx="16">
                  <c:v>5.8299999999999992</c:v>
                </c:pt>
                <c:pt idx="17">
                  <c:v>9.6899999999999977</c:v>
                </c:pt>
                <c:pt idx="18">
                  <c:v>8.9600000000000009</c:v>
                </c:pt>
                <c:pt idx="19">
                  <c:v>7.32</c:v>
                </c:pt>
                <c:pt idx="20">
                  <c:v>9.7100000000000009</c:v>
                </c:pt>
                <c:pt idx="21">
                  <c:v>3.3</c:v>
                </c:pt>
                <c:pt idx="22">
                  <c:v>4.17</c:v>
                </c:pt>
                <c:pt idx="23">
                  <c:v>1</c:v>
                </c:pt>
                <c:pt idx="24">
                  <c:v>0.33333333333333331</c:v>
                </c:pt>
                <c:pt idx="25">
                  <c:v>9.57</c:v>
                </c:pt>
                <c:pt idx="26">
                  <c:v>9.23</c:v>
                </c:pt>
                <c:pt idx="27">
                  <c:v>9.56</c:v>
                </c:pt>
                <c:pt idx="28">
                  <c:v>6.29</c:v>
                </c:pt>
                <c:pt idx="29">
                  <c:v>4.5100000000000007</c:v>
                </c:pt>
                <c:pt idx="30">
                  <c:v>8.2200000000000006</c:v>
                </c:pt>
                <c:pt idx="31">
                  <c:v>4.26</c:v>
                </c:pt>
                <c:pt idx="32">
                  <c:v>5.7</c:v>
                </c:pt>
                <c:pt idx="33">
                  <c:v>0.68</c:v>
                </c:pt>
                <c:pt idx="34">
                  <c:v>2.4</c:v>
                </c:pt>
                <c:pt idx="35">
                  <c:v>7.830000000000001</c:v>
                </c:pt>
                <c:pt idx="36">
                  <c:v>8.3699999999999974</c:v>
                </c:pt>
                <c:pt idx="37">
                  <c:v>4.74</c:v>
                </c:pt>
                <c:pt idx="38">
                  <c:v>7.8900000000000006</c:v>
                </c:pt>
                <c:pt idx="39">
                  <c:v>7.0900000000000007</c:v>
                </c:pt>
                <c:pt idx="40">
                  <c:v>6.05</c:v>
                </c:pt>
                <c:pt idx="41">
                  <c:v>4.6400000000000006</c:v>
                </c:pt>
                <c:pt idx="42">
                  <c:v>4.3899999999999997</c:v>
                </c:pt>
                <c:pt idx="43">
                  <c:v>0.9</c:v>
                </c:pt>
                <c:pt idx="44">
                  <c:v>1</c:v>
                </c:pt>
                <c:pt idx="45">
                  <c:v>6.51</c:v>
                </c:pt>
                <c:pt idx="46">
                  <c:v>5.6599999999999993</c:v>
                </c:pt>
                <c:pt idx="47">
                  <c:v>7.0400000000000009</c:v>
                </c:pt>
                <c:pt idx="48">
                  <c:v>4.2499999999999991</c:v>
                </c:pt>
                <c:pt idx="49">
                  <c:v>9.3099999999999987</c:v>
                </c:pt>
                <c:pt idx="50">
                  <c:v>5.62</c:v>
                </c:pt>
                <c:pt idx="51">
                  <c:v>9.9300000000000015</c:v>
                </c:pt>
                <c:pt idx="52">
                  <c:v>8.2700000000000014</c:v>
                </c:pt>
                <c:pt idx="53">
                  <c:v>0.98</c:v>
                </c:pt>
                <c:pt idx="54">
                  <c:v>8.0466666666666669</c:v>
                </c:pt>
                <c:pt idx="55">
                  <c:v>5.6800000000000006</c:v>
                </c:pt>
                <c:pt idx="56">
                  <c:v>8.0000000000000018</c:v>
                </c:pt>
                <c:pt idx="57">
                  <c:v>5.0399999999999991</c:v>
                </c:pt>
              </c:numCache>
            </c:numRef>
          </c:val>
          <c:smooth val="0"/>
          <c:extLst>
            <c:ext xmlns:c16="http://schemas.microsoft.com/office/drawing/2014/chart" uri="{C3380CC4-5D6E-409C-BE32-E72D297353CC}">
              <c16:uniqueId val="{00000001-AF54-4377-BD0E-21B967EFD80D}"/>
            </c:ext>
          </c:extLst>
        </c:ser>
        <c:dLbls>
          <c:showLegendKey val="0"/>
          <c:showVal val="0"/>
          <c:showCatName val="0"/>
          <c:showSerName val="0"/>
          <c:showPercent val="0"/>
          <c:showBubbleSize val="0"/>
        </c:dLbls>
        <c:smooth val="0"/>
        <c:axId val="871237472"/>
        <c:axId val="871232224"/>
      </c:lineChart>
      <c:catAx>
        <c:axId val="87123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1232224"/>
        <c:crosses val="autoZero"/>
        <c:auto val="1"/>
        <c:lblAlgn val="ctr"/>
        <c:lblOffset val="100"/>
        <c:noMultiLvlLbl val="0"/>
      </c:catAx>
      <c:valAx>
        <c:axId val="87123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1237472"/>
        <c:crosses val="autoZero"/>
        <c:crossBetween val="between"/>
      </c:valAx>
      <c:spPr>
        <a:noFill/>
        <a:ln>
          <a:noFill/>
        </a:ln>
        <a:effectLst/>
      </c:spPr>
    </c:plotArea>
    <c:legend>
      <c:legendPos val="r"/>
      <c:layout>
        <c:manualLayout>
          <c:xMode val="edge"/>
          <c:yMode val="edge"/>
          <c:x val="0.76252083243692892"/>
          <c:y val="7.2418372703412073E-2"/>
          <c:w val="0.2218235015705004"/>
          <c:h val="0.822025391622427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effective operators</a:t>
            </a:r>
            <a:endParaRPr lang="en-US" b="1">
              <a:solidFill>
                <a:schemeClr val="tx1"/>
              </a:solidFill>
            </a:endParaRPr>
          </a:p>
        </c:rich>
      </c:tx>
      <c:layout>
        <c:manualLayout>
          <c:xMode val="edge"/>
          <c:yMode val="edge"/>
          <c:x val="0.21491578807432329"/>
          <c:y val="2.5658464373717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5284360700358"/>
          <c:y val="0.19165528273344759"/>
          <c:w val="0.83076705182228905"/>
          <c:h val="0.52880945332677898"/>
        </c:manualLayout>
      </c:layout>
      <c:barChart>
        <c:barDir val="col"/>
        <c:grouping val="clustered"/>
        <c:varyColors val="0"/>
        <c:ser>
          <c:idx val="0"/>
          <c:order val="0"/>
          <c:tx>
            <c:strRef>
              <c:f>'operator analysis'!$B$53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analysis'!$A$54:$A$68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analysis'!$B$54:$B$68</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0-C09E-4871-BC2D-EA3DFFE2545D}"/>
            </c:ext>
          </c:extLst>
        </c:ser>
        <c:dLbls>
          <c:dLblPos val="outEnd"/>
          <c:showLegendKey val="0"/>
          <c:showVal val="1"/>
          <c:showCatName val="0"/>
          <c:showSerName val="0"/>
          <c:showPercent val="0"/>
          <c:showBubbleSize val="0"/>
        </c:dLbls>
        <c:gapWidth val="219"/>
        <c:overlap val="-27"/>
        <c:axId val="956481928"/>
        <c:axId val="956484552"/>
      </c:barChart>
      <c:catAx>
        <c:axId val="95648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6484552"/>
        <c:crosses val="autoZero"/>
        <c:auto val="1"/>
        <c:lblAlgn val="ctr"/>
        <c:lblOffset val="100"/>
        <c:noMultiLvlLbl val="0"/>
      </c:catAx>
      <c:valAx>
        <c:axId val="956484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layout>
            <c:manualLayout>
              <c:xMode val="edge"/>
              <c:yMode val="edge"/>
              <c:x val="0"/>
              <c:y val="0.604146728156522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6481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operators working hour</a:t>
            </a:r>
            <a:endParaRPr lang="en-US" b="1">
              <a:solidFill>
                <a:schemeClr val="tx1"/>
              </a:solidFill>
            </a:endParaRPr>
          </a:p>
        </c:rich>
      </c:tx>
      <c:layout>
        <c:manualLayout>
          <c:xMode val="edge"/>
          <c:yMode val="edge"/>
          <c:x val="0.20609483614009408"/>
          <c:y val="1.3542419763828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10685072011876497"/>
          <c:y val="0.12322309711286088"/>
          <c:w val="0.84293693206432851"/>
          <c:h val="0.59469973753280836"/>
        </c:manualLayout>
      </c:layout>
      <c:barChart>
        <c:barDir val="col"/>
        <c:grouping val="stacked"/>
        <c:varyColors val="0"/>
        <c:ser>
          <c:idx val="0"/>
          <c:order val="0"/>
          <c:tx>
            <c:strRef>
              <c:f>'operator analysis'!$B$81</c:f>
              <c:strCache>
                <c:ptCount val="1"/>
                <c:pt idx="0">
                  <c:v>Total</c:v>
                </c:pt>
              </c:strCache>
            </c:strRef>
          </c:tx>
          <c:spPr>
            <a:solidFill>
              <a:schemeClr val="accent1"/>
            </a:solidFill>
            <a:ln>
              <a:noFill/>
            </a:ln>
            <a:effectLst/>
          </c:spPr>
          <c:invertIfNegative val="0"/>
          <c:cat>
            <c:strRef>
              <c:f>'operator analysis'!$A$82:$A$96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analysis'!$B$82:$B$96</c:f>
              <c:numCache>
                <c:formatCode>0</c:formatCode>
                <c:ptCount val="14"/>
                <c:pt idx="0">
                  <c:v>208.5754130555556</c:v>
                </c:pt>
                <c:pt idx="1">
                  <c:v>257.24919555555539</c:v>
                </c:pt>
                <c:pt idx="2">
                  <c:v>8.5333333333333385</c:v>
                </c:pt>
                <c:pt idx="3">
                  <c:v>245.00484694444458</c:v>
                </c:pt>
                <c:pt idx="4">
                  <c:v>6.0001144444444394</c:v>
                </c:pt>
                <c:pt idx="5">
                  <c:v>7.0000800000000059</c:v>
                </c:pt>
                <c:pt idx="6">
                  <c:v>195.36612305555551</c:v>
                </c:pt>
                <c:pt idx="7">
                  <c:v>287.38881027777768</c:v>
                </c:pt>
                <c:pt idx="8">
                  <c:v>247.60818944444443</c:v>
                </c:pt>
                <c:pt idx="9">
                  <c:v>7.6333333333333435</c:v>
                </c:pt>
                <c:pt idx="10">
                  <c:v>278.80245083333335</c:v>
                </c:pt>
                <c:pt idx="11">
                  <c:v>203.67329888888887</c:v>
                </c:pt>
                <c:pt idx="12">
                  <c:v>247.51350722222216</c:v>
                </c:pt>
                <c:pt idx="13">
                  <c:v>246.82423972222227</c:v>
                </c:pt>
              </c:numCache>
            </c:numRef>
          </c:val>
          <c:extLst>
            <c:ext xmlns:c16="http://schemas.microsoft.com/office/drawing/2014/chart" uri="{C3380CC4-5D6E-409C-BE32-E72D297353CC}">
              <c16:uniqueId val="{00000000-D807-4A04-9A95-9FB5F27957EE}"/>
            </c:ext>
          </c:extLst>
        </c:ser>
        <c:dLbls>
          <c:showLegendKey val="0"/>
          <c:showVal val="0"/>
          <c:showCatName val="0"/>
          <c:showSerName val="0"/>
          <c:showPercent val="0"/>
          <c:showBubbleSize val="0"/>
        </c:dLbls>
        <c:gapWidth val="150"/>
        <c:overlap val="100"/>
        <c:axId val="479181368"/>
        <c:axId val="479179400"/>
      </c:barChart>
      <c:catAx>
        <c:axId val="47918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9179400"/>
        <c:crosses val="autoZero"/>
        <c:auto val="1"/>
        <c:lblAlgn val="ctr"/>
        <c:lblOffset val="100"/>
        <c:noMultiLvlLbl val="0"/>
      </c:catAx>
      <c:valAx>
        <c:axId val="479179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layout>
            <c:manualLayout>
              <c:xMode val="edge"/>
              <c:yMode val="edge"/>
              <c:x val="3.6429872495446266E-3"/>
              <c:y val="0.66610311006468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9181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solidFill>
                  <a:schemeClr val="tx1"/>
                </a:solidFill>
                <a:effectLst/>
              </a:rPr>
              <a:t>Machine errors of operators</a:t>
            </a:r>
            <a:endParaRPr lang="en-US" sz="140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59725382953091E-2"/>
          <c:y val="9.5134262063395925E-2"/>
          <c:w val="0.87315437842996901"/>
          <c:h val="0.5865071673733091"/>
        </c:manualLayout>
      </c:layout>
      <c:barChart>
        <c:barDir val="col"/>
        <c:grouping val="clustered"/>
        <c:varyColors val="0"/>
        <c:ser>
          <c:idx val="0"/>
          <c:order val="0"/>
          <c:tx>
            <c:strRef>
              <c:f>'operator analysis2'!$B$111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analysis2'!$A$112:$A$126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analysis2'!$B$112:$B$126</c:f>
              <c:numCache>
                <c:formatCode>0</c:formatCode>
                <c:ptCount val="14"/>
                <c:pt idx="0">
                  <c:v>26.796666666666663</c:v>
                </c:pt>
                <c:pt idx="1">
                  <c:v>32.196666666666658</c:v>
                </c:pt>
                <c:pt idx="2">
                  <c:v>2.0300000000000002</c:v>
                </c:pt>
                <c:pt idx="3">
                  <c:v>30.86</c:v>
                </c:pt>
                <c:pt idx="4">
                  <c:v>1.45</c:v>
                </c:pt>
                <c:pt idx="5">
                  <c:v>2.3199999999999998</c:v>
                </c:pt>
                <c:pt idx="6">
                  <c:v>24.490000000000009</c:v>
                </c:pt>
                <c:pt idx="7">
                  <c:v>34.373333333333335</c:v>
                </c:pt>
                <c:pt idx="8">
                  <c:v>34.163333333333327</c:v>
                </c:pt>
                <c:pt idx="9">
                  <c:v>3.4</c:v>
                </c:pt>
                <c:pt idx="10">
                  <c:v>35.330000000000013</c:v>
                </c:pt>
                <c:pt idx="11">
                  <c:v>30.130000000000006</c:v>
                </c:pt>
                <c:pt idx="12">
                  <c:v>38.153333333333329</c:v>
                </c:pt>
                <c:pt idx="13">
                  <c:v>34.93666666666666</c:v>
                </c:pt>
              </c:numCache>
            </c:numRef>
          </c:val>
          <c:extLst>
            <c:ext xmlns:c16="http://schemas.microsoft.com/office/drawing/2014/chart" uri="{C3380CC4-5D6E-409C-BE32-E72D297353CC}">
              <c16:uniqueId val="{00000000-F533-44FC-9C47-ADFBD6BF19EE}"/>
            </c:ext>
          </c:extLst>
        </c:ser>
        <c:dLbls>
          <c:dLblPos val="outEnd"/>
          <c:showLegendKey val="0"/>
          <c:showVal val="1"/>
          <c:showCatName val="0"/>
          <c:showSerName val="0"/>
          <c:showPercent val="0"/>
          <c:showBubbleSize val="0"/>
        </c:dLbls>
        <c:gapWidth val="219"/>
        <c:overlap val="-27"/>
        <c:axId val="605811672"/>
        <c:axId val="605807736"/>
      </c:barChart>
      <c:catAx>
        <c:axId val="605811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layout>
            <c:manualLayout>
              <c:xMode val="edge"/>
              <c:yMode val="edge"/>
              <c:x val="0.3867967072297781"/>
              <c:y val="0.89440952656815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5807736"/>
        <c:crosses val="autoZero"/>
        <c:auto val="1"/>
        <c:lblAlgn val="ctr"/>
        <c:lblOffset val="100"/>
        <c:noMultiLvlLbl val="0"/>
      </c:catAx>
      <c:valAx>
        <c:axId val="605807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05811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Human</a:t>
            </a:r>
            <a:r>
              <a:rPr lang="en-US" b="1" baseline="0">
                <a:solidFill>
                  <a:schemeClr val="tx1"/>
                </a:solidFill>
              </a:rPr>
              <a:t> error of operators</a:t>
            </a:r>
            <a:endParaRPr lang="en-US" b="1">
              <a:solidFill>
                <a:schemeClr val="tx1"/>
              </a:solidFill>
            </a:endParaRPr>
          </a:p>
        </c:rich>
      </c:tx>
      <c:layout>
        <c:manualLayout>
          <c:xMode val="edge"/>
          <c:yMode val="edge"/>
          <c:x val="0.22715919085312222"/>
          <c:y val="2.68006700167504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1044943108651"/>
          <c:y val="0.19405872193436963"/>
          <c:w val="0.85972118920491136"/>
          <c:h val="0.50883113704051242"/>
        </c:manualLayout>
      </c:layout>
      <c:barChart>
        <c:barDir val="col"/>
        <c:grouping val="clustered"/>
        <c:varyColors val="0"/>
        <c:ser>
          <c:idx val="0"/>
          <c:order val="0"/>
          <c:tx>
            <c:strRef>
              <c:f>'operator analysis2'!$B$92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analysis2'!$A$93:$A$107</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analysis2'!$B$93:$B$107</c:f>
              <c:numCache>
                <c:formatCode>0</c:formatCode>
                <c:ptCount val="14"/>
                <c:pt idx="0">
                  <c:v>28.759999999999994</c:v>
                </c:pt>
                <c:pt idx="1">
                  <c:v>40.096666666666692</c:v>
                </c:pt>
                <c:pt idx="2">
                  <c:v>1.94</c:v>
                </c:pt>
                <c:pt idx="3">
                  <c:v>32.820000000000007</c:v>
                </c:pt>
                <c:pt idx="4">
                  <c:v>1.3399999999999999</c:v>
                </c:pt>
                <c:pt idx="5">
                  <c:v>0.89999999999999991</c:v>
                </c:pt>
                <c:pt idx="6">
                  <c:v>25.32</c:v>
                </c:pt>
                <c:pt idx="7">
                  <c:v>43.449999999999996</c:v>
                </c:pt>
                <c:pt idx="8">
                  <c:v>28.233333333333327</c:v>
                </c:pt>
                <c:pt idx="9">
                  <c:v>0.87999999999999989</c:v>
                </c:pt>
                <c:pt idx="10">
                  <c:v>39.606666666666648</c:v>
                </c:pt>
                <c:pt idx="11">
                  <c:v>25.66333333333333</c:v>
                </c:pt>
                <c:pt idx="12">
                  <c:v>35.356666666666676</c:v>
                </c:pt>
                <c:pt idx="13">
                  <c:v>31.096666666666657</c:v>
                </c:pt>
              </c:numCache>
            </c:numRef>
          </c:val>
          <c:extLst>
            <c:ext xmlns:c16="http://schemas.microsoft.com/office/drawing/2014/chart" uri="{C3380CC4-5D6E-409C-BE32-E72D297353CC}">
              <c16:uniqueId val="{00000000-33EE-4E1D-A066-C5BD992DF698}"/>
            </c:ext>
          </c:extLst>
        </c:ser>
        <c:dLbls>
          <c:dLblPos val="outEnd"/>
          <c:showLegendKey val="0"/>
          <c:showVal val="1"/>
          <c:showCatName val="0"/>
          <c:showSerName val="0"/>
          <c:showPercent val="0"/>
          <c:showBubbleSize val="0"/>
        </c:dLbls>
        <c:gapWidth val="182"/>
        <c:axId val="595096184"/>
        <c:axId val="595093232"/>
      </c:barChart>
      <c:catAx>
        <c:axId val="595096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layout>
            <c:manualLayout>
              <c:xMode val="edge"/>
              <c:yMode val="edge"/>
              <c:x val="0.38118708351804548"/>
              <c:y val="0.88113962438632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95093232"/>
        <c:crosses val="autoZero"/>
        <c:auto val="1"/>
        <c:lblAlgn val="ctr"/>
        <c:lblOffset val="100"/>
        <c:noMultiLvlLbl val="0"/>
      </c:catAx>
      <c:valAx>
        <c:axId val="595093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950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The most</a:t>
            </a:r>
            <a:r>
              <a:rPr lang="ar-EG" b="1">
                <a:solidFill>
                  <a:schemeClr val="tx1"/>
                </a:solidFill>
              </a:rPr>
              <a:t> </a:t>
            </a:r>
            <a:r>
              <a:rPr lang="en-US" b="1">
                <a:solidFill>
                  <a:schemeClr val="tx1"/>
                </a:solidFill>
              </a:rPr>
              <a:t>cause</a:t>
            </a:r>
            <a:r>
              <a:rPr lang="en-US" b="1" baseline="0">
                <a:solidFill>
                  <a:schemeClr val="tx1"/>
                </a:solidFill>
              </a:rPr>
              <a:t> of operator errors</a:t>
            </a:r>
            <a:endParaRPr lang="en-US" b="1">
              <a:solidFill>
                <a:schemeClr val="tx1"/>
              </a:solidFill>
            </a:endParaRPr>
          </a:p>
        </c:rich>
      </c:tx>
      <c:layout>
        <c:manualLayout>
          <c:xMode val="edge"/>
          <c:yMode val="edge"/>
          <c:x val="0.11340915718868473"/>
          <c:y val="4.6434518449494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1655396313071"/>
          <c:y val="0.21950260221339615"/>
          <c:w val="0.53555153815538004"/>
          <c:h val="0.72611416728126688"/>
        </c:manualLayout>
      </c:layout>
      <c:barChart>
        <c:barDir val="col"/>
        <c:grouping val="clustered"/>
        <c:varyColors val="0"/>
        <c:ser>
          <c:idx val="0"/>
          <c:order val="0"/>
          <c:tx>
            <c:strRef>
              <c:f>'operator analysis2'!$A$3</c:f>
              <c:strCache>
                <c:ptCount val="1"/>
                <c:pt idx="0">
                  <c:v>Sum of Label switch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analysis2'!$A$4</c:f>
              <c:numCache>
                <c:formatCode>0</c:formatCode>
                <c:ptCount val="1"/>
                <c:pt idx="0">
                  <c:v>3347.4000000000015</c:v>
                </c:pt>
              </c:numCache>
            </c:numRef>
          </c:val>
          <c:extLst>
            <c:ext xmlns:c16="http://schemas.microsoft.com/office/drawing/2014/chart" uri="{C3380CC4-5D6E-409C-BE32-E72D297353CC}">
              <c16:uniqueId val="{00000000-C083-43E0-B410-DABFBFEB8484}"/>
            </c:ext>
          </c:extLst>
        </c:ser>
        <c:ser>
          <c:idx val="1"/>
          <c:order val="1"/>
          <c:tx>
            <c:strRef>
              <c:f>'operator analysis2'!$B$3</c:f>
              <c:strCache>
                <c:ptCount val="1"/>
                <c:pt idx="0">
                  <c:v>Sum of Batch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analysis2'!$B$4</c:f>
              <c:numCache>
                <c:formatCode>0</c:formatCode>
                <c:ptCount val="1"/>
                <c:pt idx="0">
                  <c:v>2982.9999999999995</c:v>
                </c:pt>
              </c:numCache>
            </c:numRef>
          </c:val>
          <c:extLst>
            <c:ext xmlns:c16="http://schemas.microsoft.com/office/drawing/2014/chart" uri="{C3380CC4-5D6E-409C-BE32-E72D297353CC}">
              <c16:uniqueId val="{00000001-C083-43E0-B410-DABFBFEB8484}"/>
            </c:ext>
          </c:extLst>
        </c:ser>
        <c:ser>
          <c:idx val="2"/>
          <c:order val="2"/>
          <c:tx>
            <c:strRef>
              <c:f>'operator analysis2'!$C$3</c:f>
              <c:strCache>
                <c:ptCount val="1"/>
                <c:pt idx="0">
                  <c:v>Sum of Labeling error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analysis2'!$C$4</c:f>
              <c:numCache>
                <c:formatCode>0</c:formatCode>
                <c:ptCount val="1"/>
                <c:pt idx="0">
                  <c:v>3256.2000000000007</c:v>
                </c:pt>
              </c:numCache>
            </c:numRef>
          </c:val>
          <c:extLst>
            <c:ext xmlns:c16="http://schemas.microsoft.com/office/drawing/2014/chart" uri="{C3380CC4-5D6E-409C-BE32-E72D297353CC}">
              <c16:uniqueId val="{00000002-C083-43E0-B410-DABFBFEB8484}"/>
            </c:ext>
          </c:extLst>
        </c:ser>
        <c:ser>
          <c:idx val="3"/>
          <c:order val="3"/>
          <c:tx>
            <c:strRef>
              <c:f>'operator analysis2'!$D$3</c:f>
              <c:strCache>
                <c:ptCount val="1"/>
                <c:pt idx="0">
                  <c:v>Sum of Batch coding error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analysis2'!$D$4</c:f>
              <c:numCache>
                <c:formatCode>0</c:formatCode>
                <c:ptCount val="1"/>
                <c:pt idx="0">
                  <c:v>3732.9999999999977</c:v>
                </c:pt>
              </c:numCache>
            </c:numRef>
          </c:val>
          <c:extLst>
            <c:ext xmlns:c16="http://schemas.microsoft.com/office/drawing/2014/chart" uri="{C3380CC4-5D6E-409C-BE32-E72D297353CC}">
              <c16:uniqueId val="{00000003-C083-43E0-B410-DABFBFEB8484}"/>
            </c:ext>
          </c:extLst>
        </c:ser>
        <c:ser>
          <c:idx val="4"/>
          <c:order val="4"/>
          <c:tx>
            <c:strRef>
              <c:f>'operator analysis2'!$E$3</c:f>
              <c:strCache>
                <c:ptCount val="1"/>
                <c:pt idx="0">
                  <c:v>Sum of Machine adjustment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analysis2'!$E$4</c:f>
              <c:numCache>
                <c:formatCode>0</c:formatCode>
                <c:ptCount val="1"/>
                <c:pt idx="0">
                  <c:v>3420.7999999999993</c:v>
                </c:pt>
              </c:numCache>
            </c:numRef>
          </c:val>
          <c:extLst>
            <c:ext xmlns:c16="http://schemas.microsoft.com/office/drawing/2014/chart" uri="{C3380CC4-5D6E-409C-BE32-E72D297353CC}">
              <c16:uniqueId val="{00000004-C083-43E0-B410-DABFBFEB8484}"/>
            </c:ext>
          </c:extLst>
        </c:ser>
        <c:ser>
          <c:idx val="5"/>
          <c:order val="5"/>
          <c:tx>
            <c:strRef>
              <c:f>'operator analysis2'!$F$3</c:f>
              <c:strCache>
                <c:ptCount val="1"/>
                <c:pt idx="0">
                  <c:v>Sum of Calibration error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analysis2'!$F$4</c:f>
              <c:numCache>
                <c:formatCode>0</c:formatCode>
                <c:ptCount val="1"/>
                <c:pt idx="0">
                  <c:v>3187.6000000000013</c:v>
                </c:pt>
              </c:numCache>
            </c:numRef>
          </c:val>
          <c:extLst>
            <c:ext xmlns:c16="http://schemas.microsoft.com/office/drawing/2014/chart" uri="{C3380CC4-5D6E-409C-BE32-E72D297353CC}">
              <c16:uniqueId val="{00000005-C083-43E0-B410-DABFBFEB8484}"/>
            </c:ext>
          </c:extLst>
        </c:ser>
        <c:dLbls>
          <c:dLblPos val="outEnd"/>
          <c:showLegendKey val="0"/>
          <c:showVal val="1"/>
          <c:showCatName val="0"/>
          <c:showSerName val="0"/>
          <c:showPercent val="0"/>
          <c:showBubbleSize val="0"/>
        </c:dLbls>
        <c:gapWidth val="182"/>
        <c:axId val="885804248"/>
        <c:axId val="885800312"/>
      </c:barChart>
      <c:catAx>
        <c:axId val="885804248"/>
        <c:scaling>
          <c:orientation val="minMax"/>
        </c:scaling>
        <c:delete val="1"/>
        <c:axPos val="b"/>
        <c:numFmt formatCode="General" sourceLinked="1"/>
        <c:majorTickMark val="none"/>
        <c:minorTickMark val="none"/>
        <c:tickLblPos val="nextTo"/>
        <c:crossAx val="885800312"/>
        <c:crosses val="autoZero"/>
        <c:auto val="1"/>
        <c:lblAlgn val="ctr"/>
        <c:lblOffset val="100"/>
        <c:noMultiLvlLbl val="0"/>
      </c:catAx>
      <c:valAx>
        <c:axId val="885800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time</a:t>
                </a:r>
                <a:r>
                  <a:rPr lang="en-US" b="1" baseline="0">
                    <a:solidFill>
                      <a:schemeClr val="tx1"/>
                    </a:solidFill>
                  </a:rPr>
                  <a:t> in min</a:t>
                </a:r>
                <a:endParaRPr lang="en-US" b="1">
                  <a:solidFill>
                    <a:schemeClr val="tx1"/>
                  </a:solidFill>
                </a:endParaRPr>
              </a:p>
            </c:rich>
          </c:tx>
          <c:layout>
            <c:manualLayout>
              <c:xMode val="edge"/>
              <c:yMode val="edge"/>
              <c:x val="9.8245641178516696E-2"/>
              <c:y val="0.369557655062041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85804248"/>
        <c:crosses val="autoZero"/>
        <c:crossBetween val="between"/>
      </c:valAx>
      <c:spPr>
        <a:noFill/>
        <a:ln>
          <a:noFill/>
        </a:ln>
        <a:effectLst/>
      </c:spPr>
    </c:plotArea>
    <c:legend>
      <c:legendPos val="r"/>
      <c:layout>
        <c:manualLayout>
          <c:xMode val="edge"/>
          <c:yMode val="edge"/>
          <c:x val="0.67343211916069357"/>
          <c:y val="0.16530322941890513"/>
          <c:w val="0.30540385379712365"/>
          <c:h val="0.82256059469612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The</a:t>
            </a:r>
            <a:r>
              <a:rPr lang="en-US" b="1" baseline="0">
                <a:solidFill>
                  <a:schemeClr val="tx1"/>
                </a:solidFill>
              </a:rPr>
              <a:t> most cause of machine errors</a:t>
            </a:r>
            <a:endParaRPr lang="en-US" b="1">
              <a:solidFill>
                <a:schemeClr val="tx1"/>
              </a:solidFill>
            </a:endParaRPr>
          </a:p>
        </c:rich>
      </c:tx>
      <c:layout>
        <c:manualLayout>
          <c:xMode val="edge"/>
          <c:yMode val="edge"/>
          <c:x val="0.14574627233258042"/>
          <c:y val="2.7072758037225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237860012806712E-2"/>
          <c:y val="6.6781766958029329E-2"/>
          <c:w val="0.61359678565648468"/>
          <c:h val="0.78297623347540268"/>
        </c:manualLayout>
      </c:layout>
      <c:bar3DChart>
        <c:barDir val="bar"/>
        <c:grouping val="clustered"/>
        <c:varyColors val="0"/>
        <c:ser>
          <c:idx val="0"/>
          <c:order val="0"/>
          <c:tx>
            <c:strRef>
              <c:f>'operator analysis2'!$A$55</c:f>
              <c:strCache>
                <c:ptCount val="1"/>
                <c:pt idx="0">
                  <c:v>Sum of Emergency stop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analysis2'!$A$56</c:f>
              <c:numCache>
                <c:formatCode>0</c:formatCode>
                <c:ptCount val="1"/>
                <c:pt idx="0">
                  <c:v>3419.3999999999996</c:v>
                </c:pt>
              </c:numCache>
            </c:numRef>
          </c:val>
          <c:extLst>
            <c:ext xmlns:c16="http://schemas.microsoft.com/office/drawing/2014/chart" uri="{C3380CC4-5D6E-409C-BE32-E72D297353CC}">
              <c16:uniqueId val="{00000000-1FA4-4D89-9B47-70773828CFB2}"/>
            </c:ext>
          </c:extLst>
        </c:ser>
        <c:ser>
          <c:idx val="1"/>
          <c:order val="1"/>
          <c:tx>
            <c:strRef>
              <c:f>'operator analysis2'!$B$55</c:f>
              <c:strCache>
                <c:ptCount val="1"/>
                <c:pt idx="0">
                  <c:v>Sum of Conveyor belt jam</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analysis2'!$B$56</c:f>
              <c:numCache>
                <c:formatCode>0</c:formatCode>
                <c:ptCount val="1"/>
                <c:pt idx="0">
                  <c:v>3321.8</c:v>
                </c:pt>
              </c:numCache>
            </c:numRef>
          </c:val>
          <c:extLst>
            <c:ext xmlns:c16="http://schemas.microsoft.com/office/drawing/2014/chart" uri="{C3380CC4-5D6E-409C-BE32-E72D297353CC}">
              <c16:uniqueId val="{00000001-1FA4-4D89-9B47-70773828CFB2}"/>
            </c:ext>
          </c:extLst>
        </c:ser>
        <c:ser>
          <c:idx val="2"/>
          <c:order val="2"/>
          <c:tx>
            <c:strRef>
              <c:f>'operator analysis2'!$C$55</c:f>
              <c:strCache>
                <c:ptCount val="1"/>
                <c:pt idx="0">
                  <c:v>Sum of Machine failure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analysis2'!$C$56</c:f>
              <c:numCache>
                <c:formatCode>0</c:formatCode>
                <c:ptCount val="1"/>
                <c:pt idx="0">
                  <c:v>3315.2000000000003</c:v>
                </c:pt>
              </c:numCache>
            </c:numRef>
          </c:val>
          <c:extLst>
            <c:ext xmlns:c16="http://schemas.microsoft.com/office/drawing/2014/chart" uri="{C3380CC4-5D6E-409C-BE32-E72D297353CC}">
              <c16:uniqueId val="{00000002-1FA4-4D89-9B47-70773828CFB2}"/>
            </c:ext>
          </c:extLst>
        </c:ser>
        <c:ser>
          <c:idx val="3"/>
          <c:order val="3"/>
          <c:tx>
            <c:strRef>
              <c:f>'operator analysis2'!$D$55</c:f>
              <c:strCache>
                <c:ptCount val="1"/>
                <c:pt idx="0">
                  <c:v>Sum of Product spill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analysis2'!$D$56</c:f>
              <c:numCache>
                <c:formatCode>0</c:formatCode>
                <c:ptCount val="1"/>
                <c:pt idx="0">
                  <c:v>3455.9999999999968</c:v>
                </c:pt>
              </c:numCache>
            </c:numRef>
          </c:val>
          <c:extLst>
            <c:ext xmlns:c16="http://schemas.microsoft.com/office/drawing/2014/chart" uri="{C3380CC4-5D6E-409C-BE32-E72D297353CC}">
              <c16:uniqueId val="{00000003-1FA4-4D89-9B47-70773828CFB2}"/>
            </c:ext>
          </c:extLst>
        </c:ser>
        <c:ser>
          <c:idx val="4"/>
          <c:order val="4"/>
          <c:tx>
            <c:strRef>
              <c:f>'operator analysis2'!$E$55</c:f>
              <c:strCache>
                <c:ptCount val="1"/>
                <c:pt idx="0">
                  <c:v>Sum of Inventory shortage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analysis2'!$E$56</c:f>
              <c:numCache>
                <c:formatCode>0</c:formatCode>
                <c:ptCount val="1"/>
                <c:pt idx="0">
                  <c:v>3561.0000000000018</c:v>
                </c:pt>
              </c:numCache>
            </c:numRef>
          </c:val>
          <c:extLst>
            <c:ext xmlns:c16="http://schemas.microsoft.com/office/drawing/2014/chart" uri="{C3380CC4-5D6E-409C-BE32-E72D297353CC}">
              <c16:uniqueId val="{00000004-1FA4-4D89-9B47-70773828CFB2}"/>
            </c:ext>
          </c:extLst>
        </c:ser>
        <c:ser>
          <c:idx val="5"/>
          <c:order val="5"/>
          <c:tx>
            <c:strRef>
              <c:f>'operator analysis2'!$F$55</c:f>
              <c:strCache>
                <c:ptCount val="1"/>
                <c:pt idx="0">
                  <c:v>Sum of Other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analysis2'!$A$56</c:f>
              <c:strCache>
                <c:ptCount val="1"/>
                <c:pt idx="0">
                  <c:v>Total</c:v>
                </c:pt>
              </c:strCache>
            </c:strRef>
          </c:cat>
          <c:val>
            <c:numRef>
              <c:f>'operator analysis2'!$F$56</c:f>
              <c:numCache>
                <c:formatCode>0</c:formatCode>
                <c:ptCount val="1"/>
                <c:pt idx="0">
                  <c:v>2964.1999999999989</c:v>
                </c:pt>
              </c:numCache>
            </c:numRef>
          </c:val>
          <c:extLst>
            <c:ext xmlns:c16="http://schemas.microsoft.com/office/drawing/2014/chart" uri="{C3380CC4-5D6E-409C-BE32-E72D297353CC}">
              <c16:uniqueId val="{00000005-1FA4-4D89-9B47-70773828CFB2}"/>
            </c:ext>
          </c:extLst>
        </c:ser>
        <c:dLbls>
          <c:showLegendKey val="0"/>
          <c:showVal val="1"/>
          <c:showCatName val="0"/>
          <c:showSerName val="0"/>
          <c:showPercent val="0"/>
          <c:showBubbleSize val="0"/>
        </c:dLbls>
        <c:gapWidth val="150"/>
        <c:shape val="box"/>
        <c:axId val="583263664"/>
        <c:axId val="583262352"/>
        <c:axId val="0"/>
      </c:bar3DChart>
      <c:catAx>
        <c:axId val="58326366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time</a:t>
                </a:r>
                <a:r>
                  <a:rPr lang="en-US" b="1" baseline="0">
                    <a:solidFill>
                      <a:schemeClr val="tx1"/>
                    </a:solidFill>
                  </a:rPr>
                  <a:t> in mins</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83262352"/>
        <c:crosses val="autoZero"/>
        <c:auto val="1"/>
        <c:lblAlgn val="ctr"/>
        <c:lblOffset val="100"/>
        <c:noMultiLvlLbl val="0"/>
      </c:catAx>
      <c:valAx>
        <c:axId val="58326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factors</a:t>
                </a:r>
              </a:p>
            </c:rich>
          </c:tx>
          <c:layout>
            <c:manualLayout>
              <c:xMode val="edge"/>
              <c:yMode val="edge"/>
              <c:x val="0.29582977909011371"/>
              <c:y val="0.783632172881943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83263664"/>
        <c:crosses val="autoZero"/>
        <c:crossBetween val="between"/>
      </c:valAx>
      <c:spPr>
        <a:noFill/>
        <a:ln>
          <a:noFill/>
        </a:ln>
        <a:effectLst/>
      </c:spPr>
    </c:plotArea>
    <c:legend>
      <c:legendPos val="r"/>
      <c:layout>
        <c:manualLayout>
          <c:xMode val="edge"/>
          <c:yMode val="edge"/>
          <c:x val="0.69398746068269612"/>
          <c:y val="0.16497115525533929"/>
          <c:w val="0.2845648181376792"/>
          <c:h val="0.710666293616851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'operator analysis'!$B$3</c:f>
              <c:strCache>
                <c:ptCount val="1"/>
                <c:pt idx="0">
                  <c:v>Sum of working hours3</c:v>
                </c:pt>
              </c:strCache>
            </c:strRef>
          </c:tx>
          <c:spPr>
            <a:solidFill>
              <a:schemeClr val="accent1"/>
            </a:solidFill>
            <a:ln>
              <a:noFill/>
            </a:ln>
            <a:effectLst/>
            <a:sp3d/>
          </c:spPr>
          <c:invertIfNegative val="0"/>
          <c:cat>
            <c:strRef>
              <c:f>'operator analysis'!$A$4:$A$18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analysis'!$B$4:$B$18</c:f>
              <c:numCache>
                <c:formatCode>0</c:formatCode>
                <c:ptCount val="14"/>
                <c:pt idx="0">
                  <c:v>208.5754130555556</c:v>
                </c:pt>
                <c:pt idx="1">
                  <c:v>257.24919555555539</c:v>
                </c:pt>
                <c:pt idx="2">
                  <c:v>8.5333333333333385</c:v>
                </c:pt>
                <c:pt idx="3">
                  <c:v>245.00484694444458</c:v>
                </c:pt>
                <c:pt idx="4">
                  <c:v>6.0001144444444394</c:v>
                </c:pt>
                <c:pt idx="5">
                  <c:v>7.0000800000000059</c:v>
                </c:pt>
                <c:pt idx="6">
                  <c:v>195.36612305555551</c:v>
                </c:pt>
                <c:pt idx="7">
                  <c:v>287.38881027777768</c:v>
                </c:pt>
                <c:pt idx="8">
                  <c:v>247.60818944444443</c:v>
                </c:pt>
                <c:pt idx="9">
                  <c:v>7.6333333333333435</c:v>
                </c:pt>
                <c:pt idx="10">
                  <c:v>278.80245083333335</c:v>
                </c:pt>
                <c:pt idx="11">
                  <c:v>203.67329888888887</c:v>
                </c:pt>
                <c:pt idx="12">
                  <c:v>247.51350722222216</c:v>
                </c:pt>
                <c:pt idx="13">
                  <c:v>246.82423972222227</c:v>
                </c:pt>
              </c:numCache>
            </c:numRef>
          </c:val>
          <c:extLst>
            <c:ext xmlns:c16="http://schemas.microsoft.com/office/drawing/2014/chart" uri="{C3380CC4-5D6E-409C-BE32-E72D297353CC}">
              <c16:uniqueId val="{00000000-430A-4224-B486-BFA09117AFF6}"/>
            </c:ext>
          </c:extLst>
        </c:ser>
        <c:ser>
          <c:idx val="1"/>
          <c:order val="1"/>
          <c:tx>
            <c:strRef>
              <c:f>'operator analysis'!$C$3</c:f>
              <c:strCache>
                <c:ptCount val="1"/>
                <c:pt idx="0">
                  <c:v>Sum of total downtime in hr2</c:v>
                </c:pt>
              </c:strCache>
            </c:strRef>
          </c:tx>
          <c:spPr>
            <a:solidFill>
              <a:schemeClr val="accent2"/>
            </a:solidFill>
            <a:ln>
              <a:noFill/>
            </a:ln>
            <a:effectLst/>
            <a:sp3d/>
          </c:spPr>
          <c:invertIfNegative val="0"/>
          <c:cat>
            <c:strRef>
              <c:f>'operator analysis'!$A$4:$A$18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analysis'!$C$4:$C$18</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1-430A-4224-B486-BFA09117AFF6}"/>
            </c:ext>
          </c:extLst>
        </c:ser>
        <c:dLbls>
          <c:showLegendKey val="0"/>
          <c:showVal val="0"/>
          <c:showCatName val="0"/>
          <c:showSerName val="0"/>
          <c:showPercent val="0"/>
          <c:showBubbleSize val="0"/>
        </c:dLbls>
        <c:gapWidth val="150"/>
        <c:shape val="box"/>
        <c:axId val="596560600"/>
        <c:axId val="470774448"/>
        <c:axId val="0"/>
      </c:bar3DChart>
      <c:catAx>
        <c:axId val="596560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74448"/>
        <c:crosses val="autoZero"/>
        <c:auto val="1"/>
        <c:lblAlgn val="ctr"/>
        <c:lblOffset val="100"/>
        <c:noMultiLvlLbl val="0"/>
      </c:catAx>
      <c:valAx>
        <c:axId val="47077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6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'operator analysis'!$E$3</c:f>
              <c:strCache>
                <c:ptCount val="1"/>
                <c:pt idx="0">
                  <c:v>Count of shift</c:v>
                </c:pt>
              </c:strCache>
            </c:strRef>
          </c:tx>
          <c:spPr>
            <a:solidFill>
              <a:schemeClr val="accent1"/>
            </a:solidFill>
            <a:ln>
              <a:noFill/>
            </a:ln>
            <a:effectLst/>
          </c:spPr>
          <c:invertIfNegative val="0"/>
          <c:cat>
            <c:strRef>
              <c:f>'operator analysis'!$D$4:$D$18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analysis'!$E$4:$E$18</c:f>
              <c:numCache>
                <c:formatCode>0</c:formatCode>
                <c:ptCount val="14"/>
                <c:pt idx="0">
                  <c:v>89</c:v>
                </c:pt>
                <c:pt idx="1">
                  <c:v>106</c:v>
                </c:pt>
                <c:pt idx="2">
                  <c:v>6</c:v>
                </c:pt>
                <c:pt idx="3">
                  <c:v>104</c:v>
                </c:pt>
                <c:pt idx="4">
                  <c:v>6</c:v>
                </c:pt>
                <c:pt idx="5">
                  <c:v>7</c:v>
                </c:pt>
                <c:pt idx="6">
                  <c:v>80</c:v>
                </c:pt>
                <c:pt idx="7">
                  <c:v>122</c:v>
                </c:pt>
                <c:pt idx="8">
                  <c:v>103</c:v>
                </c:pt>
                <c:pt idx="9">
                  <c:v>7</c:v>
                </c:pt>
                <c:pt idx="10">
                  <c:v>117</c:v>
                </c:pt>
                <c:pt idx="11">
                  <c:v>86</c:v>
                </c:pt>
                <c:pt idx="12">
                  <c:v>103</c:v>
                </c:pt>
                <c:pt idx="13">
                  <c:v>102</c:v>
                </c:pt>
              </c:numCache>
            </c:numRef>
          </c:val>
          <c:extLst>
            <c:ext xmlns:c16="http://schemas.microsoft.com/office/drawing/2014/chart" uri="{C3380CC4-5D6E-409C-BE32-E72D297353CC}">
              <c16:uniqueId val="{00000000-376D-44AD-AC6F-226EE9CD287C}"/>
            </c:ext>
          </c:extLst>
        </c:ser>
        <c:ser>
          <c:idx val="1"/>
          <c:order val="1"/>
          <c:tx>
            <c:strRef>
              <c:f>'operator analysis'!$F$3</c:f>
              <c:strCache>
                <c:ptCount val="1"/>
                <c:pt idx="0">
                  <c:v>Sum of total downtime in hr2</c:v>
                </c:pt>
              </c:strCache>
            </c:strRef>
          </c:tx>
          <c:spPr>
            <a:solidFill>
              <a:schemeClr val="accent2"/>
            </a:solidFill>
            <a:ln>
              <a:noFill/>
            </a:ln>
            <a:effectLst/>
          </c:spPr>
          <c:invertIfNegative val="0"/>
          <c:cat>
            <c:strRef>
              <c:f>'operator analysis'!$D$4:$D$18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analysis'!$F$4:$F$18</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1-376D-44AD-AC6F-226EE9CD287C}"/>
            </c:ext>
          </c:extLst>
        </c:ser>
        <c:dLbls>
          <c:showLegendKey val="0"/>
          <c:showVal val="0"/>
          <c:showCatName val="0"/>
          <c:showSerName val="0"/>
          <c:showPercent val="0"/>
          <c:showBubbleSize val="0"/>
        </c:dLbls>
        <c:gapWidth val="150"/>
        <c:overlap val="100"/>
        <c:axId val="510101344"/>
        <c:axId val="467322408"/>
      </c:barChart>
      <c:catAx>
        <c:axId val="51010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22408"/>
        <c:crosses val="autoZero"/>
        <c:auto val="1"/>
        <c:lblAlgn val="ctr"/>
        <c:lblOffset val="100"/>
        <c:noMultiLvlLbl val="0"/>
      </c:catAx>
      <c:valAx>
        <c:axId val="467322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0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analysis'!$A$44</c:f>
              <c:strCache>
                <c:ptCount val="1"/>
                <c:pt idx="0">
                  <c:v>Sum of Emergency stop</c:v>
                </c:pt>
              </c:strCache>
            </c:strRef>
          </c:tx>
          <c:spPr>
            <a:solidFill>
              <a:schemeClr val="accent1"/>
            </a:solidFill>
            <a:ln>
              <a:noFill/>
            </a:ln>
            <a:effectLst/>
          </c:spPr>
          <c:invertIfNegative val="0"/>
          <c:cat>
            <c:strRef>
              <c:f>'operator analysis'!$A$45</c:f>
              <c:strCache>
                <c:ptCount val="1"/>
                <c:pt idx="0">
                  <c:v>Total</c:v>
                </c:pt>
              </c:strCache>
            </c:strRef>
          </c:cat>
          <c:val>
            <c:numRef>
              <c:f>'operator analysis'!$A$45</c:f>
              <c:numCache>
                <c:formatCode>0</c:formatCode>
                <c:ptCount val="1"/>
                <c:pt idx="0">
                  <c:v>3419.3999999999996</c:v>
                </c:pt>
              </c:numCache>
            </c:numRef>
          </c:val>
          <c:extLst>
            <c:ext xmlns:c16="http://schemas.microsoft.com/office/drawing/2014/chart" uri="{C3380CC4-5D6E-409C-BE32-E72D297353CC}">
              <c16:uniqueId val="{00000000-E1B2-47D1-B83C-7CB73E699E32}"/>
            </c:ext>
          </c:extLst>
        </c:ser>
        <c:ser>
          <c:idx val="1"/>
          <c:order val="1"/>
          <c:tx>
            <c:strRef>
              <c:f>'operator analysis'!$B$44</c:f>
              <c:strCache>
                <c:ptCount val="1"/>
                <c:pt idx="0">
                  <c:v>Sum of Batch change</c:v>
                </c:pt>
              </c:strCache>
            </c:strRef>
          </c:tx>
          <c:spPr>
            <a:solidFill>
              <a:schemeClr val="accent2"/>
            </a:solidFill>
            <a:ln>
              <a:noFill/>
            </a:ln>
            <a:effectLst/>
          </c:spPr>
          <c:invertIfNegative val="0"/>
          <c:cat>
            <c:strRef>
              <c:f>'operator analysis'!$A$45</c:f>
              <c:strCache>
                <c:ptCount val="1"/>
                <c:pt idx="0">
                  <c:v>Total</c:v>
                </c:pt>
              </c:strCache>
            </c:strRef>
          </c:cat>
          <c:val>
            <c:numRef>
              <c:f>'operator analysis'!$B$45</c:f>
              <c:numCache>
                <c:formatCode>0</c:formatCode>
                <c:ptCount val="1"/>
                <c:pt idx="0">
                  <c:v>2982.9999999999995</c:v>
                </c:pt>
              </c:numCache>
            </c:numRef>
          </c:val>
          <c:extLst>
            <c:ext xmlns:c16="http://schemas.microsoft.com/office/drawing/2014/chart" uri="{C3380CC4-5D6E-409C-BE32-E72D297353CC}">
              <c16:uniqueId val="{00000001-E1B2-47D1-B83C-7CB73E699E32}"/>
            </c:ext>
          </c:extLst>
        </c:ser>
        <c:ser>
          <c:idx val="2"/>
          <c:order val="2"/>
          <c:tx>
            <c:strRef>
              <c:f>'operator analysis'!$C$44</c:f>
              <c:strCache>
                <c:ptCount val="1"/>
                <c:pt idx="0">
                  <c:v>Sum of Labeling error</c:v>
                </c:pt>
              </c:strCache>
            </c:strRef>
          </c:tx>
          <c:spPr>
            <a:solidFill>
              <a:schemeClr val="accent3"/>
            </a:solidFill>
            <a:ln>
              <a:noFill/>
            </a:ln>
            <a:effectLst/>
          </c:spPr>
          <c:invertIfNegative val="0"/>
          <c:cat>
            <c:strRef>
              <c:f>'operator analysis'!$A$45</c:f>
              <c:strCache>
                <c:ptCount val="1"/>
                <c:pt idx="0">
                  <c:v>Total</c:v>
                </c:pt>
              </c:strCache>
            </c:strRef>
          </c:cat>
          <c:val>
            <c:numRef>
              <c:f>'operator analysis'!$C$45</c:f>
              <c:numCache>
                <c:formatCode>0</c:formatCode>
                <c:ptCount val="1"/>
                <c:pt idx="0">
                  <c:v>3256.2000000000007</c:v>
                </c:pt>
              </c:numCache>
            </c:numRef>
          </c:val>
          <c:extLst>
            <c:ext xmlns:c16="http://schemas.microsoft.com/office/drawing/2014/chart" uri="{C3380CC4-5D6E-409C-BE32-E72D297353CC}">
              <c16:uniqueId val="{00000002-E1B2-47D1-B83C-7CB73E699E32}"/>
            </c:ext>
          </c:extLst>
        </c:ser>
        <c:ser>
          <c:idx val="3"/>
          <c:order val="3"/>
          <c:tx>
            <c:strRef>
              <c:f>'operator analysis'!$D$44</c:f>
              <c:strCache>
                <c:ptCount val="1"/>
                <c:pt idx="0">
                  <c:v>Sum of Inventory shortage</c:v>
                </c:pt>
              </c:strCache>
            </c:strRef>
          </c:tx>
          <c:spPr>
            <a:solidFill>
              <a:schemeClr val="accent4"/>
            </a:solidFill>
            <a:ln>
              <a:noFill/>
            </a:ln>
            <a:effectLst/>
          </c:spPr>
          <c:invertIfNegative val="0"/>
          <c:cat>
            <c:strRef>
              <c:f>'operator analysis'!$A$45</c:f>
              <c:strCache>
                <c:ptCount val="1"/>
                <c:pt idx="0">
                  <c:v>Total</c:v>
                </c:pt>
              </c:strCache>
            </c:strRef>
          </c:cat>
          <c:val>
            <c:numRef>
              <c:f>'operator analysis'!$D$45</c:f>
              <c:numCache>
                <c:formatCode>0</c:formatCode>
                <c:ptCount val="1"/>
                <c:pt idx="0">
                  <c:v>3561.0000000000018</c:v>
                </c:pt>
              </c:numCache>
            </c:numRef>
          </c:val>
          <c:extLst>
            <c:ext xmlns:c16="http://schemas.microsoft.com/office/drawing/2014/chart" uri="{C3380CC4-5D6E-409C-BE32-E72D297353CC}">
              <c16:uniqueId val="{00000003-E1B2-47D1-B83C-7CB73E699E32}"/>
            </c:ext>
          </c:extLst>
        </c:ser>
        <c:ser>
          <c:idx val="4"/>
          <c:order val="4"/>
          <c:tx>
            <c:strRef>
              <c:f>'operator analysis'!$E$44</c:f>
              <c:strCache>
                <c:ptCount val="1"/>
                <c:pt idx="0">
                  <c:v>Sum of Product spill</c:v>
                </c:pt>
              </c:strCache>
            </c:strRef>
          </c:tx>
          <c:spPr>
            <a:solidFill>
              <a:schemeClr val="accent5"/>
            </a:solidFill>
            <a:ln>
              <a:noFill/>
            </a:ln>
            <a:effectLst/>
          </c:spPr>
          <c:invertIfNegative val="0"/>
          <c:cat>
            <c:strRef>
              <c:f>'operator analysis'!$A$45</c:f>
              <c:strCache>
                <c:ptCount val="1"/>
                <c:pt idx="0">
                  <c:v>Total</c:v>
                </c:pt>
              </c:strCache>
            </c:strRef>
          </c:cat>
          <c:val>
            <c:numRef>
              <c:f>'operator analysis'!$E$45</c:f>
              <c:numCache>
                <c:formatCode>0</c:formatCode>
                <c:ptCount val="1"/>
                <c:pt idx="0">
                  <c:v>3455.9999999999968</c:v>
                </c:pt>
              </c:numCache>
            </c:numRef>
          </c:val>
          <c:extLst>
            <c:ext xmlns:c16="http://schemas.microsoft.com/office/drawing/2014/chart" uri="{C3380CC4-5D6E-409C-BE32-E72D297353CC}">
              <c16:uniqueId val="{00000004-E1B2-47D1-B83C-7CB73E699E32}"/>
            </c:ext>
          </c:extLst>
        </c:ser>
        <c:ser>
          <c:idx val="5"/>
          <c:order val="5"/>
          <c:tx>
            <c:strRef>
              <c:f>'operator analysis'!$F$44</c:f>
              <c:strCache>
                <c:ptCount val="1"/>
                <c:pt idx="0">
                  <c:v>Sum of Machine adjustment</c:v>
                </c:pt>
              </c:strCache>
            </c:strRef>
          </c:tx>
          <c:spPr>
            <a:solidFill>
              <a:schemeClr val="accent6"/>
            </a:solidFill>
            <a:ln>
              <a:noFill/>
            </a:ln>
            <a:effectLst/>
          </c:spPr>
          <c:invertIfNegative val="0"/>
          <c:cat>
            <c:strRef>
              <c:f>'operator analysis'!$A$45</c:f>
              <c:strCache>
                <c:ptCount val="1"/>
                <c:pt idx="0">
                  <c:v>Total</c:v>
                </c:pt>
              </c:strCache>
            </c:strRef>
          </c:cat>
          <c:val>
            <c:numRef>
              <c:f>'operator analysis'!$F$45</c:f>
              <c:numCache>
                <c:formatCode>0</c:formatCode>
                <c:ptCount val="1"/>
                <c:pt idx="0">
                  <c:v>3420.7999999999993</c:v>
                </c:pt>
              </c:numCache>
            </c:numRef>
          </c:val>
          <c:extLst>
            <c:ext xmlns:c16="http://schemas.microsoft.com/office/drawing/2014/chart" uri="{C3380CC4-5D6E-409C-BE32-E72D297353CC}">
              <c16:uniqueId val="{00000005-E1B2-47D1-B83C-7CB73E699E32}"/>
            </c:ext>
          </c:extLst>
        </c:ser>
        <c:ser>
          <c:idx val="6"/>
          <c:order val="6"/>
          <c:tx>
            <c:strRef>
              <c:f>'operator analysis'!$G$44</c:f>
              <c:strCache>
                <c:ptCount val="1"/>
                <c:pt idx="0">
                  <c:v>Sum of Machine failure</c:v>
                </c:pt>
              </c:strCache>
            </c:strRef>
          </c:tx>
          <c:spPr>
            <a:solidFill>
              <a:schemeClr val="accent1">
                <a:lumMod val="60000"/>
              </a:schemeClr>
            </a:solidFill>
            <a:ln>
              <a:noFill/>
            </a:ln>
            <a:effectLst/>
          </c:spPr>
          <c:invertIfNegative val="0"/>
          <c:cat>
            <c:strRef>
              <c:f>'operator analysis'!$A$45</c:f>
              <c:strCache>
                <c:ptCount val="1"/>
                <c:pt idx="0">
                  <c:v>Total</c:v>
                </c:pt>
              </c:strCache>
            </c:strRef>
          </c:cat>
          <c:val>
            <c:numRef>
              <c:f>'operator analysis'!$G$45</c:f>
              <c:numCache>
                <c:formatCode>0</c:formatCode>
                <c:ptCount val="1"/>
                <c:pt idx="0">
                  <c:v>3315.2000000000003</c:v>
                </c:pt>
              </c:numCache>
            </c:numRef>
          </c:val>
          <c:extLst>
            <c:ext xmlns:c16="http://schemas.microsoft.com/office/drawing/2014/chart" uri="{C3380CC4-5D6E-409C-BE32-E72D297353CC}">
              <c16:uniqueId val="{00000006-E1B2-47D1-B83C-7CB73E699E32}"/>
            </c:ext>
          </c:extLst>
        </c:ser>
        <c:ser>
          <c:idx val="7"/>
          <c:order val="7"/>
          <c:tx>
            <c:strRef>
              <c:f>'operator analysis'!$H$44</c:f>
              <c:strCache>
                <c:ptCount val="1"/>
                <c:pt idx="0">
                  <c:v>Sum of Batch coding error</c:v>
                </c:pt>
              </c:strCache>
            </c:strRef>
          </c:tx>
          <c:spPr>
            <a:solidFill>
              <a:schemeClr val="accent2">
                <a:lumMod val="60000"/>
              </a:schemeClr>
            </a:solidFill>
            <a:ln>
              <a:noFill/>
            </a:ln>
            <a:effectLst/>
          </c:spPr>
          <c:invertIfNegative val="0"/>
          <c:cat>
            <c:strRef>
              <c:f>'operator analysis'!$A$45</c:f>
              <c:strCache>
                <c:ptCount val="1"/>
                <c:pt idx="0">
                  <c:v>Total</c:v>
                </c:pt>
              </c:strCache>
            </c:strRef>
          </c:cat>
          <c:val>
            <c:numRef>
              <c:f>'operator analysis'!$H$45</c:f>
              <c:numCache>
                <c:formatCode>0</c:formatCode>
                <c:ptCount val="1"/>
                <c:pt idx="0">
                  <c:v>3732.9999999999977</c:v>
                </c:pt>
              </c:numCache>
            </c:numRef>
          </c:val>
          <c:extLst>
            <c:ext xmlns:c16="http://schemas.microsoft.com/office/drawing/2014/chart" uri="{C3380CC4-5D6E-409C-BE32-E72D297353CC}">
              <c16:uniqueId val="{00000007-E1B2-47D1-B83C-7CB73E699E32}"/>
            </c:ext>
          </c:extLst>
        </c:ser>
        <c:ser>
          <c:idx val="8"/>
          <c:order val="8"/>
          <c:tx>
            <c:strRef>
              <c:f>'operator analysis'!$I$44</c:f>
              <c:strCache>
                <c:ptCount val="1"/>
                <c:pt idx="0">
                  <c:v>Sum of Conveyor belt jam</c:v>
                </c:pt>
              </c:strCache>
            </c:strRef>
          </c:tx>
          <c:spPr>
            <a:solidFill>
              <a:schemeClr val="accent3">
                <a:lumMod val="60000"/>
              </a:schemeClr>
            </a:solidFill>
            <a:ln>
              <a:noFill/>
            </a:ln>
            <a:effectLst/>
          </c:spPr>
          <c:invertIfNegative val="0"/>
          <c:cat>
            <c:strRef>
              <c:f>'operator analysis'!$A$45</c:f>
              <c:strCache>
                <c:ptCount val="1"/>
                <c:pt idx="0">
                  <c:v>Total</c:v>
                </c:pt>
              </c:strCache>
            </c:strRef>
          </c:cat>
          <c:val>
            <c:numRef>
              <c:f>'operator analysis'!$I$45</c:f>
              <c:numCache>
                <c:formatCode>0</c:formatCode>
                <c:ptCount val="1"/>
                <c:pt idx="0">
                  <c:v>3321.8</c:v>
                </c:pt>
              </c:numCache>
            </c:numRef>
          </c:val>
          <c:extLst>
            <c:ext xmlns:c16="http://schemas.microsoft.com/office/drawing/2014/chart" uri="{C3380CC4-5D6E-409C-BE32-E72D297353CC}">
              <c16:uniqueId val="{00000008-E1B2-47D1-B83C-7CB73E699E32}"/>
            </c:ext>
          </c:extLst>
        </c:ser>
        <c:ser>
          <c:idx val="9"/>
          <c:order val="9"/>
          <c:tx>
            <c:strRef>
              <c:f>'operator analysis'!$J$44</c:f>
              <c:strCache>
                <c:ptCount val="1"/>
                <c:pt idx="0">
                  <c:v>Sum of Calibration error</c:v>
                </c:pt>
              </c:strCache>
            </c:strRef>
          </c:tx>
          <c:spPr>
            <a:solidFill>
              <a:schemeClr val="accent4">
                <a:lumMod val="60000"/>
              </a:schemeClr>
            </a:solidFill>
            <a:ln>
              <a:noFill/>
            </a:ln>
            <a:effectLst/>
          </c:spPr>
          <c:invertIfNegative val="0"/>
          <c:cat>
            <c:strRef>
              <c:f>'operator analysis'!$A$45</c:f>
              <c:strCache>
                <c:ptCount val="1"/>
                <c:pt idx="0">
                  <c:v>Total</c:v>
                </c:pt>
              </c:strCache>
            </c:strRef>
          </c:cat>
          <c:val>
            <c:numRef>
              <c:f>'operator analysis'!$J$45</c:f>
              <c:numCache>
                <c:formatCode>0</c:formatCode>
                <c:ptCount val="1"/>
                <c:pt idx="0">
                  <c:v>3187.6000000000013</c:v>
                </c:pt>
              </c:numCache>
            </c:numRef>
          </c:val>
          <c:extLst>
            <c:ext xmlns:c16="http://schemas.microsoft.com/office/drawing/2014/chart" uri="{C3380CC4-5D6E-409C-BE32-E72D297353CC}">
              <c16:uniqueId val="{00000009-E1B2-47D1-B83C-7CB73E699E32}"/>
            </c:ext>
          </c:extLst>
        </c:ser>
        <c:ser>
          <c:idx val="10"/>
          <c:order val="10"/>
          <c:tx>
            <c:strRef>
              <c:f>'operator analysis'!$K$44</c:f>
              <c:strCache>
                <c:ptCount val="1"/>
                <c:pt idx="0">
                  <c:v>Sum of Label switch</c:v>
                </c:pt>
              </c:strCache>
            </c:strRef>
          </c:tx>
          <c:spPr>
            <a:solidFill>
              <a:schemeClr val="accent5">
                <a:lumMod val="60000"/>
              </a:schemeClr>
            </a:solidFill>
            <a:ln>
              <a:noFill/>
            </a:ln>
            <a:effectLst/>
          </c:spPr>
          <c:invertIfNegative val="0"/>
          <c:cat>
            <c:strRef>
              <c:f>'operator analysis'!$A$45</c:f>
              <c:strCache>
                <c:ptCount val="1"/>
                <c:pt idx="0">
                  <c:v>Total</c:v>
                </c:pt>
              </c:strCache>
            </c:strRef>
          </c:cat>
          <c:val>
            <c:numRef>
              <c:f>'operator analysis'!$K$45</c:f>
              <c:numCache>
                <c:formatCode>0</c:formatCode>
                <c:ptCount val="1"/>
                <c:pt idx="0">
                  <c:v>3347.4000000000015</c:v>
                </c:pt>
              </c:numCache>
            </c:numRef>
          </c:val>
          <c:extLst>
            <c:ext xmlns:c16="http://schemas.microsoft.com/office/drawing/2014/chart" uri="{C3380CC4-5D6E-409C-BE32-E72D297353CC}">
              <c16:uniqueId val="{0000000A-E1B2-47D1-B83C-7CB73E699E32}"/>
            </c:ext>
          </c:extLst>
        </c:ser>
        <c:ser>
          <c:idx val="11"/>
          <c:order val="11"/>
          <c:tx>
            <c:strRef>
              <c:f>'operator analysis'!$L$44</c:f>
              <c:strCache>
                <c:ptCount val="1"/>
                <c:pt idx="0">
                  <c:v>Sum of Other</c:v>
                </c:pt>
              </c:strCache>
            </c:strRef>
          </c:tx>
          <c:spPr>
            <a:solidFill>
              <a:schemeClr val="accent6">
                <a:lumMod val="60000"/>
              </a:schemeClr>
            </a:solidFill>
            <a:ln>
              <a:noFill/>
            </a:ln>
            <a:effectLst/>
          </c:spPr>
          <c:invertIfNegative val="0"/>
          <c:cat>
            <c:strRef>
              <c:f>'operator analysis'!$A$45</c:f>
              <c:strCache>
                <c:ptCount val="1"/>
                <c:pt idx="0">
                  <c:v>Total</c:v>
                </c:pt>
              </c:strCache>
            </c:strRef>
          </c:cat>
          <c:val>
            <c:numRef>
              <c:f>'operator analysis'!$L$45</c:f>
              <c:numCache>
                <c:formatCode>0</c:formatCode>
                <c:ptCount val="1"/>
                <c:pt idx="0">
                  <c:v>2964.1999999999989</c:v>
                </c:pt>
              </c:numCache>
            </c:numRef>
          </c:val>
          <c:extLst>
            <c:ext xmlns:c16="http://schemas.microsoft.com/office/drawing/2014/chart" uri="{C3380CC4-5D6E-409C-BE32-E72D297353CC}">
              <c16:uniqueId val="{0000000B-E1B2-47D1-B83C-7CB73E699E32}"/>
            </c:ext>
          </c:extLst>
        </c:ser>
        <c:dLbls>
          <c:showLegendKey val="0"/>
          <c:showVal val="0"/>
          <c:showCatName val="0"/>
          <c:showSerName val="0"/>
          <c:showPercent val="0"/>
          <c:showBubbleSize val="0"/>
        </c:dLbls>
        <c:gapWidth val="219"/>
        <c:overlap val="-27"/>
        <c:axId val="929777424"/>
        <c:axId val="929779064"/>
      </c:barChart>
      <c:catAx>
        <c:axId val="9297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79064"/>
        <c:crosses val="autoZero"/>
        <c:auto val="1"/>
        <c:lblAlgn val="ctr"/>
        <c:lblOffset val="100"/>
        <c:noMultiLvlLbl val="0"/>
      </c:catAx>
      <c:valAx>
        <c:axId val="929779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of downtime factors</a:t>
            </a:r>
            <a:endParaRPr lang="en-US" b="1">
              <a:solidFill>
                <a:schemeClr val="tx1"/>
              </a:solidFill>
            </a:endParaRPr>
          </a:p>
        </c:rich>
      </c:tx>
      <c:layout>
        <c:manualLayout>
          <c:xMode val="edge"/>
          <c:yMode val="edge"/>
          <c:x val="0.234588235294117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6607568146402"/>
          <c:y val="0.18900188323917141"/>
          <c:w val="0.49383538031413138"/>
          <c:h val="0.63624657087355607"/>
        </c:manualLayout>
      </c:layout>
      <c:barChart>
        <c:barDir val="col"/>
        <c:grouping val="clustered"/>
        <c:varyColors val="0"/>
        <c:ser>
          <c:idx val="0"/>
          <c:order val="0"/>
          <c:tx>
            <c:strRef>
              <c:f>'operator analysis'!$A$44</c:f>
              <c:strCache>
                <c:ptCount val="1"/>
                <c:pt idx="0">
                  <c:v>Sum of Emergency stop</c:v>
                </c:pt>
              </c:strCache>
            </c:strRef>
          </c:tx>
          <c:spPr>
            <a:solidFill>
              <a:schemeClr val="accent1"/>
            </a:solidFill>
            <a:ln>
              <a:noFill/>
            </a:ln>
            <a:effectLst/>
          </c:spPr>
          <c:invertIfNegative val="0"/>
          <c:cat>
            <c:strRef>
              <c:f>'operator analysis'!$A$45</c:f>
              <c:strCache>
                <c:ptCount val="1"/>
                <c:pt idx="0">
                  <c:v>Total</c:v>
                </c:pt>
              </c:strCache>
            </c:strRef>
          </c:cat>
          <c:val>
            <c:numRef>
              <c:f>'operator analysis'!$A$45</c:f>
              <c:numCache>
                <c:formatCode>0</c:formatCode>
                <c:ptCount val="1"/>
                <c:pt idx="0">
                  <c:v>3419.3999999999996</c:v>
                </c:pt>
              </c:numCache>
            </c:numRef>
          </c:val>
          <c:extLst>
            <c:ext xmlns:c16="http://schemas.microsoft.com/office/drawing/2014/chart" uri="{C3380CC4-5D6E-409C-BE32-E72D297353CC}">
              <c16:uniqueId val="{00000000-33F2-494C-9067-62E882AE1D2B}"/>
            </c:ext>
          </c:extLst>
        </c:ser>
        <c:ser>
          <c:idx val="1"/>
          <c:order val="1"/>
          <c:tx>
            <c:strRef>
              <c:f>'operator analysis'!$B$44</c:f>
              <c:strCache>
                <c:ptCount val="1"/>
                <c:pt idx="0">
                  <c:v>Sum of Batch change</c:v>
                </c:pt>
              </c:strCache>
            </c:strRef>
          </c:tx>
          <c:spPr>
            <a:solidFill>
              <a:schemeClr val="accent2"/>
            </a:solidFill>
            <a:ln>
              <a:noFill/>
            </a:ln>
            <a:effectLst/>
          </c:spPr>
          <c:invertIfNegative val="0"/>
          <c:cat>
            <c:strRef>
              <c:f>'operator analysis'!$A$45</c:f>
              <c:strCache>
                <c:ptCount val="1"/>
                <c:pt idx="0">
                  <c:v>Total</c:v>
                </c:pt>
              </c:strCache>
            </c:strRef>
          </c:cat>
          <c:val>
            <c:numRef>
              <c:f>'operator analysis'!$B$45</c:f>
              <c:numCache>
                <c:formatCode>0</c:formatCode>
                <c:ptCount val="1"/>
                <c:pt idx="0">
                  <c:v>2982.9999999999995</c:v>
                </c:pt>
              </c:numCache>
            </c:numRef>
          </c:val>
          <c:extLst>
            <c:ext xmlns:c16="http://schemas.microsoft.com/office/drawing/2014/chart" uri="{C3380CC4-5D6E-409C-BE32-E72D297353CC}">
              <c16:uniqueId val="{00000001-33F2-494C-9067-62E882AE1D2B}"/>
            </c:ext>
          </c:extLst>
        </c:ser>
        <c:ser>
          <c:idx val="2"/>
          <c:order val="2"/>
          <c:tx>
            <c:strRef>
              <c:f>'operator analysis'!$C$44</c:f>
              <c:strCache>
                <c:ptCount val="1"/>
                <c:pt idx="0">
                  <c:v>Sum of Labeling error</c:v>
                </c:pt>
              </c:strCache>
            </c:strRef>
          </c:tx>
          <c:spPr>
            <a:solidFill>
              <a:schemeClr val="accent3"/>
            </a:solidFill>
            <a:ln>
              <a:noFill/>
            </a:ln>
            <a:effectLst/>
          </c:spPr>
          <c:invertIfNegative val="0"/>
          <c:cat>
            <c:strRef>
              <c:f>'operator analysis'!$A$45</c:f>
              <c:strCache>
                <c:ptCount val="1"/>
                <c:pt idx="0">
                  <c:v>Total</c:v>
                </c:pt>
              </c:strCache>
            </c:strRef>
          </c:cat>
          <c:val>
            <c:numRef>
              <c:f>'operator analysis'!$C$45</c:f>
              <c:numCache>
                <c:formatCode>0</c:formatCode>
                <c:ptCount val="1"/>
                <c:pt idx="0">
                  <c:v>3256.2000000000007</c:v>
                </c:pt>
              </c:numCache>
            </c:numRef>
          </c:val>
          <c:extLst>
            <c:ext xmlns:c16="http://schemas.microsoft.com/office/drawing/2014/chart" uri="{C3380CC4-5D6E-409C-BE32-E72D297353CC}">
              <c16:uniqueId val="{00000002-33F2-494C-9067-62E882AE1D2B}"/>
            </c:ext>
          </c:extLst>
        </c:ser>
        <c:ser>
          <c:idx val="3"/>
          <c:order val="3"/>
          <c:tx>
            <c:strRef>
              <c:f>'operator analysis'!$D$44</c:f>
              <c:strCache>
                <c:ptCount val="1"/>
                <c:pt idx="0">
                  <c:v>Sum of Inventory shortage</c:v>
                </c:pt>
              </c:strCache>
            </c:strRef>
          </c:tx>
          <c:spPr>
            <a:solidFill>
              <a:schemeClr val="accent4"/>
            </a:solidFill>
            <a:ln>
              <a:noFill/>
            </a:ln>
            <a:effectLst/>
          </c:spPr>
          <c:invertIfNegative val="0"/>
          <c:cat>
            <c:strRef>
              <c:f>'operator analysis'!$A$45</c:f>
              <c:strCache>
                <c:ptCount val="1"/>
                <c:pt idx="0">
                  <c:v>Total</c:v>
                </c:pt>
              </c:strCache>
            </c:strRef>
          </c:cat>
          <c:val>
            <c:numRef>
              <c:f>'operator analysis'!$D$45</c:f>
              <c:numCache>
                <c:formatCode>0</c:formatCode>
                <c:ptCount val="1"/>
                <c:pt idx="0">
                  <c:v>3561.0000000000018</c:v>
                </c:pt>
              </c:numCache>
            </c:numRef>
          </c:val>
          <c:extLst>
            <c:ext xmlns:c16="http://schemas.microsoft.com/office/drawing/2014/chart" uri="{C3380CC4-5D6E-409C-BE32-E72D297353CC}">
              <c16:uniqueId val="{00000003-33F2-494C-9067-62E882AE1D2B}"/>
            </c:ext>
          </c:extLst>
        </c:ser>
        <c:ser>
          <c:idx val="4"/>
          <c:order val="4"/>
          <c:tx>
            <c:strRef>
              <c:f>'operator analysis'!$E$44</c:f>
              <c:strCache>
                <c:ptCount val="1"/>
                <c:pt idx="0">
                  <c:v>Sum of Product spill</c:v>
                </c:pt>
              </c:strCache>
            </c:strRef>
          </c:tx>
          <c:spPr>
            <a:solidFill>
              <a:schemeClr val="accent5"/>
            </a:solidFill>
            <a:ln>
              <a:noFill/>
            </a:ln>
            <a:effectLst/>
          </c:spPr>
          <c:invertIfNegative val="0"/>
          <c:cat>
            <c:strRef>
              <c:f>'operator analysis'!$A$45</c:f>
              <c:strCache>
                <c:ptCount val="1"/>
                <c:pt idx="0">
                  <c:v>Total</c:v>
                </c:pt>
              </c:strCache>
            </c:strRef>
          </c:cat>
          <c:val>
            <c:numRef>
              <c:f>'operator analysis'!$E$45</c:f>
              <c:numCache>
                <c:formatCode>0</c:formatCode>
                <c:ptCount val="1"/>
                <c:pt idx="0">
                  <c:v>3455.9999999999968</c:v>
                </c:pt>
              </c:numCache>
            </c:numRef>
          </c:val>
          <c:extLst>
            <c:ext xmlns:c16="http://schemas.microsoft.com/office/drawing/2014/chart" uri="{C3380CC4-5D6E-409C-BE32-E72D297353CC}">
              <c16:uniqueId val="{00000004-33F2-494C-9067-62E882AE1D2B}"/>
            </c:ext>
          </c:extLst>
        </c:ser>
        <c:ser>
          <c:idx val="5"/>
          <c:order val="5"/>
          <c:tx>
            <c:strRef>
              <c:f>'operator analysis'!$F$44</c:f>
              <c:strCache>
                <c:ptCount val="1"/>
                <c:pt idx="0">
                  <c:v>Sum of Machine adjustment</c:v>
                </c:pt>
              </c:strCache>
            </c:strRef>
          </c:tx>
          <c:spPr>
            <a:solidFill>
              <a:schemeClr val="accent6"/>
            </a:solidFill>
            <a:ln>
              <a:noFill/>
            </a:ln>
            <a:effectLst/>
          </c:spPr>
          <c:invertIfNegative val="0"/>
          <c:cat>
            <c:strRef>
              <c:f>'operator analysis'!$A$45</c:f>
              <c:strCache>
                <c:ptCount val="1"/>
                <c:pt idx="0">
                  <c:v>Total</c:v>
                </c:pt>
              </c:strCache>
            </c:strRef>
          </c:cat>
          <c:val>
            <c:numRef>
              <c:f>'operator analysis'!$F$45</c:f>
              <c:numCache>
                <c:formatCode>0</c:formatCode>
                <c:ptCount val="1"/>
                <c:pt idx="0">
                  <c:v>3420.7999999999993</c:v>
                </c:pt>
              </c:numCache>
            </c:numRef>
          </c:val>
          <c:extLst>
            <c:ext xmlns:c16="http://schemas.microsoft.com/office/drawing/2014/chart" uri="{C3380CC4-5D6E-409C-BE32-E72D297353CC}">
              <c16:uniqueId val="{00000005-33F2-494C-9067-62E882AE1D2B}"/>
            </c:ext>
          </c:extLst>
        </c:ser>
        <c:ser>
          <c:idx val="6"/>
          <c:order val="6"/>
          <c:tx>
            <c:strRef>
              <c:f>'operator analysis'!$G$44</c:f>
              <c:strCache>
                <c:ptCount val="1"/>
                <c:pt idx="0">
                  <c:v>Sum of Machine failure</c:v>
                </c:pt>
              </c:strCache>
            </c:strRef>
          </c:tx>
          <c:spPr>
            <a:solidFill>
              <a:schemeClr val="accent1">
                <a:lumMod val="60000"/>
              </a:schemeClr>
            </a:solidFill>
            <a:ln>
              <a:noFill/>
            </a:ln>
            <a:effectLst/>
          </c:spPr>
          <c:invertIfNegative val="0"/>
          <c:cat>
            <c:strRef>
              <c:f>'operator analysis'!$A$45</c:f>
              <c:strCache>
                <c:ptCount val="1"/>
                <c:pt idx="0">
                  <c:v>Total</c:v>
                </c:pt>
              </c:strCache>
            </c:strRef>
          </c:cat>
          <c:val>
            <c:numRef>
              <c:f>'operator analysis'!$G$45</c:f>
              <c:numCache>
                <c:formatCode>0</c:formatCode>
                <c:ptCount val="1"/>
                <c:pt idx="0">
                  <c:v>3315.2000000000003</c:v>
                </c:pt>
              </c:numCache>
            </c:numRef>
          </c:val>
          <c:extLst>
            <c:ext xmlns:c16="http://schemas.microsoft.com/office/drawing/2014/chart" uri="{C3380CC4-5D6E-409C-BE32-E72D297353CC}">
              <c16:uniqueId val="{00000006-33F2-494C-9067-62E882AE1D2B}"/>
            </c:ext>
          </c:extLst>
        </c:ser>
        <c:ser>
          <c:idx val="7"/>
          <c:order val="7"/>
          <c:tx>
            <c:strRef>
              <c:f>'operator analysis'!$H$44</c:f>
              <c:strCache>
                <c:ptCount val="1"/>
                <c:pt idx="0">
                  <c:v>Sum of Batch coding error</c:v>
                </c:pt>
              </c:strCache>
            </c:strRef>
          </c:tx>
          <c:spPr>
            <a:solidFill>
              <a:schemeClr val="accent2">
                <a:lumMod val="60000"/>
              </a:schemeClr>
            </a:solidFill>
            <a:ln>
              <a:noFill/>
            </a:ln>
            <a:effectLst/>
          </c:spPr>
          <c:invertIfNegative val="0"/>
          <c:cat>
            <c:strRef>
              <c:f>'operator analysis'!$A$45</c:f>
              <c:strCache>
                <c:ptCount val="1"/>
                <c:pt idx="0">
                  <c:v>Total</c:v>
                </c:pt>
              </c:strCache>
            </c:strRef>
          </c:cat>
          <c:val>
            <c:numRef>
              <c:f>'operator analysis'!$H$45</c:f>
              <c:numCache>
                <c:formatCode>0</c:formatCode>
                <c:ptCount val="1"/>
                <c:pt idx="0">
                  <c:v>3732.9999999999977</c:v>
                </c:pt>
              </c:numCache>
            </c:numRef>
          </c:val>
          <c:extLst>
            <c:ext xmlns:c16="http://schemas.microsoft.com/office/drawing/2014/chart" uri="{C3380CC4-5D6E-409C-BE32-E72D297353CC}">
              <c16:uniqueId val="{00000007-33F2-494C-9067-62E882AE1D2B}"/>
            </c:ext>
          </c:extLst>
        </c:ser>
        <c:ser>
          <c:idx val="8"/>
          <c:order val="8"/>
          <c:tx>
            <c:strRef>
              <c:f>'operator analysis'!$I$44</c:f>
              <c:strCache>
                <c:ptCount val="1"/>
                <c:pt idx="0">
                  <c:v>Sum of Conveyor belt jam</c:v>
                </c:pt>
              </c:strCache>
            </c:strRef>
          </c:tx>
          <c:spPr>
            <a:solidFill>
              <a:schemeClr val="accent3">
                <a:lumMod val="60000"/>
              </a:schemeClr>
            </a:solidFill>
            <a:ln>
              <a:noFill/>
            </a:ln>
            <a:effectLst/>
          </c:spPr>
          <c:invertIfNegative val="0"/>
          <c:cat>
            <c:strRef>
              <c:f>'operator analysis'!$A$45</c:f>
              <c:strCache>
                <c:ptCount val="1"/>
                <c:pt idx="0">
                  <c:v>Total</c:v>
                </c:pt>
              </c:strCache>
            </c:strRef>
          </c:cat>
          <c:val>
            <c:numRef>
              <c:f>'operator analysis'!$I$45</c:f>
              <c:numCache>
                <c:formatCode>0</c:formatCode>
                <c:ptCount val="1"/>
                <c:pt idx="0">
                  <c:v>3321.8</c:v>
                </c:pt>
              </c:numCache>
            </c:numRef>
          </c:val>
          <c:extLst>
            <c:ext xmlns:c16="http://schemas.microsoft.com/office/drawing/2014/chart" uri="{C3380CC4-5D6E-409C-BE32-E72D297353CC}">
              <c16:uniqueId val="{00000008-33F2-494C-9067-62E882AE1D2B}"/>
            </c:ext>
          </c:extLst>
        </c:ser>
        <c:ser>
          <c:idx val="9"/>
          <c:order val="9"/>
          <c:tx>
            <c:strRef>
              <c:f>'operator analysis'!$J$44</c:f>
              <c:strCache>
                <c:ptCount val="1"/>
                <c:pt idx="0">
                  <c:v>Sum of Calibration error</c:v>
                </c:pt>
              </c:strCache>
            </c:strRef>
          </c:tx>
          <c:spPr>
            <a:solidFill>
              <a:schemeClr val="accent4">
                <a:lumMod val="60000"/>
              </a:schemeClr>
            </a:solidFill>
            <a:ln>
              <a:noFill/>
            </a:ln>
            <a:effectLst/>
          </c:spPr>
          <c:invertIfNegative val="0"/>
          <c:cat>
            <c:strRef>
              <c:f>'operator analysis'!$A$45</c:f>
              <c:strCache>
                <c:ptCount val="1"/>
                <c:pt idx="0">
                  <c:v>Total</c:v>
                </c:pt>
              </c:strCache>
            </c:strRef>
          </c:cat>
          <c:val>
            <c:numRef>
              <c:f>'operator analysis'!$J$45</c:f>
              <c:numCache>
                <c:formatCode>0</c:formatCode>
                <c:ptCount val="1"/>
                <c:pt idx="0">
                  <c:v>3187.6000000000013</c:v>
                </c:pt>
              </c:numCache>
            </c:numRef>
          </c:val>
          <c:extLst>
            <c:ext xmlns:c16="http://schemas.microsoft.com/office/drawing/2014/chart" uri="{C3380CC4-5D6E-409C-BE32-E72D297353CC}">
              <c16:uniqueId val="{00000009-33F2-494C-9067-62E882AE1D2B}"/>
            </c:ext>
          </c:extLst>
        </c:ser>
        <c:ser>
          <c:idx val="10"/>
          <c:order val="10"/>
          <c:tx>
            <c:strRef>
              <c:f>'operator analysis'!$K$44</c:f>
              <c:strCache>
                <c:ptCount val="1"/>
                <c:pt idx="0">
                  <c:v>Sum of Label switch</c:v>
                </c:pt>
              </c:strCache>
            </c:strRef>
          </c:tx>
          <c:spPr>
            <a:solidFill>
              <a:schemeClr val="accent5">
                <a:lumMod val="60000"/>
              </a:schemeClr>
            </a:solidFill>
            <a:ln>
              <a:noFill/>
            </a:ln>
            <a:effectLst/>
          </c:spPr>
          <c:invertIfNegative val="0"/>
          <c:cat>
            <c:strRef>
              <c:f>'operator analysis'!$A$45</c:f>
              <c:strCache>
                <c:ptCount val="1"/>
                <c:pt idx="0">
                  <c:v>Total</c:v>
                </c:pt>
              </c:strCache>
            </c:strRef>
          </c:cat>
          <c:val>
            <c:numRef>
              <c:f>'operator analysis'!$K$45</c:f>
              <c:numCache>
                <c:formatCode>0</c:formatCode>
                <c:ptCount val="1"/>
                <c:pt idx="0">
                  <c:v>3347.4000000000015</c:v>
                </c:pt>
              </c:numCache>
            </c:numRef>
          </c:val>
          <c:extLst>
            <c:ext xmlns:c16="http://schemas.microsoft.com/office/drawing/2014/chart" uri="{C3380CC4-5D6E-409C-BE32-E72D297353CC}">
              <c16:uniqueId val="{0000000A-33F2-494C-9067-62E882AE1D2B}"/>
            </c:ext>
          </c:extLst>
        </c:ser>
        <c:ser>
          <c:idx val="11"/>
          <c:order val="11"/>
          <c:tx>
            <c:strRef>
              <c:f>'operator analysis'!$L$44</c:f>
              <c:strCache>
                <c:ptCount val="1"/>
                <c:pt idx="0">
                  <c:v>Sum of Other</c:v>
                </c:pt>
              </c:strCache>
            </c:strRef>
          </c:tx>
          <c:spPr>
            <a:solidFill>
              <a:schemeClr val="accent6">
                <a:lumMod val="60000"/>
              </a:schemeClr>
            </a:solidFill>
            <a:ln>
              <a:noFill/>
            </a:ln>
            <a:effectLst/>
          </c:spPr>
          <c:invertIfNegative val="0"/>
          <c:cat>
            <c:strRef>
              <c:f>'operator analysis'!$A$45</c:f>
              <c:strCache>
                <c:ptCount val="1"/>
                <c:pt idx="0">
                  <c:v>Total</c:v>
                </c:pt>
              </c:strCache>
            </c:strRef>
          </c:cat>
          <c:val>
            <c:numRef>
              <c:f>'operator analysis'!$L$45</c:f>
              <c:numCache>
                <c:formatCode>0</c:formatCode>
                <c:ptCount val="1"/>
                <c:pt idx="0">
                  <c:v>2964.1999999999989</c:v>
                </c:pt>
              </c:numCache>
            </c:numRef>
          </c:val>
          <c:extLst>
            <c:ext xmlns:c16="http://schemas.microsoft.com/office/drawing/2014/chart" uri="{C3380CC4-5D6E-409C-BE32-E72D297353CC}">
              <c16:uniqueId val="{0000000B-33F2-494C-9067-62E882AE1D2B}"/>
            </c:ext>
          </c:extLst>
        </c:ser>
        <c:dLbls>
          <c:showLegendKey val="0"/>
          <c:showVal val="0"/>
          <c:showCatName val="0"/>
          <c:showSerName val="0"/>
          <c:showPercent val="0"/>
          <c:showBubbleSize val="0"/>
        </c:dLbls>
        <c:gapWidth val="219"/>
        <c:overlap val="-27"/>
        <c:axId val="929777424"/>
        <c:axId val="929779064"/>
      </c:barChart>
      <c:catAx>
        <c:axId val="9297774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solidFill>
                      <a:schemeClr val="tx1"/>
                    </a:solidFill>
                  </a:rPr>
                  <a:t>factors</a:t>
                </a:r>
              </a:p>
            </c:rich>
          </c:tx>
          <c:layout>
            <c:manualLayout>
              <c:xMode val="edge"/>
              <c:yMode val="edge"/>
              <c:x val="0.31666803752648837"/>
              <c:y val="0.869526966758962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929779064"/>
        <c:crosses val="autoZero"/>
        <c:auto val="1"/>
        <c:lblAlgn val="ctr"/>
        <c:lblOffset val="100"/>
        <c:noMultiLvlLbl val="0"/>
      </c:catAx>
      <c:valAx>
        <c:axId val="929779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 </a:t>
                </a:r>
                <a:r>
                  <a:rPr lang="en-US" b="1">
                    <a:solidFill>
                      <a:schemeClr val="tx1"/>
                    </a:solidFill>
                  </a:rPr>
                  <a:t>time</a:t>
                </a:r>
                <a:r>
                  <a:rPr lang="en-US" b="1" baseline="0">
                    <a:solidFill>
                      <a:schemeClr val="tx1"/>
                    </a:solidFill>
                  </a:rPr>
                  <a:t> in min</a:t>
                </a:r>
                <a:endParaRPr lang="en-US" b="1">
                  <a:solidFill>
                    <a:schemeClr val="tx1"/>
                  </a:solidFill>
                </a:endParaRPr>
              </a:p>
            </c:rich>
          </c:tx>
          <c:layout>
            <c:manualLayout>
              <c:xMode val="edge"/>
              <c:yMode val="edge"/>
              <c:x val="9.2704807183964247E-2"/>
              <c:y val="0.313479166606136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9777424"/>
        <c:crosses val="autoZero"/>
        <c:crossBetween val="between"/>
      </c:valAx>
      <c:spPr>
        <a:noFill/>
        <a:ln>
          <a:noFill/>
        </a:ln>
        <a:effectLst/>
      </c:spPr>
    </c:plotArea>
    <c:legend>
      <c:legendPos val="r"/>
      <c:layout>
        <c:manualLayout>
          <c:xMode val="edge"/>
          <c:yMode val="edge"/>
          <c:x val="0.63782690700773004"/>
          <c:y val="0.1517524397848059"/>
          <c:w val="0.33833461650241997"/>
          <c:h val="0.848247560215193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analysis'!$B$53</c:f>
              <c:strCache>
                <c:ptCount val="1"/>
                <c:pt idx="0">
                  <c:v>Total</c:v>
                </c:pt>
              </c:strCache>
            </c:strRef>
          </c:tx>
          <c:spPr>
            <a:solidFill>
              <a:schemeClr val="accent1"/>
            </a:solidFill>
            <a:ln>
              <a:noFill/>
            </a:ln>
            <a:effectLst/>
          </c:spPr>
          <c:invertIfNegative val="0"/>
          <c:cat>
            <c:strRef>
              <c:f>'operator analysis'!$A$54:$A$68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analysis'!$B$54:$B$68</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0-4016-4B41-8129-801543DAEF40}"/>
            </c:ext>
          </c:extLst>
        </c:ser>
        <c:dLbls>
          <c:showLegendKey val="0"/>
          <c:showVal val="0"/>
          <c:showCatName val="0"/>
          <c:showSerName val="0"/>
          <c:showPercent val="0"/>
          <c:showBubbleSize val="0"/>
        </c:dLbls>
        <c:gapWidth val="219"/>
        <c:overlap val="-27"/>
        <c:axId val="956481928"/>
        <c:axId val="956484552"/>
      </c:barChart>
      <c:catAx>
        <c:axId val="956481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4552"/>
        <c:crosses val="autoZero"/>
        <c:auto val="1"/>
        <c:lblAlgn val="ctr"/>
        <c:lblOffset val="100"/>
        <c:noMultiLvlLbl val="0"/>
      </c:catAx>
      <c:valAx>
        <c:axId val="956484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'operator analysis'!$B$81</c:f>
              <c:strCache>
                <c:ptCount val="1"/>
                <c:pt idx="0">
                  <c:v>Total</c:v>
                </c:pt>
              </c:strCache>
            </c:strRef>
          </c:tx>
          <c:spPr>
            <a:solidFill>
              <a:schemeClr val="accent1"/>
            </a:solidFill>
            <a:ln>
              <a:noFill/>
            </a:ln>
            <a:effectLst/>
          </c:spPr>
          <c:invertIfNegative val="0"/>
          <c:cat>
            <c:strRef>
              <c:f>'operator analysis'!$A$82:$A$96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analysis'!$B$82:$B$96</c:f>
              <c:numCache>
                <c:formatCode>0</c:formatCode>
                <c:ptCount val="14"/>
                <c:pt idx="0">
                  <c:v>208.5754130555556</c:v>
                </c:pt>
                <c:pt idx="1">
                  <c:v>257.24919555555539</c:v>
                </c:pt>
                <c:pt idx="2">
                  <c:v>8.5333333333333385</c:v>
                </c:pt>
                <c:pt idx="3">
                  <c:v>245.00484694444458</c:v>
                </c:pt>
                <c:pt idx="4">
                  <c:v>6.0001144444444394</c:v>
                </c:pt>
                <c:pt idx="5">
                  <c:v>7.0000800000000059</c:v>
                </c:pt>
                <c:pt idx="6">
                  <c:v>195.36612305555551</c:v>
                </c:pt>
                <c:pt idx="7">
                  <c:v>287.38881027777768</c:v>
                </c:pt>
                <c:pt idx="8">
                  <c:v>247.60818944444443</c:v>
                </c:pt>
                <c:pt idx="9">
                  <c:v>7.6333333333333435</c:v>
                </c:pt>
                <c:pt idx="10">
                  <c:v>278.80245083333335</c:v>
                </c:pt>
                <c:pt idx="11">
                  <c:v>203.67329888888887</c:v>
                </c:pt>
                <c:pt idx="12">
                  <c:v>247.51350722222216</c:v>
                </c:pt>
                <c:pt idx="13">
                  <c:v>246.82423972222227</c:v>
                </c:pt>
              </c:numCache>
            </c:numRef>
          </c:val>
          <c:extLst>
            <c:ext xmlns:c16="http://schemas.microsoft.com/office/drawing/2014/chart" uri="{C3380CC4-5D6E-409C-BE32-E72D297353CC}">
              <c16:uniqueId val="{00000000-5AB8-48FA-BA7F-56AF478FD302}"/>
            </c:ext>
          </c:extLst>
        </c:ser>
        <c:dLbls>
          <c:showLegendKey val="0"/>
          <c:showVal val="0"/>
          <c:showCatName val="0"/>
          <c:showSerName val="0"/>
          <c:showPercent val="0"/>
          <c:showBubbleSize val="0"/>
        </c:dLbls>
        <c:gapWidth val="150"/>
        <c:overlap val="100"/>
        <c:axId val="479181368"/>
        <c:axId val="479179400"/>
      </c:barChart>
      <c:catAx>
        <c:axId val="47918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79400"/>
        <c:crosses val="autoZero"/>
        <c:auto val="1"/>
        <c:lblAlgn val="ctr"/>
        <c:lblOffset val="100"/>
        <c:noMultiLvlLbl val="0"/>
      </c:catAx>
      <c:valAx>
        <c:axId val="479179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8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analysis2'!$B$21</c:f>
              <c:strCache>
                <c:ptCount val="1"/>
                <c:pt idx="0">
                  <c:v>Sum of Total Human Error Downtime Hr</c:v>
                </c:pt>
              </c:strCache>
            </c:strRef>
          </c:tx>
          <c:spPr>
            <a:solidFill>
              <a:schemeClr val="accent1"/>
            </a:solidFill>
            <a:ln>
              <a:noFill/>
            </a:ln>
            <a:effectLst/>
          </c:spPr>
          <c:invertIfNegative val="0"/>
          <c:cat>
            <c:strRef>
              <c:f>'operator analysis2'!$A$22:$A$36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analysis2'!$B$22:$B$36</c:f>
              <c:numCache>
                <c:formatCode>0</c:formatCode>
                <c:ptCount val="14"/>
                <c:pt idx="0">
                  <c:v>28.759999999999994</c:v>
                </c:pt>
                <c:pt idx="1">
                  <c:v>40.096666666666692</c:v>
                </c:pt>
                <c:pt idx="2">
                  <c:v>1.94</c:v>
                </c:pt>
                <c:pt idx="3">
                  <c:v>32.820000000000007</c:v>
                </c:pt>
                <c:pt idx="4">
                  <c:v>1.3399999999999999</c:v>
                </c:pt>
                <c:pt idx="5">
                  <c:v>0.89999999999999991</c:v>
                </c:pt>
                <c:pt idx="6">
                  <c:v>25.32</c:v>
                </c:pt>
                <c:pt idx="7">
                  <c:v>43.449999999999996</c:v>
                </c:pt>
                <c:pt idx="8">
                  <c:v>28.233333333333327</c:v>
                </c:pt>
                <c:pt idx="9">
                  <c:v>0.87999999999999989</c:v>
                </c:pt>
                <c:pt idx="10">
                  <c:v>39.606666666666648</c:v>
                </c:pt>
                <c:pt idx="11">
                  <c:v>25.66333333333333</c:v>
                </c:pt>
                <c:pt idx="12">
                  <c:v>35.356666666666676</c:v>
                </c:pt>
                <c:pt idx="13">
                  <c:v>31.096666666666657</c:v>
                </c:pt>
              </c:numCache>
            </c:numRef>
          </c:val>
          <c:extLst>
            <c:ext xmlns:c16="http://schemas.microsoft.com/office/drawing/2014/chart" uri="{C3380CC4-5D6E-409C-BE32-E72D297353CC}">
              <c16:uniqueId val="{00000000-38A2-42CC-BBF9-BBAD0EEC51F5}"/>
            </c:ext>
          </c:extLst>
        </c:ser>
        <c:ser>
          <c:idx val="1"/>
          <c:order val="1"/>
          <c:tx>
            <c:strRef>
              <c:f>'operator analysis2'!$C$21</c:f>
              <c:strCache>
                <c:ptCount val="1"/>
                <c:pt idx="0">
                  <c:v>Sum of Total Non-Human Error Downtime Hr</c:v>
                </c:pt>
              </c:strCache>
            </c:strRef>
          </c:tx>
          <c:spPr>
            <a:solidFill>
              <a:schemeClr val="accent2"/>
            </a:solidFill>
            <a:ln>
              <a:noFill/>
            </a:ln>
            <a:effectLst/>
          </c:spPr>
          <c:invertIfNegative val="0"/>
          <c:cat>
            <c:strRef>
              <c:f>'operator analysis2'!$A$22:$A$36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analysis2'!$C$22:$C$36</c:f>
              <c:numCache>
                <c:formatCode>0</c:formatCode>
                <c:ptCount val="14"/>
                <c:pt idx="0">
                  <c:v>26.796666666666663</c:v>
                </c:pt>
                <c:pt idx="1">
                  <c:v>32.196666666666658</c:v>
                </c:pt>
                <c:pt idx="2">
                  <c:v>2.0300000000000002</c:v>
                </c:pt>
                <c:pt idx="3">
                  <c:v>30.86</c:v>
                </c:pt>
                <c:pt idx="4">
                  <c:v>1.45</c:v>
                </c:pt>
                <c:pt idx="5">
                  <c:v>2.3199999999999998</c:v>
                </c:pt>
                <c:pt idx="6">
                  <c:v>24.490000000000009</c:v>
                </c:pt>
                <c:pt idx="7">
                  <c:v>34.373333333333335</c:v>
                </c:pt>
                <c:pt idx="8">
                  <c:v>34.163333333333327</c:v>
                </c:pt>
                <c:pt idx="9">
                  <c:v>3.4</c:v>
                </c:pt>
                <c:pt idx="10">
                  <c:v>35.330000000000013</c:v>
                </c:pt>
                <c:pt idx="11">
                  <c:v>30.130000000000006</c:v>
                </c:pt>
                <c:pt idx="12">
                  <c:v>38.153333333333329</c:v>
                </c:pt>
                <c:pt idx="13">
                  <c:v>34.93666666666666</c:v>
                </c:pt>
              </c:numCache>
            </c:numRef>
          </c:val>
          <c:extLst>
            <c:ext xmlns:c16="http://schemas.microsoft.com/office/drawing/2014/chart" uri="{C3380CC4-5D6E-409C-BE32-E72D297353CC}">
              <c16:uniqueId val="{00000001-38A2-42CC-BBF9-BBAD0EEC51F5}"/>
            </c:ext>
          </c:extLst>
        </c:ser>
        <c:dLbls>
          <c:showLegendKey val="0"/>
          <c:showVal val="0"/>
          <c:showCatName val="0"/>
          <c:showSerName val="0"/>
          <c:showPercent val="0"/>
          <c:showBubbleSize val="0"/>
        </c:dLbls>
        <c:gapWidth val="150"/>
        <c:axId val="1875692736"/>
        <c:axId val="1871860248"/>
      </c:barChart>
      <c:catAx>
        <c:axId val="187569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60248"/>
        <c:crosses val="autoZero"/>
        <c:auto val="1"/>
        <c:lblAlgn val="ctr"/>
        <c:lblOffset val="100"/>
        <c:noMultiLvlLbl val="0"/>
      </c:catAx>
      <c:valAx>
        <c:axId val="1871860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69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'operator analysis2'!$B$72</c:f>
              <c:strCache>
                <c:ptCount val="1"/>
                <c:pt idx="0">
                  <c:v>Sum of Total Human Error Downtime Hr</c:v>
                </c:pt>
              </c:strCache>
            </c:strRef>
          </c:tx>
          <c:spPr>
            <a:solidFill>
              <a:schemeClr val="accent1"/>
            </a:solidFill>
            <a:ln>
              <a:noFill/>
            </a:ln>
            <a:effectLst/>
            <a:sp3d/>
          </c:spPr>
          <c:invertIfNegative val="0"/>
          <c:cat>
            <c:strRef>
              <c:f>'operator analysis2'!$B$73</c:f>
              <c:strCache>
                <c:ptCount val="1"/>
                <c:pt idx="0">
                  <c:v>Total</c:v>
                </c:pt>
              </c:strCache>
            </c:strRef>
          </c:cat>
          <c:val>
            <c:numRef>
              <c:f>'operator analysis2'!$B$73</c:f>
              <c:numCache>
                <c:formatCode>0.00</c:formatCode>
                <c:ptCount val="1"/>
                <c:pt idx="0">
                  <c:v>335.46333333333274</c:v>
                </c:pt>
              </c:numCache>
            </c:numRef>
          </c:val>
          <c:extLst>
            <c:ext xmlns:c16="http://schemas.microsoft.com/office/drawing/2014/chart" uri="{C3380CC4-5D6E-409C-BE32-E72D297353CC}">
              <c16:uniqueId val="{00000000-7F78-4789-ACC3-561DD2B672AD}"/>
            </c:ext>
          </c:extLst>
        </c:ser>
        <c:ser>
          <c:idx val="1"/>
          <c:order val="1"/>
          <c:tx>
            <c:strRef>
              <c:f>'operator analysis2'!$C$72</c:f>
              <c:strCache>
                <c:ptCount val="1"/>
                <c:pt idx="0">
                  <c:v>Sum of Total Non-Human Error Downtime Hr</c:v>
                </c:pt>
              </c:strCache>
            </c:strRef>
          </c:tx>
          <c:spPr>
            <a:solidFill>
              <a:schemeClr val="accent2"/>
            </a:solidFill>
            <a:ln>
              <a:noFill/>
            </a:ln>
            <a:effectLst/>
            <a:sp3d/>
          </c:spPr>
          <c:invertIfNegative val="0"/>
          <c:cat>
            <c:strRef>
              <c:f>'operator analysis2'!$B$73</c:f>
              <c:strCache>
                <c:ptCount val="1"/>
                <c:pt idx="0">
                  <c:v>Total</c:v>
                </c:pt>
              </c:strCache>
            </c:strRef>
          </c:cat>
          <c:val>
            <c:numRef>
              <c:f>'operator analysis2'!$C$73</c:f>
              <c:numCache>
                <c:formatCode>0.00</c:formatCode>
                <c:ptCount val="1"/>
                <c:pt idx="0">
                  <c:v>330.63000000000011</c:v>
                </c:pt>
              </c:numCache>
            </c:numRef>
          </c:val>
          <c:extLst>
            <c:ext xmlns:c16="http://schemas.microsoft.com/office/drawing/2014/chart" uri="{C3380CC4-5D6E-409C-BE32-E72D297353CC}">
              <c16:uniqueId val="{00000001-7F78-4789-ACC3-561DD2B672AD}"/>
            </c:ext>
          </c:extLst>
        </c:ser>
        <c:dLbls>
          <c:showLegendKey val="0"/>
          <c:showVal val="0"/>
          <c:showCatName val="0"/>
          <c:showSerName val="0"/>
          <c:showPercent val="0"/>
          <c:showBubbleSize val="0"/>
        </c:dLbls>
        <c:gapWidth val="150"/>
        <c:shape val="box"/>
        <c:axId val="814409392"/>
        <c:axId val="651204400"/>
        <c:axId val="0"/>
      </c:bar3DChart>
      <c:catAx>
        <c:axId val="81440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204400"/>
        <c:crosses val="autoZero"/>
        <c:auto val="1"/>
        <c:lblAlgn val="ctr"/>
        <c:lblOffset val="100"/>
        <c:noMultiLvlLbl val="0"/>
      </c:catAx>
      <c:valAx>
        <c:axId val="651204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0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'operator analysis2'!$F$21</c:f>
              <c:strCache>
                <c:ptCount val="1"/>
                <c:pt idx="0">
                  <c:v>Count of shift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0F-4445-BF09-B2686C779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0F-4445-BF09-B2686C77960E}"/>
              </c:ext>
            </c:extLst>
          </c:dPt>
          <c:cat>
            <c:strRef>
              <c:f>'operator analysis2'!$E$22:$E$24</c:f>
              <c:strCache>
                <c:ptCount val="2"/>
                <c:pt idx="0">
                  <c:v>Evening Shift</c:v>
                </c:pt>
                <c:pt idx="1">
                  <c:v>Morning Shift</c:v>
                </c:pt>
              </c:strCache>
            </c:strRef>
          </c:cat>
          <c:val>
            <c:numRef>
              <c:f>'operator analysis2'!$F$22:$F$24</c:f>
              <c:numCache>
                <c:formatCode>General</c:formatCode>
                <c:ptCount val="2"/>
                <c:pt idx="0">
                  <c:v>320</c:v>
                </c:pt>
                <c:pt idx="1">
                  <c:v>718</c:v>
                </c:pt>
              </c:numCache>
            </c:numRef>
          </c:val>
          <c:extLst>
            <c:ext xmlns:c16="http://schemas.microsoft.com/office/drawing/2014/chart" uri="{C3380CC4-5D6E-409C-BE32-E72D297353CC}">
              <c16:uniqueId val="{00000000-36C7-4ECB-98FE-26B89BD8CE95}"/>
            </c:ext>
          </c:extLst>
        </c:ser>
        <c:ser>
          <c:idx val="1"/>
          <c:order val="1"/>
          <c:tx>
            <c:strRef>
              <c:f>'operator analysis2'!$G$21</c:f>
              <c:strCache>
                <c:ptCount val="1"/>
                <c:pt idx="0">
                  <c:v>Sum of total downtime in hr2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80F-4445-BF09-B2686C7796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80F-4445-BF09-B2686C77960E}"/>
              </c:ext>
            </c:extLst>
          </c:dPt>
          <c:cat>
            <c:strRef>
              <c:f>'operator analysis2'!$E$22:$E$24</c:f>
              <c:strCache>
                <c:ptCount val="2"/>
                <c:pt idx="0">
                  <c:v>Evening Shift</c:v>
                </c:pt>
                <c:pt idx="1">
                  <c:v>Morning Shift</c:v>
                </c:pt>
              </c:strCache>
            </c:strRef>
          </c:cat>
          <c:val>
            <c:numRef>
              <c:f>'operator analysis2'!$G$22:$G$24</c:f>
              <c:numCache>
                <c:formatCode>0</c:formatCode>
                <c:ptCount val="2"/>
                <c:pt idx="0">
                  <c:v>190.52333333333326</c:v>
                </c:pt>
                <c:pt idx="1">
                  <c:v>454.99000000000035</c:v>
                </c:pt>
              </c:numCache>
            </c:numRef>
          </c:val>
          <c:extLst>
            <c:ext xmlns:c16="http://schemas.microsoft.com/office/drawing/2014/chart" uri="{C3380CC4-5D6E-409C-BE32-E72D297353CC}">
              <c16:uniqueId val="{00000001-36C7-4ECB-98FE-26B89BD8CE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analysis2'!$B$92</c:f>
              <c:strCache>
                <c:ptCount val="1"/>
                <c:pt idx="0">
                  <c:v>Total</c:v>
                </c:pt>
              </c:strCache>
            </c:strRef>
          </c:tx>
          <c:spPr>
            <a:solidFill>
              <a:schemeClr val="accent1"/>
            </a:solidFill>
            <a:ln>
              <a:noFill/>
            </a:ln>
            <a:effectLst/>
          </c:spPr>
          <c:invertIfNegative val="0"/>
          <c:cat>
            <c:strRef>
              <c:f>'operator analysis2'!$A$93:$A$107</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analysis2'!$B$93:$B$107</c:f>
              <c:numCache>
                <c:formatCode>0</c:formatCode>
                <c:ptCount val="14"/>
                <c:pt idx="0">
                  <c:v>28.759999999999994</c:v>
                </c:pt>
                <c:pt idx="1">
                  <c:v>40.096666666666692</c:v>
                </c:pt>
                <c:pt idx="2">
                  <c:v>1.94</c:v>
                </c:pt>
                <c:pt idx="3">
                  <c:v>32.820000000000007</c:v>
                </c:pt>
                <c:pt idx="4">
                  <c:v>1.3399999999999999</c:v>
                </c:pt>
                <c:pt idx="5">
                  <c:v>0.89999999999999991</c:v>
                </c:pt>
                <c:pt idx="6">
                  <c:v>25.32</c:v>
                </c:pt>
                <c:pt idx="7">
                  <c:v>43.449999999999996</c:v>
                </c:pt>
                <c:pt idx="8">
                  <c:v>28.233333333333327</c:v>
                </c:pt>
                <c:pt idx="9">
                  <c:v>0.87999999999999989</c:v>
                </c:pt>
                <c:pt idx="10">
                  <c:v>39.606666666666648</c:v>
                </c:pt>
                <c:pt idx="11">
                  <c:v>25.66333333333333</c:v>
                </c:pt>
                <c:pt idx="12">
                  <c:v>35.356666666666676</c:v>
                </c:pt>
                <c:pt idx="13">
                  <c:v>31.096666666666657</c:v>
                </c:pt>
              </c:numCache>
            </c:numRef>
          </c:val>
          <c:extLst>
            <c:ext xmlns:c16="http://schemas.microsoft.com/office/drawing/2014/chart" uri="{C3380CC4-5D6E-409C-BE32-E72D297353CC}">
              <c16:uniqueId val="{00000000-CA4E-48AE-942D-114D7B4C5B86}"/>
            </c:ext>
          </c:extLst>
        </c:ser>
        <c:dLbls>
          <c:showLegendKey val="0"/>
          <c:showVal val="0"/>
          <c:showCatName val="0"/>
          <c:showSerName val="0"/>
          <c:showPercent val="0"/>
          <c:showBubbleSize val="0"/>
        </c:dLbls>
        <c:gapWidth val="182"/>
        <c:axId val="595096184"/>
        <c:axId val="595093232"/>
      </c:barChart>
      <c:catAx>
        <c:axId val="59509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93232"/>
        <c:crosses val="autoZero"/>
        <c:auto val="1"/>
        <c:lblAlgn val="ctr"/>
        <c:lblOffset val="100"/>
        <c:noMultiLvlLbl val="0"/>
      </c:catAx>
      <c:valAx>
        <c:axId val="59509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9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analysis2'!$B$111</c:f>
              <c:strCache>
                <c:ptCount val="1"/>
                <c:pt idx="0">
                  <c:v>Total</c:v>
                </c:pt>
              </c:strCache>
            </c:strRef>
          </c:tx>
          <c:spPr>
            <a:solidFill>
              <a:schemeClr val="accent1"/>
            </a:solidFill>
            <a:ln>
              <a:noFill/>
            </a:ln>
            <a:effectLst/>
          </c:spPr>
          <c:invertIfNegative val="0"/>
          <c:cat>
            <c:strRef>
              <c:f>'operator analysis2'!$A$112:$A$126</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analysis2'!$B$112:$B$126</c:f>
              <c:numCache>
                <c:formatCode>0</c:formatCode>
                <c:ptCount val="14"/>
                <c:pt idx="0">
                  <c:v>26.796666666666663</c:v>
                </c:pt>
                <c:pt idx="1">
                  <c:v>32.196666666666658</c:v>
                </c:pt>
                <c:pt idx="2">
                  <c:v>2.0300000000000002</c:v>
                </c:pt>
                <c:pt idx="3">
                  <c:v>30.86</c:v>
                </c:pt>
                <c:pt idx="4">
                  <c:v>1.45</c:v>
                </c:pt>
                <c:pt idx="5">
                  <c:v>2.3199999999999998</c:v>
                </c:pt>
                <c:pt idx="6">
                  <c:v>24.490000000000009</c:v>
                </c:pt>
                <c:pt idx="7">
                  <c:v>34.373333333333335</c:v>
                </c:pt>
                <c:pt idx="8">
                  <c:v>34.163333333333327</c:v>
                </c:pt>
                <c:pt idx="9">
                  <c:v>3.4</c:v>
                </c:pt>
                <c:pt idx="10">
                  <c:v>35.330000000000013</c:v>
                </c:pt>
                <c:pt idx="11">
                  <c:v>30.130000000000006</c:v>
                </c:pt>
                <c:pt idx="12">
                  <c:v>38.153333333333329</c:v>
                </c:pt>
                <c:pt idx="13">
                  <c:v>34.93666666666666</c:v>
                </c:pt>
              </c:numCache>
            </c:numRef>
          </c:val>
          <c:extLst>
            <c:ext xmlns:c16="http://schemas.microsoft.com/office/drawing/2014/chart" uri="{C3380CC4-5D6E-409C-BE32-E72D297353CC}">
              <c16:uniqueId val="{00000000-E1B4-4143-A1CB-4B5516E8646C}"/>
            </c:ext>
          </c:extLst>
        </c:ser>
        <c:dLbls>
          <c:showLegendKey val="0"/>
          <c:showVal val="0"/>
          <c:showCatName val="0"/>
          <c:showSerName val="0"/>
          <c:showPercent val="0"/>
          <c:showBubbleSize val="0"/>
        </c:dLbls>
        <c:gapWidth val="219"/>
        <c:overlap val="-27"/>
        <c:axId val="605811672"/>
        <c:axId val="605807736"/>
      </c:barChart>
      <c:catAx>
        <c:axId val="60581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07736"/>
        <c:crosses val="autoZero"/>
        <c:auto val="1"/>
        <c:lblAlgn val="ctr"/>
        <c:lblOffset val="100"/>
        <c:noMultiLvlLbl val="0"/>
      </c:catAx>
      <c:valAx>
        <c:axId val="605807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1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Most</a:t>
            </a:r>
            <a:r>
              <a:rPr lang="en-US" b="1" baseline="0">
                <a:solidFill>
                  <a:schemeClr val="tx1"/>
                </a:solidFill>
              </a:rPr>
              <a:t> operator errors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analysis2'!$A$3</c:f>
              <c:strCache>
                <c:ptCount val="1"/>
                <c:pt idx="0">
                  <c:v>Sum of Label switch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analysis2'!$A$4</c:f>
              <c:numCache>
                <c:formatCode>0</c:formatCode>
                <c:ptCount val="1"/>
                <c:pt idx="0">
                  <c:v>3347.4000000000015</c:v>
                </c:pt>
              </c:numCache>
            </c:numRef>
          </c:val>
          <c:extLst>
            <c:ext xmlns:c16="http://schemas.microsoft.com/office/drawing/2014/chart" uri="{C3380CC4-5D6E-409C-BE32-E72D297353CC}">
              <c16:uniqueId val="{00000000-5FAE-4336-AA53-550F6CABA40F}"/>
            </c:ext>
          </c:extLst>
        </c:ser>
        <c:ser>
          <c:idx val="1"/>
          <c:order val="1"/>
          <c:tx>
            <c:strRef>
              <c:f>'operator analysis2'!$B$3</c:f>
              <c:strCache>
                <c:ptCount val="1"/>
                <c:pt idx="0">
                  <c:v>Sum of Batch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analysis2'!$B$4</c:f>
              <c:numCache>
                <c:formatCode>0</c:formatCode>
                <c:ptCount val="1"/>
                <c:pt idx="0">
                  <c:v>2982.9999999999995</c:v>
                </c:pt>
              </c:numCache>
            </c:numRef>
          </c:val>
          <c:extLst>
            <c:ext xmlns:c16="http://schemas.microsoft.com/office/drawing/2014/chart" uri="{C3380CC4-5D6E-409C-BE32-E72D297353CC}">
              <c16:uniqueId val="{00000001-5FAE-4336-AA53-550F6CABA40F}"/>
            </c:ext>
          </c:extLst>
        </c:ser>
        <c:ser>
          <c:idx val="2"/>
          <c:order val="2"/>
          <c:tx>
            <c:strRef>
              <c:f>'operator analysis2'!$C$3</c:f>
              <c:strCache>
                <c:ptCount val="1"/>
                <c:pt idx="0">
                  <c:v>Sum of Labeling error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analysis2'!$C$4</c:f>
              <c:numCache>
                <c:formatCode>0</c:formatCode>
                <c:ptCount val="1"/>
                <c:pt idx="0">
                  <c:v>3256.2000000000007</c:v>
                </c:pt>
              </c:numCache>
            </c:numRef>
          </c:val>
          <c:extLst>
            <c:ext xmlns:c16="http://schemas.microsoft.com/office/drawing/2014/chart" uri="{C3380CC4-5D6E-409C-BE32-E72D297353CC}">
              <c16:uniqueId val="{00000002-5FAE-4336-AA53-550F6CABA40F}"/>
            </c:ext>
          </c:extLst>
        </c:ser>
        <c:ser>
          <c:idx val="3"/>
          <c:order val="3"/>
          <c:tx>
            <c:strRef>
              <c:f>'operator analysis2'!$D$3</c:f>
              <c:strCache>
                <c:ptCount val="1"/>
                <c:pt idx="0">
                  <c:v>Sum of Batch coding error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analysis2'!$D$4</c:f>
              <c:numCache>
                <c:formatCode>0</c:formatCode>
                <c:ptCount val="1"/>
                <c:pt idx="0">
                  <c:v>3732.9999999999977</c:v>
                </c:pt>
              </c:numCache>
            </c:numRef>
          </c:val>
          <c:extLst>
            <c:ext xmlns:c16="http://schemas.microsoft.com/office/drawing/2014/chart" uri="{C3380CC4-5D6E-409C-BE32-E72D297353CC}">
              <c16:uniqueId val="{00000001-E106-4E62-B604-AC6DD03FFABA}"/>
            </c:ext>
          </c:extLst>
        </c:ser>
        <c:ser>
          <c:idx val="4"/>
          <c:order val="4"/>
          <c:tx>
            <c:strRef>
              <c:f>'operator analysis2'!$E$3</c:f>
              <c:strCache>
                <c:ptCount val="1"/>
                <c:pt idx="0">
                  <c:v>Sum of Machine adjustment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analysis2'!$E$4</c:f>
              <c:numCache>
                <c:formatCode>0</c:formatCode>
                <c:ptCount val="1"/>
                <c:pt idx="0">
                  <c:v>3420.7999999999993</c:v>
                </c:pt>
              </c:numCache>
            </c:numRef>
          </c:val>
          <c:extLst>
            <c:ext xmlns:c16="http://schemas.microsoft.com/office/drawing/2014/chart" uri="{C3380CC4-5D6E-409C-BE32-E72D297353CC}">
              <c16:uniqueId val="{00000002-E106-4E62-B604-AC6DD03FFABA}"/>
            </c:ext>
          </c:extLst>
        </c:ser>
        <c:ser>
          <c:idx val="5"/>
          <c:order val="5"/>
          <c:tx>
            <c:strRef>
              <c:f>'operator analysis2'!$F$3</c:f>
              <c:strCache>
                <c:ptCount val="1"/>
                <c:pt idx="0">
                  <c:v>Sum of Calibration error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analysis2'!$A$4</c:f>
              <c:strCache>
                <c:ptCount val="1"/>
                <c:pt idx="0">
                  <c:v>Total</c:v>
                </c:pt>
              </c:strCache>
            </c:strRef>
          </c:cat>
          <c:val>
            <c:numRef>
              <c:f>'operator analysis2'!$F$4</c:f>
              <c:numCache>
                <c:formatCode>0</c:formatCode>
                <c:ptCount val="1"/>
                <c:pt idx="0">
                  <c:v>3187.6000000000013</c:v>
                </c:pt>
              </c:numCache>
            </c:numRef>
          </c:val>
          <c:extLst>
            <c:ext xmlns:c16="http://schemas.microsoft.com/office/drawing/2014/chart" uri="{C3380CC4-5D6E-409C-BE32-E72D297353CC}">
              <c16:uniqueId val="{00000004-E106-4E62-B604-AC6DD03FFABA}"/>
            </c:ext>
          </c:extLst>
        </c:ser>
        <c:dLbls>
          <c:dLblPos val="outEnd"/>
          <c:showLegendKey val="0"/>
          <c:showVal val="1"/>
          <c:showCatName val="0"/>
          <c:showSerName val="0"/>
          <c:showPercent val="0"/>
          <c:showBubbleSize val="0"/>
        </c:dLbls>
        <c:gapWidth val="182"/>
        <c:axId val="885804248"/>
        <c:axId val="885800312"/>
      </c:barChart>
      <c:catAx>
        <c:axId val="88580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0312"/>
        <c:crosses val="autoZero"/>
        <c:auto val="1"/>
        <c:lblAlgn val="ctr"/>
        <c:lblOffset val="100"/>
        <c:noMultiLvlLbl val="0"/>
      </c:catAx>
      <c:valAx>
        <c:axId val="885800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'operator analysis2'!$A$55</c:f>
              <c:strCache>
                <c:ptCount val="1"/>
                <c:pt idx="0">
                  <c:v>Sum of Emergency stop</c:v>
                </c:pt>
              </c:strCache>
            </c:strRef>
          </c:tx>
          <c:spPr>
            <a:solidFill>
              <a:schemeClr val="accent1"/>
            </a:solidFill>
            <a:ln>
              <a:noFill/>
            </a:ln>
            <a:effectLst/>
            <a:sp3d/>
          </c:spPr>
          <c:invertIfNegative val="0"/>
          <c:cat>
            <c:strRef>
              <c:f>'operator analysis2'!$A$56</c:f>
              <c:strCache>
                <c:ptCount val="1"/>
                <c:pt idx="0">
                  <c:v>Total</c:v>
                </c:pt>
              </c:strCache>
            </c:strRef>
          </c:cat>
          <c:val>
            <c:numRef>
              <c:f>'operator analysis2'!$A$56</c:f>
              <c:numCache>
                <c:formatCode>0</c:formatCode>
                <c:ptCount val="1"/>
                <c:pt idx="0">
                  <c:v>3419.3999999999996</c:v>
                </c:pt>
              </c:numCache>
            </c:numRef>
          </c:val>
          <c:extLst>
            <c:ext xmlns:c16="http://schemas.microsoft.com/office/drawing/2014/chart" uri="{C3380CC4-5D6E-409C-BE32-E72D297353CC}">
              <c16:uniqueId val="{00000000-A9D6-4163-9955-EBD374C52605}"/>
            </c:ext>
          </c:extLst>
        </c:ser>
        <c:ser>
          <c:idx val="1"/>
          <c:order val="1"/>
          <c:tx>
            <c:strRef>
              <c:f>'operator analysis2'!$B$55</c:f>
              <c:strCache>
                <c:ptCount val="1"/>
                <c:pt idx="0">
                  <c:v>Sum of Conveyor belt jam</c:v>
                </c:pt>
              </c:strCache>
            </c:strRef>
          </c:tx>
          <c:spPr>
            <a:solidFill>
              <a:schemeClr val="accent2"/>
            </a:solidFill>
            <a:ln>
              <a:noFill/>
            </a:ln>
            <a:effectLst/>
            <a:sp3d/>
          </c:spPr>
          <c:invertIfNegative val="0"/>
          <c:cat>
            <c:strRef>
              <c:f>'operator analysis2'!$A$56</c:f>
              <c:strCache>
                <c:ptCount val="1"/>
                <c:pt idx="0">
                  <c:v>Total</c:v>
                </c:pt>
              </c:strCache>
            </c:strRef>
          </c:cat>
          <c:val>
            <c:numRef>
              <c:f>'operator analysis2'!$B$56</c:f>
              <c:numCache>
                <c:formatCode>0</c:formatCode>
                <c:ptCount val="1"/>
                <c:pt idx="0">
                  <c:v>3321.8</c:v>
                </c:pt>
              </c:numCache>
            </c:numRef>
          </c:val>
          <c:extLst>
            <c:ext xmlns:c16="http://schemas.microsoft.com/office/drawing/2014/chart" uri="{C3380CC4-5D6E-409C-BE32-E72D297353CC}">
              <c16:uniqueId val="{00000001-A9D6-4163-9955-EBD374C52605}"/>
            </c:ext>
          </c:extLst>
        </c:ser>
        <c:ser>
          <c:idx val="2"/>
          <c:order val="2"/>
          <c:tx>
            <c:strRef>
              <c:f>'operator analysis2'!$C$55</c:f>
              <c:strCache>
                <c:ptCount val="1"/>
                <c:pt idx="0">
                  <c:v>Sum of Machine failure</c:v>
                </c:pt>
              </c:strCache>
            </c:strRef>
          </c:tx>
          <c:spPr>
            <a:solidFill>
              <a:schemeClr val="accent3"/>
            </a:solidFill>
            <a:ln>
              <a:noFill/>
            </a:ln>
            <a:effectLst/>
            <a:sp3d/>
          </c:spPr>
          <c:invertIfNegative val="0"/>
          <c:cat>
            <c:strRef>
              <c:f>'operator analysis2'!$A$56</c:f>
              <c:strCache>
                <c:ptCount val="1"/>
                <c:pt idx="0">
                  <c:v>Total</c:v>
                </c:pt>
              </c:strCache>
            </c:strRef>
          </c:cat>
          <c:val>
            <c:numRef>
              <c:f>'operator analysis2'!$C$56</c:f>
              <c:numCache>
                <c:formatCode>0</c:formatCode>
                <c:ptCount val="1"/>
                <c:pt idx="0">
                  <c:v>3315.2000000000003</c:v>
                </c:pt>
              </c:numCache>
            </c:numRef>
          </c:val>
          <c:extLst>
            <c:ext xmlns:c16="http://schemas.microsoft.com/office/drawing/2014/chart" uri="{C3380CC4-5D6E-409C-BE32-E72D297353CC}">
              <c16:uniqueId val="{00000002-A9D6-4163-9955-EBD374C52605}"/>
            </c:ext>
          </c:extLst>
        </c:ser>
        <c:ser>
          <c:idx val="3"/>
          <c:order val="3"/>
          <c:tx>
            <c:strRef>
              <c:f>'operator analysis2'!$D$55</c:f>
              <c:strCache>
                <c:ptCount val="1"/>
                <c:pt idx="0">
                  <c:v>Sum of Product spill</c:v>
                </c:pt>
              </c:strCache>
            </c:strRef>
          </c:tx>
          <c:spPr>
            <a:solidFill>
              <a:schemeClr val="accent4"/>
            </a:solidFill>
            <a:ln>
              <a:noFill/>
            </a:ln>
            <a:effectLst/>
            <a:sp3d/>
          </c:spPr>
          <c:invertIfNegative val="0"/>
          <c:cat>
            <c:strRef>
              <c:f>'operator analysis2'!$A$56</c:f>
              <c:strCache>
                <c:ptCount val="1"/>
                <c:pt idx="0">
                  <c:v>Total</c:v>
                </c:pt>
              </c:strCache>
            </c:strRef>
          </c:cat>
          <c:val>
            <c:numRef>
              <c:f>'operator analysis2'!$D$56</c:f>
              <c:numCache>
                <c:formatCode>0</c:formatCode>
                <c:ptCount val="1"/>
                <c:pt idx="0">
                  <c:v>3455.9999999999968</c:v>
                </c:pt>
              </c:numCache>
            </c:numRef>
          </c:val>
          <c:extLst>
            <c:ext xmlns:c16="http://schemas.microsoft.com/office/drawing/2014/chart" uri="{C3380CC4-5D6E-409C-BE32-E72D297353CC}">
              <c16:uniqueId val="{00000003-A9D6-4163-9955-EBD374C52605}"/>
            </c:ext>
          </c:extLst>
        </c:ser>
        <c:ser>
          <c:idx val="4"/>
          <c:order val="4"/>
          <c:tx>
            <c:strRef>
              <c:f>'operator analysis2'!$E$55</c:f>
              <c:strCache>
                <c:ptCount val="1"/>
                <c:pt idx="0">
                  <c:v>Sum of Inventory shortage</c:v>
                </c:pt>
              </c:strCache>
            </c:strRef>
          </c:tx>
          <c:spPr>
            <a:solidFill>
              <a:schemeClr val="accent5"/>
            </a:solidFill>
            <a:ln>
              <a:noFill/>
            </a:ln>
            <a:effectLst/>
            <a:sp3d/>
          </c:spPr>
          <c:invertIfNegative val="0"/>
          <c:cat>
            <c:strRef>
              <c:f>'operator analysis2'!$A$56</c:f>
              <c:strCache>
                <c:ptCount val="1"/>
                <c:pt idx="0">
                  <c:v>Total</c:v>
                </c:pt>
              </c:strCache>
            </c:strRef>
          </c:cat>
          <c:val>
            <c:numRef>
              <c:f>'operator analysis2'!$E$56</c:f>
              <c:numCache>
                <c:formatCode>0</c:formatCode>
                <c:ptCount val="1"/>
                <c:pt idx="0">
                  <c:v>3561.0000000000018</c:v>
                </c:pt>
              </c:numCache>
            </c:numRef>
          </c:val>
          <c:extLst>
            <c:ext xmlns:c16="http://schemas.microsoft.com/office/drawing/2014/chart" uri="{C3380CC4-5D6E-409C-BE32-E72D297353CC}">
              <c16:uniqueId val="{00000004-A9D6-4163-9955-EBD374C52605}"/>
            </c:ext>
          </c:extLst>
        </c:ser>
        <c:ser>
          <c:idx val="5"/>
          <c:order val="5"/>
          <c:tx>
            <c:strRef>
              <c:f>'operator analysis2'!$F$55</c:f>
              <c:strCache>
                <c:ptCount val="1"/>
                <c:pt idx="0">
                  <c:v>Sum of Other</c:v>
                </c:pt>
              </c:strCache>
            </c:strRef>
          </c:tx>
          <c:spPr>
            <a:solidFill>
              <a:schemeClr val="accent6"/>
            </a:solidFill>
            <a:ln>
              <a:noFill/>
            </a:ln>
            <a:effectLst/>
            <a:sp3d/>
          </c:spPr>
          <c:invertIfNegative val="0"/>
          <c:cat>
            <c:strRef>
              <c:f>'operator analysis2'!$A$56</c:f>
              <c:strCache>
                <c:ptCount val="1"/>
                <c:pt idx="0">
                  <c:v>Total</c:v>
                </c:pt>
              </c:strCache>
            </c:strRef>
          </c:cat>
          <c:val>
            <c:numRef>
              <c:f>'operator analysis2'!$F$56</c:f>
              <c:numCache>
                <c:formatCode>0</c:formatCode>
                <c:ptCount val="1"/>
                <c:pt idx="0">
                  <c:v>2964.1999999999989</c:v>
                </c:pt>
              </c:numCache>
            </c:numRef>
          </c:val>
          <c:extLst>
            <c:ext xmlns:c16="http://schemas.microsoft.com/office/drawing/2014/chart" uri="{C3380CC4-5D6E-409C-BE32-E72D297353CC}">
              <c16:uniqueId val="{00000005-A9D6-4163-9955-EBD374C52605}"/>
            </c:ext>
          </c:extLst>
        </c:ser>
        <c:dLbls>
          <c:showLegendKey val="0"/>
          <c:showVal val="0"/>
          <c:showCatName val="0"/>
          <c:showSerName val="0"/>
          <c:showPercent val="0"/>
          <c:showBubbleSize val="0"/>
        </c:dLbls>
        <c:gapWidth val="150"/>
        <c:shape val="box"/>
        <c:axId val="583263664"/>
        <c:axId val="583262352"/>
        <c:axId val="0"/>
      </c:bar3DChart>
      <c:catAx>
        <c:axId val="58326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62352"/>
        <c:crosses val="autoZero"/>
        <c:auto val="1"/>
        <c:lblAlgn val="ctr"/>
        <c:lblOffset val="100"/>
        <c:noMultiLvlLbl val="0"/>
      </c:catAx>
      <c:valAx>
        <c:axId val="583262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'operator analysis3'!$B$3</c:f>
              <c:strCache>
                <c:ptCount val="1"/>
                <c:pt idx="0">
                  <c:v>Total</c:v>
                </c:pt>
              </c:strCache>
            </c:strRef>
          </c:tx>
          <c:spPr>
            <a:solidFill>
              <a:schemeClr val="accent1"/>
            </a:solidFill>
            <a:ln>
              <a:noFill/>
            </a:ln>
            <a:effectLst/>
            <a:sp3d/>
          </c:spPr>
          <c:invertIfNegative val="0"/>
          <c:cat>
            <c:strRef>
              <c:f>'operator analysis3'!$A$4:$A$18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analysis3'!$B$4:$B$18</c:f>
              <c:numCache>
                <c:formatCode>0</c:formatCode>
                <c:ptCount val="14"/>
                <c:pt idx="0">
                  <c:v>154.28874638888894</c:v>
                </c:pt>
                <c:pt idx="1">
                  <c:v>187.44586222222225</c:v>
                </c:pt>
                <c:pt idx="2">
                  <c:v>4.766666666666671</c:v>
                </c:pt>
                <c:pt idx="3">
                  <c:v>183.95484694444451</c:v>
                </c:pt>
                <c:pt idx="4">
                  <c:v>3.2101144444444398</c:v>
                </c:pt>
                <c:pt idx="5">
                  <c:v>3.7800800000000052</c:v>
                </c:pt>
                <c:pt idx="6">
                  <c:v>147.14945638888889</c:v>
                </c:pt>
                <c:pt idx="7">
                  <c:v>211.90881027777775</c:v>
                </c:pt>
                <c:pt idx="8">
                  <c:v>186.11485611111118</c:v>
                </c:pt>
                <c:pt idx="9">
                  <c:v>3.3533333333333433</c:v>
                </c:pt>
                <c:pt idx="10">
                  <c:v>205.51245083333339</c:v>
                </c:pt>
                <c:pt idx="11">
                  <c:v>149.72663222222229</c:v>
                </c:pt>
                <c:pt idx="12">
                  <c:v>177.13684055555561</c:v>
                </c:pt>
                <c:pt idx="13">
                  <c:v>183.31090638888895</c:v>
                </c:pt>
              </c:numCache>
            </c:numRef>
          </c:val>
          <c:extLst>
            <c:ext xmlns:c16="http://schemas.microsoft.com/office/drawing/2014/chart" uri="{C3380CC4-5D6E-409C-BE32-E72D297353CC}">
              <c16:uniqueId val="{00000000-B343-46C7-BB35-426A76E04EF9}"/>
            </c:ext>
          </c:extLst>
        </c:ser>
        <c:dLbls>
          <c:showLegendKey val="0"/>
          <c:showVal val="0"/>
          <c:showCatName val="0"/>
          <c:showSerName val="0"/>
          <c:showPercent val="0"/>
          <c:showBubbleSize val="0"/>
        </c:dLbls>
        <c:gapWidth val="150"/>
        <c:shape val="box"/>
        <c:axId val="546218120"/>
        <c:axId val="546217464"/>
        <c:axId val="0"/>
      </c:bar3DChart>
      <c:catAx>
        <c:axId val="546218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7464"/>
        <c:crosses val="autoZero"/>
        <c:auto val="1"/>
        <c:lblAlgn val="ctr"/>
        <c:lblOffset val="100"/>
        <c:noMultiLvlLbl val="0"/>
      </c:catAx>
      <c:valAx>
        <c:axId val="546217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Working</a:t>
            </a:r>
            <a:r>
              <a:rPr lang="ar-EG" b="1">
                <a:solidFill>
                  <a:schemeClr val="tx1"/>
                </a:solidFill>
              </a:rPr>
              <a:t> </a:t>
            </a:r>
            <a:r>
              <a:rPr lang="en-US" b="1">
                <a:solidFill>
                  <a:schemeClr val="tx1"/>
                </a:solidFill>
              </a:rPr>
              <a:t>&amp;</a:t>
            </a:r>
            <a:r>
              <a:rPr lang="en-US" b="1" baseline="0">
                <a:solidFill>
                  <a:schemeClr val="tx1"/>
                </a:solidFill>
              </a:rPr>
              <a:t> Downtime Hrs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77619912306014"/>
          <c:y val="0.15017727062192093"/>
          <c:w val="0.70367462353283161"/>
          <c:h val="0.54698162729658784"/>
        </c:manualLayout>
      </c:layout>
      <c:bar3DChart>
        <c:barDir val="col"/>
        <c:grouping val="clustered"/>
        <c:varyColors val="0"/>
        <c:ser>
          <c:idx val="0"/>
          <c:order val="0"/>
          <c:tx>
            <c:strRef>
              <c:f>'operator analysis'!$B$3</c:f>
              <c:strCache>
                <c:ptCount val="1"/>
                <c:pt idx="0">
                  <c:v>Sum of working hours3</c:v>
                </c:pt>
              </c:strCache>
            </c:strRef>
          </c:tx>
          <c:spPr>
            <a:solidFill>
              <a:schemeClr val="accent1"/>
            </a:solidFill>
            <a:ln>
              <a:noFill/>
            </a:ln>
            <a:effectLst/>
            <a:sp3d/>
          </c:spPr>
          <c:invertIfNegative val="0"/>
          <c:cat>
            <c:strRef>
              <c:f>'operator analysis'!$A$4:$A$18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analysis'!$B$4:$B$18</c:f>
              <c:numCache>
                <c:formatCode>0</c:formatCode>
                <c:ptCount val="14"/>
                <c:pt idx="0">
                  <c:v>208.5754130555556</c:v>
                </c:pt>
                <c:pt idx="1">
                  <c:v>257.24919555555539</c:v>
                </c:pt>
                <c:pt idx="2">
                  <c:v>8.5333333333333385</c:v>
                </c:pt>
                <c:pt idx="3">
                  <c:v>245.00484694444458</c:v>
                </c:pt>
                <c:pt idx="4">
                  <c:v>6.0001144444444394</c:v>
                </c:pt>
                <c:pt idx="5">
                  <c:v>7.0000800000000059</c:v>
                </c:pt>
                <c:pt idx="6">
                  <c:v>195.36612305555551</c:v>
                </c:pt>
                <c:pt idx="7">
                  <c:v>287.38881027777768</c:v>
                </c:pt>
                <c:pt idx="8">
                  <c:v>247.60818944444443</c:v>
                </c:pt>
                <c:pt idx="9">
                  <c:v>7.6333333333333435</c:v>
                </c:pt>
                <c:pt idx="10">
                  <c:v>278.80245083333335</c:v>
                </c:pt>
                <c:pt idx="11">
                  <c:v>203.67329888888887</c:v>
                </c:pt>
                <c:pt idx="12">
                  <c:v>247.51350722222216</c:v>
                </c:pt>
                <c:pt idx="13">
                  <c:v>246.82423972222227</c:v>
                </c:pt>
              </c:numCache>
            </c:numRef>
          </c:val>
          <c:extLst>
            <c:ext xmlns:c16="http://schemas.microsoft.com/office/drawing/2014/chart" uri="{C3380CC4-5D6E-409C-BE32-E72D297353CC}">
              <c16:uniqueId val="{00000000-20F9-4F0F-BBD4-F27C12FBF53B}"/>
            </c:ext>
          </c:extLst>
        </c:ser>
        <c:ser>
          <c:idx val="1"/>
          <c:order val="1"/>
          <c:tx>
            <c:strRef>
              <c:f>'operator analysis'!$C$3</c:f>
              <c:strCache>
                <c:ptCount val="1"/>
                <c:pt idx="0">
                  <c:v>Sum of total downtime in hr2</c:v>
                </c:pt>
              </c:strCache>
            </c:strRef>
          </c:tx>
          <c:spPr>
            <a:solidFill>
              <a:schemeClr val="accent2"/>
            </a:solidFill>
            <a:ln>
              <a:noFill/>
            </a:ln>
            <a:effectLst/>
            <a:sp3d/>
          </c:spPr>
          <c:invertIfNegative val="0"/>
          <c:cat>
            <c:strRef>
              <c:f>'operator analysis'!$A$4:$A$18</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analysis'!$C$4:$C$18</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1-20F9-4F0F-BBD4-F27C12FBF53B}"/>
            </c:ext>
          </c:extLst>
        </c:ser>
        <c:dLbls>
          <c:showLegendKey val="0"/>
          <c:showVal val="0"/>
          <c:showCatName val="0"/>
          <c:showSerName val="0"/>
          <c:showPercent val="0"/>
          <c:showBubbleSize val="0"/>
        </c:dLbls>
        <c:gapWidth val="150"/>
        <c:shape val="box"/>
        <c:axId val="596560600"/>
        <c:axId val="470774448"/>
        <c:axId val="0"/>
      </c:bar3DChart>
      <c:catAx>
        <c:axId val="596560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layout>
            <c:manualLayout>
              <c:xMode val="edge"/>
              <c:yMode val="edge"/>
              <c:x val="0.40160216679257721"/>
              <c:y val="0.88123642553266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0774448"/>
        <c:crosses val="autoZero"/>
        <c:auto val="1"/>
        <c:lblAlgn val="ctr"/>
        <c:lblOffset val="100"/>
        <c:noMultiLvlLbl val="0"/>
      </c:catAx>
      <c:valAx>
        <c:axId val="47077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layout>
            <c:manualLayout>
              <c:xMode val="edge"/>
              <c:yMode val="edge"/>
              <c:x val="1.1834631652312519E-3"/>
              <c:y val="0.397022504289710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96560600"/>
        <c:crosses val="autoZero"/>
        <c:crossBetween val="between"/>
      </c:valAx>
      <c:spPr>
        <a:noFill/>
        <a:ln>
          <a:noFill/>
        </a:ln>
        <a:effectLst/>
      </c:spPr>
    </c:plotArea>
    <c:legend>
      <c:legendPos val="r"/>
      <c:layout>
        <c:manualLayout>
          <c:xMode val="edge"/>
          <c:yMode val="edge"/>
          <c:x val="0.75935284583173379"/>
          <c:y val="0.18294122325618389"/>
          <c:w val="0.23465446274270907"/>
          <c:h val="0.663123918020885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'operator analysis3'!$B$20</c:f>
              <c:strCache>
                <c:ptCount val="1"/>
                <c:pt idx="0">
                  <c:v>Total</c:v>
                </c:pt>
              </c:strCache>
            </c:strRef>
          </c:tx>
          <c:spPr>
            <a:solidFill>
              <a:schemeClr val="accent1"/>
            </a:solidFill>
            <a:ln>
              <a:noFill/>
            </a:ln>
            <a:effectLst/>
            <a:sp3d/>
          </c:spPr>
          <c:invertIfNegative val="0"/>
          <c:cat>
            <c:strRef>
              <c:f>'operator analysis3'!$A$21:$A$35</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analysis3'!$B$21:$B$35</c:f>
              <c:numCache>
                <c:formatCode>0</c:formatCode>
                <c:ptCount val="14"/>
                <c:pt idx="0">
                  <c:v>208.5754130555556</c:v>
                </c:pt>
                <c:pt idx="1">
                  <c:v>257.24919555555539</c:v>
                </c:pt>
                <c:pt idx="2">
                  <c:v>8.5333333333333385</c:v>
                </c:pt>
                <c:pt idx="3">
                  <c:v>245.00484694444458</c:v>
                </c:pt>
                <c:pt idx="4">
                  <c:v>6.0001144444444394</c:v>
                </c:pt>
                <c:pt idx="5">
                  <c:v>7.0000800000000059</c:v>
                </c:pt>
                <c:pt idx="6">
                  <c:v>195.36612305555551</c:v>
                </c:pt>
                <c:pt idx="7">
                  <c:v>287.38881027777768</c:v>
                </c:pt>
                <c:pt idx="8">
                  <c:v>247.60818944444443</c:v>
                </c:pt>
                <c:pt idx="9">
                  <c:v>7.6333333333333435</c:v>
                </c:pt>
                <c:pt idx="10">
                  <c:v>278.80245083333335</c:v>
                </c:pt>
                <c:pt idx="11">
                  <c:v>203.67329888888887</c:v>
                </c:pt>
                <c:pt idx="12">
                  <c:v>247.51350722222216</c:v>
                </c:pt>
                <c:pt idx="13">
                  <c:v>246.82423972222227</c:v>
                </c:pt>
              </c:numCache>
            </c:numRef>
          </c:val>
          <c:extLst>
            <c:ext xmlns:c16="http://schemas.microsoft.com/office/drawing/2014/chart" uri="{C3380CC4-5D6E-409C-BE32-E72D297353CC}">
              <c16:uniqueId val="{00000000-17A8-483B-91C5-12FFA133E779}"/>
            </c:ext>
          </c:extLst>
        </c:ser>
        <c:dLbls>
          <c:showLegendKey val="0"/>
          <c:showVal val="0"/>
          <c:showCatName val="0"/>
          <c:showSerName val="0"/>
          <c:showPercent val="0"/>
          <c:showBubbleSize val="0"/>
        </c:dLbls>
        <c:gapWidth val="150"/>
        <c:shape val="box"/>
        <c:axId val="641803256"/>
        <c:axId val="641803584"/>
        <c:axId val="0"/>
      </c:bar3DChart>
      <c:catAx>
        <c:axId val="64180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03584"/>
        <c:crosses val="autoZero"/>
        <c:auto val="1"/>
        <c:lblAlgn val="ctr"/>
        <c:lblOffset val="100"/>
        <c:noMultiLvlLbl val="0"/>
      </c:catAx>
      <c:valAx>
        <c:axId val="641803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0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'operator analysis3'!$B$39</c:f>
              <c:strCache>
                <c:ptCount val="1"/>
                <c:pt idx="0">
                  <c:v>Total</c:v>
                </c:pt>
              </c:strCache>
            </c:strRef>
          </c:tx>
          <c:spPr>
            <a:solidFill>
              <a:schemeClr val="accent1"/>
            </a:solidFill>
            <a:ln>
              <a:noFill/>
            </a:ln>
            <a:effectLst/>
          </c:spPr>
          <c:invertIfNegative val="0"/>
          <c:cat>
            <c:strRef>
              <c:f>'operator analysis3'!$A$40:$A$54</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analysis3'!$B$40:$B$54</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0-719D-48A0-A75A-E08B8351360B}"/>
            </c:ext>
          </c:extLst>
        </c:ser>
        <c:dLbls>
          <c:showLegendKey val="0"/>
          <c:showVal val="0"/>
          <c:showCatName val="0"/>
          <c:showSerName val="0"/>
          <c:showPercent val="0"/>
          <c:showBubbleSize val="0"/>
        </c:dLbls>
        <c:gapWidth val="219"/>
        <c:overlap val="-27"/>
        <c:axId val="822680936"/>
        <c:axId val="822686184"/>
      </c:barChart>
      <c:catAx>
        <c:axId val="82268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86184"/>
        <c:crosses val="autoZero"/>
        <c:auto val="1"/>
        <c:lblAlgn val="ctr"/>
        <c:lblOffset val="100"/>
        <c:noMultiLvlLbl val="0"/>
      </c:catAx>
      <c:valAx>
        <c:axId val="822686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68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analysis3!PivotTable1</c:name>
    <c:fmtId val="1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'operator analysis3'!$B$56</c:f>
              <c:strCache>
                <c:ptCount val="1"/>
                <c:pt idx="0">
                  <c:v>Sum of productive time</c:v>
                </c:pt>
              </c:strCache>
            </c:strRef>
          </c:tx>
          <c:spPr>
            <a:ln w="28575" cap="rnd">
              <a:solidFill>
                <a:schemeClr val="accent1"/>
              </a:solidFill>
              <a:round/>
            </a:ln>
            <a:effectLst/>
          </c:spPr>
          <c:marker>
            <c:symbol val="none"/>
          </c:marker>
          <c:cat>
            <c:multiLvlStrRef>
              <c:f>'operator analysis3'!$A$57:$A$125</c:f>
              <c:multiLvlStrCache>
                <c:ptCount val="58"/>
                <c:lvl>
                  <c:pt idx="0">
                    <c:v>CO-2L</c:v>
                  </c:pt>
                  <c:pt idx="1">
                    <c:v>CO-600</c:v>
                  </c:pt>
                  <c:pt idx="2">
                    <c:v>DC-600</c:v>
                  </c:pt>
                  <c:pt idx="3">
                    <c:v>LE-600</c:v>
                  </c:pt>
                  <c:pt idx="4">
                    <c:v>OR-600</c:v>
                  </c:pt>
                  <c:pt idx="5">
                    <c:v>RB-600</c:v>
                  </c:pt>
                  <c:pt idx="6">
                    <c:v>CO-2L</c:v>
                  </c:pt>
                  <c:pt idx="7">
                    <c:v>CO-600</c:v>
                  </c:pt>
                  <c:pt idx="8">
                    <c:v>DC-600</c:v>
                  </c:pt>
                  <c:pt idx="9">
                    <c:v>LE-600</c:v>
                  </c:pt>
                  <c:pt idx="10">
                    <c:v>OR-600</c:v>
                  </c:pt>
                  <c:pt idx="11">
                    <c:v>RB-600</c:v>
                  </c:pt>
                  <c:pt idx="12">
                    <c:v>CO-2L</c:v>
                  </c:pt>
                  <c:pt idx="13">
                    <c:v>CO-600</c:v>
                  </c:pt>
                  <c:pt idx="14">
                    <c:v>DC-600</c:v>
                  </c:pt>
                  <c:pt idx="15">
                    <c:v>LE-600</c:v>
                  </c:pt>
                  <c:pt idx="16">
                    <c:v>OR-600</c:v>
                  </c:pt>
                  <c:pt idx="17">
                    <c:v>RB-600</c:v>
                  </c:pt>
                  <c:pt idx="18">
                    <c:v>CO-2L</c:v>
                  </c:pt>
                  <c:pt idx="19">
                    <c:v>CO-600</c:v>
                  </c:pt>
                  <c:pt idx="20">
                    <c:v>DC-600</c:v>
                  </c:pt>
                  <c:pt idx="21">
                    <c:v>LE-600</c:v>
                  </c:pt>
                  <c:pt idx="22">
                    <c:v>OR-600</c:v>
                  </c:pt>
                  <c:pt idx="23">
                    <c:v>RB-600</c:v>
                  </c:pt>
                  <c:pt idx="24">
                    <c:v>CO-2L</c:v>
                  </c:pt>
                  <c:pt idx="25">
                    <c:v>CO-600</c:v>
                  </c:pt>
                  <c:pt idx="26">
                    <c:v>DC-600</c:v>
                  </c:pt>
                  <c:pt idx="27">
                    <c:v>LE-600</c:v>
                  </c:pt>
                  <c:pt idx="28">
                    <c:v>OR-600</c:v>
                  </c:pt>
                  <c:pt idx="29">
                    <c:v>RB-600</c:v>
                  </c:pt>
                  <c:pt idx="30">
                    <c:v>CO-600</c:v>
                  </c:pt>
                  <c:pt idx="31">
                    <c:v>DC-600</c:v>
                  </c:pt>
                  <c:pt idx="32">
                    <c:v>LE-600</c:v>
                  </c:pt>
                  <c:pt idx="33">
                    <c:v>OR-600</c:v>
                  </c:pt>
                  <c:pt idx="34">
                    <c:v>CO-2L</c:v>
                  </c:pt>
                  <c:pt idx="35">
                    <c:v>CO-600</c:v>
                  </c:pt>
                  <c:pt idx="36">
                    <c:v>DC-600</c:v>
                  </c:pt>
                  <c:pt idx="37">
                    <c:v>LE-600</c:v>
                  </c:pt>
                  <c:pt idx="38">
                    <c:v>OR-600</c:v>
                  </c:pt>
                  <c:pt idx="39">
                    <c:v>RB-600</c:v>
                  </c:pt>
                  <c:pt idx="40">
                    <c:v>CO-2L</c:v>
                  </c:pt>
                  <c:pt idx="41">
                    <c:v>CO-600</c:v>
                  </c:pt>
                  <c:pt idx="42">
                    <c:v>DC-600</c:v>
                  </c:pt>
                  <c:pt idx="43">
                    <c:v>LE-600</c:v>
                  </c:pt>
                  <c:pt idx="44">
                    <c:v>OR-600</c:v>
                  </c:pt>
                  <c:pt idx="45">
                    <c:v>RB-600</c:v>
                  </c:pt>
                  <c:pt idx="46">
                    <c:v>CO-2L</c:v>
                  </c:pt>
                  <c:pt idx="47">
                    <c:v>CO-600</c:v>
                  </c:pt>
                  <c:pt idx="48">
                    <c:v>DC-600</c:v>
                  </c:pt>
                  <c:pt idx="49">
                    <c:v>LE-600</c:v>
                  </c:pt>
                  <c:pt idx="50">
                    <c:v>OR-600</c:v>
                  </c:pt>
                  <c:pt idx="51">
                    <c:v>RB-600</c:v>
                  </c:pt>
                  <c:pt idx="52">
                    <c:v>CO-2L</c:v>
                  </c:pt>
                  <c:pt idx="53">
                    <c:v>CO-600</c:v>
                  </c:pt>
                  <c:pt idx="54">
                    <c:v>DC-600</c:v>
                  </c:pt>
                  <c:pt idx="55">
                    <c:v>LE-600</c:v>
                  </c:pt>
                  <c:pt idx="56">
                    <c:v>OR-600</c:v>
                  </c:pt>
                  <c:pt idx="57">
                    <c:v>RB-600</c:v>
                  </c:pt>
                </c:lvl>
                <c:lvl>
                  <c:pt idx="0">
                    <c:v>Jan</c:v>
                  </c:pt>
                  <c:pt idx="6">
                    <c:v>Feb</c:v>
                  </c:pt>
                  <c:pt idx="12">
                    <c:v>Mar</c:v>
                  </c:pt>
                  <c:pt idx="18">
                    <c:v>Apr</c:v>
                  </c:pt>
                  <c:pt idx="24">
                    <c:v>May</c:v>
                  </c:pt>
                  <c:pt idx="30">
                    <c:v>Aug</c:v>
                  </c:pt>
                  <c:pt idx="34">
                    <c:v>Sep</c:v>
                  </c:pt>
                  <c:pt idx="40">
                    <c:v>Oct</c:v>
                  </c:pt>
                  <c:pt idx="46">
                    <c:v>Nov</c:v>
                  </c:pt>
                  <c:pt idx="52">
                    <c:v>Dec</c:v>
                  </c:pt>
                </c:lvl>
              </c:multiLvlStrCache>
            </c:multiLvlStrRef>
          </c:cat>
          <c:val>
            <c:numRef>
              <c:f>'operator analysis3'!$B$57:$B$125</c:f>
              <c:numCache>
                <c:formatCode>0</c:formatCode>
                <c:ptCount val="58"/>
                <c:pt idx="0">
                  <c:v>52.616693333333338</c:v>
                </c:pt>
                <c:pt idx="1">
                  <c:v>43.797386388888867</c:v>
                </c:pt>
                <c:pt idx="2">
                  <c:v>27.788234722222228</c:v>
                </c:pt>
                <c:pt idx="3">
                  <c:v>34.899552222222226</c:v>
                </c:pt>
                <c:pt idx="4">
                  <c:v>34.88793638888891</c:v>
                </c:pt>
                <c:pt idx="5">
                  <c:v>38.941977500000007</c:v>
                </c:pt>
                <c:pt idx="6">
                  <c:v>34.755560277777782</c:v>
                </c:pt>
                <c:pt idx="7">
                  <c:v>35.460043333333331</c:v>
                </c:pt>
                <c:pt idx="8">
                  <c:v>39.729661666666665</c:v>
                </c:pt>
                <c:pt idx="9">
                  <c:v>37.343664166666663</c:v>
                </c:pt>
                <c:pt idx="10">
                  <c:v>36.986099444444442</c:v>
                </c:pt>
                <c:pt idx="11">
                  <c:v>32.174851666666676</c:v>
                </c:pt>
                <c:pt idx="12">
                  <c:v>53.992975277777774</c:v>
                </c:pt>
                <c:pt idx="13">
                  <c:v>28.482210000000016</c:v>
                </c:pt>
                <c:pt idx="14">
                  <c:v>35.596243333333327</c:v>
                </c:pt>
                <c:pt idx="15">
                  <c:v>43.23373194444445</c:v>
                </c:pt>
                <c:pt idx="16">
                  <c:v>33.998242500000011</c:v>
                </c:pt>
                <c:pt idx="17">
                  <c:v>53.782956111111133</c:v>
                </c:pt>
                <c:pt idx="18">
                  <c:v>37.409108333333343</c:v>
                </c:pt>
                <c:pt idx="19">
                  <c:v>17.468338611111108</c:v>
                </c:pt>
                <c:pt idx="20">
                  <c:v>17.690925555555559</c:v>
                </c:pt>
                <c:pt idx="21">
                  <c:v>14.121356666666662</c:v>
                </c:pt>
                <c:pt idx="22">
                  <c:v>16.822660555555562</c:v>
                </c:pt>
                <c:pt idx="23">
                  <c:v>22.90278277777778</c:v>
                </c:pt>
                <c:pt idx="24">
                  <c:v>5.5733333333333395</c:v>
                </c:pt>
                <c:pt idx="25">
                  <c:v>3.5100800000000021</c:v>
                </c:pt>
                <c:pt idx="26">
                  <c:v>2.4600000000000026</c:v>
                </c:pt>
                <c:pt idx="27">
                  <c:v>2.9399999999999982</c:v>
                </c:pt>
                <c:pt idx="28">
                  <c:v>5.2901144444444466</c:v>
                </c:pt>
                <c:pt idx="29">
                  <c:v>2.9200000000000039</c:v>
                </c:pt>
                <c:pt idx="30">
                  <c:v>15</c:v>
                </c:pt>
                <c:pt idx="31">
                  <c:v>3.9999999999999991</c:v>
                </c:pt>
                <c:pt idx="32">
                  <c:v>6.0000000000000009</c:v>
                </c:pt>
                <c:pt idx="33">
                  <c:v>1</c:v>
                </c:pt>
                <c:pt idx="34">
                  <c:v>65.009912222222226</c:v>
                </c:pt>
                <c:pt idx="35">
                  <c:v>21.651626944444448</c:v>
                </c:pt>
                <c:pt idx="36">
                  <c:v>29.720366388888891</c:v>
                </c:pt>
                <c:pt idx="37">
                  <c:v>46.375817222222217</c:v>
                </c:pt>
                <c:pt idx="38">
                  <c:v>28.699437222222215</c:v>
                </c:pt>
                <c:pt idx="39">
                  <c:v>40.812136666666675</c:v>
                </c:pt>
                <c:pt idx="40">
                  <c:v>53.932261111111124</c:v>
                </c:pt>
                <c:pt idx="41">
                  <c:v>31.260791666666673</c:v>
                </c:pt>
                <c:pt idx="42">
                  <c:v>42.298830833333341</c:v>
                </c:pt>
                <c:pt idx="43">
                  <c:v>41.810711944444449</c:v>
                </c:pt>
                <c:pt idx="44">
                  <c:v>38.931061111111113</c:v>
                </c:pt>
                <c:pt idx="45">
                  <c:v>27.558345833333334</c:v>
                </c:pt>
                <c:pt idx="46">
                  <c:v>36.011477777777777</c:v>
                </c:pt>
                <c:pt idx="47">
                  <c:v>38.663292500000004</c:v>
                </c:pt>
                <c:pt idx="48">
                  <c:v>47.740120555555556</c:v>
                </c:pt>
                <c:pt idx="49">
                  <c:v>32.540297777777788</c:v>
                </c:pt>
                <c:pt idx="50">
                  <c:v>42.445704444444445</c:v>
                </c:pt>
                <c:pt idx="51">
                  <c:v>26.32067694444444</c:v>
                </c:pt>
                <c:pt idx="52">
                  <c:v>61.402206388888878</c:v>
                </c:pt>
                <c:pt idx="53">
                  <c:v>47.608646111111121</c:v>
                </c:pt>
                <c:pt idx="54">
                  <c:v>43.687001388888881</c:v>
                </c:pt>
                <c:pt idx="55">
                  <c:v>27.905354722222228</c:v>
                </c:pt>
                <c:pt idx="56">
                  <c:v>28.659321666666667</c:v>
                </c:pt>
                <c:pt idx="57">
                  <c:v>27.037482777777782</c:v>
                </c:pt>
              </c:numCache>
            </c:numRef>
          </c:val>
          <c:smooth val="0"/>
          <c:extLst>
            <c:ext xmlns:c16="http://schemas.microsoft.com/office/drawing/2014/chart" uri="{C3380CC4-5D6E-409C-BE32-E72D297353CC}">
              <c16:uniqueId val="{00000000-B821-474A-B900-784D6CCB7C89}"/>
            </c:ext>
          </c:extLst>
        </c:ser>
        <c:ser>
          <c:idx val="1"/>
          <c:order val="1"/>
          <c:tx>
            <c:strRef>
              <c:f>'operator analysis3'!$C$56</c:f>
              <c:strCache>
                <c:ptCount val="1"/>
                <c:pt idx="0">
                  <c:v>Sum of total downtime in hr2</c:v>
                </c:pt>
              </c:strCache>
            </c:strRef>
          </c:tx>
          <c:spPr>
            <a:ln w="28575" cap="rnd">
              <a:solidFill>
                <a:schemeClr val="accent2"/>
              </a:solidFill>
              <a:round/>
            </a:ln>
            <a:effectLst/>
          </c:spPr>
          <c:marker>
            <c:symbol val="none"/>
          </c:marker>
          <c:cat>
            <c:multiLvlStrRef>
              <c:f>'operator analysis3'!$A$57:$A$125</c:f>
              <c:multiLvlStrCache>
                <c:ptCount val="58"/>
                <c:lvl>
                  <c:pt idx="0">
                    <c:v>CO-2L</c:v>
                  </c:pt>
                  <c:pt idx="1">
                    <c:v>CO-600</c:v>
                  </c:pt>
                  <c:pt idx="2">
                    <c:v>DC-600</c:v>
                  </c:pt>
                  <c:pt idx="3">
                    <c:v>LE-600</c:v>
                  </c:pt>
                  <c:pt idx="4">
                    <c:v>OR-600</c:v>
                  </c:pt>
                  <c:pt idx="5">
                    <c:v>RB-600</c:v>
                  </c:pt>
                  <c:pt idx="6">
                    <c:v>CO-2L</c:v>
                  </c:pt>
                  <c:pt idx="7">
                    <c:v>CO-600</c:v>
                  </c:pt>
                  <c:pt idx="8">
                    <c:v>DC-600</c:v>
                  </c:pt>
                  <c:pt idx="9">
                    <c:v>LE-600</c:v>
                  </c:pt>
                  <c:pt idx="10">
                    <c:v>OR-600</c:v>
                  </c:pt>
                  <c:pt idx="11">
                    <c:v>RB-600</c:v>
                  </c:pt>
                  <c:pt idx="12">
                    <c:v>CO-2L</c:v>
                  </c:pt>
                  <c:pt idx="13">
                    <c:v>CO-600</c:v>
                  </c:pt>
                  <c:pt idx="14">
                    <c:v>DC-600</c:v>
                  </c:pt>
                  <c:pt idx="15">
                    <c:v>LE-600</c:v>
                  </c:pt>
                  <c:pt idx="16">
                    <c:v>OR-600</c:v>
                  </c:pt>
                  <c:pt idx="17">
                    <c:v>RB-600</c:v>
                  </c:pt>
                  <c:pt idx="18">
                    <c:v>CO-2L</c:v>
                  </c:pt>
                  <c:pt idx="19">
                    <c:v>CO-600</c:v>
                  </c:pt>
                  <c:pt idx="20">
                    <c:v>DC-600</c:v>
                  </c:pt>
                  <c:pt idx="21">
                    <c:v>LE-600</c:v>
                  </c:pt>
                  <c:pt idx="22">
                    <c:v>OR-600</c:v>
                  </c:pt>
                  <c:pt idx="23">
                    <c:v>RB-600</c:v>
                  </c:pt>
                  <c:pt idx="24">
                    <c:v>CO-2L</c:v>
                  </c:pt>
                  <c:pt idx="25">
                    <c:v>CO-600</c:v>
                  </c:pt>
                  <c:pt idx="26">
                    <c:v>DC-600</c:v>
                  </c:pt>
                  <c:pt idx="27">
                    <c:v>LE-600</c:v>
                  </c:pt>
                  <c:pt idx="28">
                    <c:v>OR-600</c:v>
                  </c:pt>
                  <c:pt idx="29">
                    <c:v>RB-600</c:v>
                  </c:pt>
                  <c:pt idx="30">
                    <c:v>CO-600</c:v>
                  </c:pt>
                  <c:pt idx="31">
                    <c:v>DC-600</c:v>
                  </c:pt>
                  <c:pt idx="32">
                    <c:v>LE-600</c:v>
                  </c:pt>
                  <c:pt idx="33">
                    <c:v>OR-600</c:v>
                  </c:pt>
                  <c:pt idx="34">
                    <c:v>CO-2L</c:v>
                  </c:pt>
                  <c:pt idx="35">
                    <c:v>CO-600</c:v>
                  </c:pt>
                  <c:pt idx="36">
                    <c:v>DC-600</c:v>
                  </c:pt>
                  <c:pt idx="37">
                    <c:v>LE-600</c:v>
                  </c:pt>
                  <c:pt idx="38">
                    <c:v>OR-600</c:v>
                  </c:pt>
                  <c:pt idx="39">
                    <c:v>RB-600</c:v>
                  </c:pt>
                  <c:pt idx="40">
                    <c:v>CO-2L</c:v>
                  </c:pt>
                  <c:pt idx="41">
                    <c:v>CO-600</c:v>
                  </c:pt>
                  <c:pt idx="42">
                    <c:v>DC-600</c:v>
                  </c:pt>
                  <c:pt idx="43">
                    <c:v>LE-600</c:v>
                  </c:pt>
                  <c:pt idx="44">
                    <c:v>OR-600</c:v>
                  </c:pt>
                  <c:pt idx="45">
                    <c:v>RB-600</c:v>
                  </c:pt>
                  <c:pt idx="46">
                    <c:v>CO-2L</c:v>
                  </c:pt>
                  <c:pt idx="47">
                    <c:v>CO-600</c:v>
                  </c:pt>
                  <c:pt idx="48">
                    <c:v>DC-600</c:v>
                  </c:pt>
                  <c:pt idx="49">
                    <c:v>LE-600</c:v>
                  </c:pt>
                  <c:pt idx="50">
                    <c:v>OR-600</c:v>
                  </c:pt>
                  <c:pt idx="51">
                    <c:v>RB-600</c:v>
                  </c:pt>
                  <c:pt idx="52">
                    <c:v>CO-2L</c:v>
                  </c:pt>
                  <c:pt idx="53">
                    <c:v>CO-600</c:v>
                  </c:pt>
                  <c:pt idx="54">
                    <c:v>DC-600</c:v>
                  </c:pt>
                  <c:pt idx="55">
                    <c:v>LE-600</c:v>
                  </c:pt>
                  <c:pt idx="56">
                    <c:v>OR-600</c:v>
                  </c:pt>
                  <c:pt idx="57">
                    <c:v>RB-600</c:v>
                  </c:pt>
                </c:lvl>
                <c:lvl>
                  <c:pt idx="0">
                    <c:v>Jan</c:v>
                  </c:pt>
                  <c:pt idx="6">
                    <c:v>Feb</c:v>
                  </c:pt>
                  <c:pt idx="12">
                    <c:v>Mar</c:v>
                  </c:pt>
                  <c:pt idx="18">
                    <c:v>Apr</c:v>
                  </c:pt>
                  <c:pt idx="24">
                    <c:v>May</c:v>
                  </c:pt>
                  <c:pt idx="30">
                    <c:v>Aug</c:v>
                  </c:pt>
                  <c:pt idx="34">
                    <c:v>Sep</c:v>
                  </c:pt>
                  <c:pt idx="40">
                    <c:v>Oct</c:v>
                  </c:pt>
                  <c:pt idx="46">
                    <c:v>Nov</c:v>
                  </c:pt>
                  <c:pt idx="52">
                    <c:v>Dec</c:v>
                  </c:pt>
                </c:lvl>
              </c:multiLvlStrCache>
            </c:multiLvlStrRef>
          </c:cat>
          <c:val>
            <c:numRef>
              <c:f>'operator analysis3'!$C$57:$C$125</c:f>
              <c:numCache>
                <c:formatCode>0</c:formatCode>
                <c:ptCount val="58"/>
                <c:pt idx="0">
                  <c:v>12.43</c:v>
                </c:pt>
                <c:pt idx="1">
                  <c:v>14.476666666666668</c:v>
                </c:pt>
                <c:pt idx="2">
                  <c:v>11.706666666666667</c:v>
                </c:pt>
                <c:pt idx="3">
                  <c:v>9.67</c:v>
                </c:pt>
                <c:pt idx="4">
                  <c:v>14.793333333333337</c:v>
                </c:pt>
                <c:pt idx="5">
                  <c:v>12.110000000000001</c:v>
                </c:pt>
                <c:pt idx="6">
                  <c:v>8.66</c:v>
                </c:pt>
                <c:pt idx="7">
                  <c:v>10.88</c:v>
                </c:pt>
                <c:pt idx="8">
                  <c:v>15.486666666666665</c:v>
                </c:pt>
                <c:pt idx="9">
                  <c:v>12.226666666666667</c:v>
                </c:pt>
                <c:pt idx="10">
                  <c:v>12.910000000000004</c:v>
                </c:pt>
                <c:pt idx="11">
                  <c:v>10.536666666666667</c:v>
                </c:pt>
                <c:pt idx="12">
                  <c:v>15.220000000000002</c:v>
                </c:pt>
                <c:pt idx="13">
                  <c:v>9.8800000000000008</c:v>
                </c:pt>
                <c:pt idx="14">
                  <c:v>11.526666666666669</c:v>
                </c:pt>
                <c:pt idx="15">
                  <c:v>7.7099999999999991</c:v>
                </c:pt>
                <c:pt idx="16">
                  <c:v>9.7766666666666673</c:v>
                </c:pt>
                <c:pt idx="17">
                  <c:v>17.073333333333338</c:v>
                </c:pt>
                <c:pt idx="18">
                  <c:v>17.073333333333334</c:v>
                </c:pt>
                <c:pt idx="19">
                  <c:v>11.340000000000002</c:v>
                </c:pt>
                <c:pt idx="20">
                  <c:v>8.0299999999999994</c:v>
                </c:pt>
                <c:pt idx="21">
                  <c:v>11.270000000000001</c:v>
                </c:pt>
                <c:pt idx="22">
                  <c:v>10.686666666666667</c:v>
                </c:pt>
                <c:pt idx="23">
                  <c:v>15.45</c:v>
                </c:pt>
                <c:pt idx="24">
                  <c:v>4.2266666666666666</c:v>
                </c:pt>
                <c:pt idx="25">
                  <c:v>3.49</c:v>
                </c:pt>
                <c:pt idx="26">
                  <c:v>3.54</c:v>
                </c:pt>
                <c:pt idx="27">
                  <c:v>2.06</c:v>
                </c:pt>
                <c:pt idx="28">
                  <c:v>5.71</c:v>
                </c:pt>
                <c:pt idx="29">
                  <c:v>2.0799999999999996</c:v>
                </c:pt>
                <c:pt idx="30">
                  <c:v>8.2333333333333343</c:v>
                </c:pt>
                <c:pt idx="31">
                  <c:v>1.9166666666666667</c:v>
                </c:pt>
                <c:pt idx="32">
                  <c:v>2.8166666666666664</c:v>
                </c:pt>
                <c:pt idx="33">
                  <c:v>1.25</c:v>
                </c:pt>
                <c:pt idx="34">
                  <c:v>15.943333333333335</c:v>
                </c:pt>
                <c:pt idx="35">
                  <c:v>5.3800000000000008</c:v>
                </c:pt>
                <c:pt idx="36">
                  <c:v>14.733333333333334</c:v>
                </c:pt>
                <c:pt idx="37">
                  <c:v>16.126666666666669</c:v>
                </c:pt>
                <c:pt idx="38">
                  <c:v>11.616666666666667</c:v>
                </c:pt>
                <c:pt idx="39">
                  <c:v>16.686666666666667</c:v>
                </c:pt>
                <c:pt idx="40">
                  <c:v>14.213333333333333</c:v>
                </c:pt>
                <c:pt idx="41">
                  <c:v>11.706666666666669</c:v>
                </c:pt>
                <c:pt idx="42">
                  <c:v>13.573333333333334</c:v>
                </c:pt>
                <c:pt idx="43">
                  <c:v>13.863333333333332</c:v>
                </c:pt>
                <c:pt idx="44">
                  <c:v>14.936666666666667</c:v>
                </c:pt>
                <c:pt idx="45">
                  <c:v>11.573333333333334</c:v>
                </c:pt>
                <c:pt idx="46">
                  <c:v>11.713333333333333</c:v>
                </c:pt>
                <c:pt idx="47">
                  <c:v>16.36</c:v>
                </c:pt>
                <c:pt idx="48">
                  <c:v>14.236666666666665</c:v>
                </c:pt>
                <c:pt idx="49">
                  <c:v>11.7</c:v>
                </c:pt>
                <c:pt idx="50">
                  <c:v>15.803333333333333</c:v>
                </c:pt>
                <c:pt idx="51">
                  <c:v>10.766666666666666</c:v>
                </c:pt>
                <c:pt idx="52">
                  <c:v>15.459999999999999</c:v>
                </c:pt>
                <c:pt idx="53">
                  <c:v>15.569999999999999</c:v>
                </c:pt>
                <c:pt idx="54">
                  <c:v>13.08</c:v>
                </c:pt>
                <c:pt idx="55">
                  <c:v>14.113333333333335</c:v>
                </c:pt>
                <c:pt idx="56">
                  <c:v>9.6</c:v>
                </c:pt>
                <c:pt idx="57">
                  <c:v>10.510000000000002</c:v>
                </c:pt>
              </c:numCache>
            </c:numRef>
          </c:val>
          <c:smooth val="0"/>
          <c:extLst>
            <c:ext xmlns:c16="http://schemas.microsoft.com/office/drawing/2014/chart" uri="{C3380CC4-5D6E-409C-BE32-E72D297353CC}">
              <c16:uniqueId val="{00000004-B821-474A-B900-784D6CCB7C89}"/>
            </c:ext>
          </c:extLst>
        </c:ser>
        <c:dLbls>
          <c:showLegendKey val="0"/>
          <c:showVal val="0"/>
          <c:showCatName val="0"/>
          <c:showSerName val="0"/>
          <c:showPercent val="0"/>
          <c:showBubbleSize val="0"/>
        </c:dLbls>
        <c:smooth val="0"/>
        <c:axId val="927431704"/>
        <c:axId val="927437608"/>
      </c:lineChart>
      <c:catAx>
        <c:axId val="927431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437608"/>
        <c:crosses val="autoZero"/>
        <c:auto val="1"/>
        <c:lblAlgn val="ctr"/>
        <c:lblOffset val="100"/>
        <c:noMultiLvlLbl val="0"/>
      </c:catAx>
      <c:valAx>
        <c:axId val="927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43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'product analysis'!$B$3</c:f>
              <c:strCache>
                <c:ptCount val="1"/>
                <c:pt idx="0">
                  <c:v>Sum of Total Human Error Downtime Hr</c:v>
                </c:pt>
              </c:strCache>
            </c:strRef>
          </c:tx>
          <c:spPr>
            <a:ln w="28575" cap="rnd">
              <a:solidFill>
                <a:schemeClr val="accent1"/>
              </a:solidFill>
              <a:round/>
            </a:ln>
            <a:effectLst/>
          </c:spPr>
          <c:marker>
            <c:symbol val="none"/>
          </c:marker>
          <c:cat>
            <c:strRef>
              <c:f>'product analysis'!$A$4:$A$14</c:f>
              <c:strCache>
                <c:ptCount val="10"/>
                <c:pt idx="0">
                  <c:v>Jan</c:v>
                </c:pt>
                <c:pt idx="1">
                  <c:v>Feb</c:v>
                </c:pt>
                <c:pt idx="2">
                  <c:v>Mar</c:v>
                </c:pt>
                <c:pt idx="3">
                  <c:v>Apr</c:v>
                </c:pt>
                <c:pt idx="4">
                  <c:v>May</c:v>
                </c:pt>
                <c:pt idx="5">
                  <c:v>Aug</c:v>
                </c:pt>
                <c:pt idx="6">
                  <c:v>Sep</c:v>
                </c:pt>
                <c:pt idx="7">
                  <c:v>Oct</c:v>
                </c:pt>
                <c:pt idx="8">
                  <c:v>Nov</c:v>
                </c:pt>
                <c:pt idx="9">
                  <c:v>Dec</c:v>
                </c:pt>
              </c:strCache>
            </c:strRef>
          </c:cat>
          <c:val>
            <c:numRef>
              <c:f>'product analysis'!$B$4:$B$14</c:f>
              <c:numCache>
                <c:formatCode>0</c:formatCode>
                <c:ptCount val="10"/>
                <c:pt idx="0">
                  <c:v>42.36999999999999</c:v>
                </c:pt>
                <c:pt idx="1">
                  <c:v>37.370000000000005</c:v>
                </c:pt>
                <c:pt idx="2">
                  <c:v>31.969999999999995</c:v>
                </c:pt>
                <c:pt idx="3">
                  <c:v>40.980000000000004</c:v>
                </c:pt>
                <c:pt idx="4">
                  <c:v>7.3199999999999994</c:v>
                </c:pt>
                <c:pt idx="5">
                  <c:v>7.2</c:v>
                </c:pt>
                <c:pt idx="6">
                  <c:v>41.293333333333337</c:v>
                </c:pt>
                <c:pt idx="7">
                  <c:v>43.750000000000021</c:v>
                </c:pt>
                <c:pt idx="8">
                  <c:v>43.68</c:v>
                </c:pt>
                <c:pt idx="9">
                  <c:v>39.529999999999994</c:v>
                </c:pt>
              </c:numCache>
            </c:numRef>
          </c:val>
          <c:smooth val="0"/>
          <c:extLst>
            <c:ext xmlns:c16="http://schemas.microsoft.com/office/drawing/2014/chart" uri="{C3380CC4-5D6E-409C-BE32-E72D297353CC}">
              <c16:uniqueId val="{00000000-1CBE-460B-AD52-B5801014BD40}"/>
            </c:ext>
          </c:extLst>
        </c:ser>
        <c:ser>
          <c:idx val="1"/>
          <c:order val="1"/>
          <c:tx>
            <c:strRef>
              <c:f>'product analysis'!$C$3</c:f>
              <c:strCache>
                <c:ptCount val="1"/>
                <c:pt idx="0">
                  <c:v>Sum of Total Non-Human Error Downtime Hr</c:v>
                </c:pt>
              </c:strCache>
            </c:strRef>
          </c:tx>
          <c:spPr>
            <a:ln w="28575" cap="rnd">
              <a:solidFill>
                <a:schemeClr val="accent2"/>
              </a:solidFill>
              <a:round/>
            </a:ln>
            <a:effectLst/>
          </c:spPr>
          <c:marker>
            <c:symbol val="none"/>
          </c:marker>
          <c:cat>
            <c:strRef>
              <c:f>'product analysis'!$A$4:$A$14</c:f>
              <c:strCache>
                <c:ptCount val="10"/>
                <c:pt idx="0">
                  <c:v>Jan</c:v>
                </c:pt>
                <c:pt idx="1">
                  <c:v>Feb</c:v>
                </c:pt>
                <c:pt idx="2">
                  <c:v>Mar</c:v>
                </c:pt>
                <c:pt idx="3">
                  <c:v>Apr</c:v>
                </c:pt>
                <c:pt idx="4">
                  <c:v>May</c:v>
                </c:pt>
                <c:pt idx="5">
                  <c:v>Aug</c:v>
                </c:pt>
                <c:pt idx="6">
                  <c:v>Sep</c:v>
                </c:pt>
                <c:pt idx="7">
                  <c:v>Oct</c:v>
                </c:pt>
                <c:pt idx="8">
                  <c:v>Nov</c:v>
                </c:pt>
                <c:pt idx="9">
                  <c:v>Dec</c:v>
                </c:pt>
              </c:strCache>
            </c:strRef>
          </c:cat>
          <c:val>
            <c:numRef>
              <c:f>'product analysis'!$C$4:$C$14</c:f>
              <c:numCache>
                <c:formatCode>0</c:formatCode>
                <c:ptCount val="10"/>
                <c:pt idx="0">
                  <c:v>34.039999999999992</c:v>
                </c:pt>
                <c:pt idx="1">
                  <c:v>35.130000000000017</c:v>
                </c:pt>
                <c:pt idx="2">
                  <c:v>40.880000000000024</c:v>
                </c:pt>
                <c:pt idx="3">
                  <c:v>38.960000000000008</c:v>
                </c:pt>
                <c:pt idx="4">
                  <c:v>13.990000000000004</c:v>
                </c:pt>
                <c:pt idx="5">
                  <c:v>7.0166666666666657</c:v>
                </c:pt>
                <c:pt idx="6">
                  <c:v>40.943333333333314</c:v>
                </c:pt>
                <c:pt idx="7">
                  <c:v>39.840000000000018</c:v>
                </c:pt>
                <c:pt idx="8">
                  <c:v>40.409999999999997</c:v>
                </c:pt>
                <c:pt idx="9">
                  <c:v>39.419999999999995</c:v>
                </c:pt>
              </c:numCache>
            </c:numRef>
          </c:val>
          <c:smooth val="0"/>
          <c:extLst>
            <c:ext xmlns:c16="http://schemas.microsoft.com/office/drawing/2014/chart" uri="{C3380CC4-5D6E-409C-BE32-E72D297353CC}">
              <c16:uniqueId val="{00000001-1CBE-460B-AD52-B5801014BD40}"/>
            </c:ext>
          </c:extLst>
        </c:ser>
        <c:dLbls>
          <c:showLegendKey val="0"/>
          <c:showVal val="0"/>
          <c:showCatName val="0"/>
          <c:showSerName val="0"/>
          <c:showPercent val="0"/>
          <c:showBubbleSize val="0"/>
        </c:dLbls>
        <c:smooth val="0"/>
        <c:axId val="923991264"/>
        <c:axId val="923991920"/>
      </c:lineChart>
      <c:catAx>
        <c:axId val="9239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91920"/>
        <c:crosses val="autoZero"/>
        <c:auto val="1"/>
        <c:lblAlgn val="ctr"/>
        <c:lblOffset val="100"/>
        <c:noMultiLvlLbl val="0"/>
      </c:catAx>
      <c:valAx>
        <c:axId val="92399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'product analysis'!$F$3</c:f>
              <c:strCache>
                <c:ptCount val="1"/>
                <c:pt idx="0">
                  <c:v>Sum of Total Human Error Downtime Hr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BB-4A4B-95C1-8C5349FE35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BB-4A4B-95C1-8C5349FE35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BB-4A4B-95C1-8C5349FE35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BB-4A4B-95C1-8C5349FE35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BB-4A4B-95C1-8C5349FE35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BB-4A4B-95C1-8C5349FE35B8}"/>
              </c:ext>
            </c:extLst>
          </c:dPt>
          <c:cat>
            <c:strRef>
              <c:f>'product analysis'!$E$4:$E$10</c:f>
              <c:strCache>
                <c:ptCount val="6"/>
                <c:pt idx="0">
                  <c:v>CO-2L</c:v>
                </c:pt>
                <c:pt idx="1">
                  <c:v>CO-600</c:v>
                </c:pt>
                <c:pt idx="2">
                  <c:v>DC-600</c:v>
                </c:pt>
                <c:pt idx="3">
                  <c:v>LE-600</c:v>
                </c:pt>
                <c:pt idx="4">
                  <c:v>OR-600</c:v>
                </c:pt>
                <c:pt idx="5">
                  <c:v>RB-600</c:v>
                </c:pt>
              </c:strCache>
            </c:strRef>
          </c:cat>
          <c:val>
            <c:numRef>
              <c:f>'product analysis'!$F$4:$F$10</c:f>
              <c:numCache>
                <c:formatCode>0</c:formatCode>
                <c:ptCount val="6"/>
                <c:pt idx="0">
                  <c:v>55.426666666666648</c:v>
                </c:pt>
                <c:pt idx="1">
                  <c:v>56.546666666666667</c:v>
                </c:pt>
                <c:pt idx="2">
                  <c:v>60.48333333333332</c:v>
                </c:pt>
                <c:pt idx="3">
                  <c:v>54.6</c:v>
                </c:pt>
                <c:pt idx="4">
                  <c:v>47.53000000000003</c:v>
                </c:pt>
                <c:pt idx="5">
                  <c:v>60.876666666666658</c:v>
                </c:pt>
              </c:numCache>
            </c:numRef>
          </c:val>
          <c:extLst>
            <c:ext xmlns:c16="http://schemas.microsoft.com/office/drawing/2014/chart" uri="{C3380CC4-5D6E-409C-BE32-E72D297353CC}">
              <c16:uniqueId val="{00000000-1267-44C9-AE62-064A9658DAB1}"/>
            </c:ext>
          </c:extLst>
        </c:ser>
        <c:ser>
          <c:idx val="1"/>
          <c:order val="1"/>
          <c:tx>
            <c:strRef>
              <c:f>'product analysis'!$G$3</c:f>
              <c:strCache>
                <c:ptCount val="1"/>
                <c:pt idx="0">
                  <c:v>Sum of Total Non-Human Error Downtime Hr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ABB-4A4B-95C1-8C5349FE35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ABB-4A4B-95C1-8C5349FE35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ABB-4A4B-95C1-8C5349FE35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0ABB-4A4B-95C1-8C5349FE35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0ABB-4A4B-95C1-8C5349FE35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0ABB-4A4B-95C1-8C5349FE35B8}"/>
              </c:ext>
            </c:extLst>
          </c:dPt>
          <c:cat>
            <c:strRef>
              <c:f>'product analysis'!$E$4:$E$10</c:f>
              <c:strCache>
                <c:ptCount val="6"/>
                <c:pt idx="0">
                  <c:v>CO-2L</c:v>
                </c:pt>
                <c:pt idx="1">
                  <c:v>CO-600</c:v>
                </c:pt>
                <c:pt idx="2">
                  <c:v>DC-600</c:v>
                </c:pt>
                <c:pt idx="3">
                  <c:v>LE-600</c:v>
                </c:pt>
                <c:pt idx="4">
                  <c:v>OR-600</c:v>
                </c:pt>
                <c:pt idx="5">
                  <c:v>RB-600</c:v>
                </c:pt>
              </c:strCache>
            </c:strRef>
          </c:cat>
          <c:val>
            <c:numRef>
              <c:f>'product analysis'!$G$4:$G$10</c:f>
              <c:numCache>
                <c:formatCode>0</c:formatCode>
                <c:ptCount val="6"/>
                <c:pt idx="0">
                  <c:v>63.860000000000042</c:v>
                </c:pt>
                <c:pt idx="1">
                  <c:v>55.446666666666658</c:v>
                </c:pt>
                <c:pt idx="2">
                  <c:v>50.70333333333334</c:v>
                </c:pt>
                <c:pt idx="3">
                  <c:v>50.526666666666657</c:v>
                </c:pt>
                <c:pt idx="4">
                  <c:v>61.709999999999994</c:v>
                </c:pt>
                <c:pt idx="5">
                  <c:v>48.383333333333368</c:v>
                </c:pt>
              </c:numCache>
            </c:numRef>
          </c:val>
          <c:extLst>
            <c:ext xmlns:c16="http://schemas.microsoft.com/office/drawing/2014/chart" uri="{C3380CC4-5D6E-409C-BE32-E72D297353CC}">
              <c16:uniqueId val="{00000001-1267-44C9-AE62-064A9658DA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analysis'!$B$43</c:f>
              <c:strCache>
                <c:ptCount val="1"/>
                <c:pt idx="0">
                  <c:v>Sum of working hours3</c:v>
                </c:pt>
              </c:strCache>
            </c:strRef>
          </c:tx>
          <c:spPr>
            <a:solidFill>
              <a:schemeClr val="accent1"/>
            </a:solidFill>
            <a:ln>
              <a:noFill/>
            </a:ln>
            <a:effectLst/>
          </c:spPr>
          <c:invertIfNegative val="0"/>
          <c:cat>
            <c:strRef>
              <c:f>'product analysis'!$A$44:$A$50</c:f>
              <c:strCache>
                <c:ptCount val="6"/>
                <c:pt idx="0">
                  <c:v>CO-2L</c:v>
                </c:pt>
                <c:pt idx="1">
                  <c:v>CO-600</c:v>
                </c:pt>
                <c:pt idx="2">
                  <c:v>DC-600</c:v>
                </c:pt>
                <c:pt idx="3">
                  <c:v>LE-600</c:v>
                </c:pt>
                <c:pt idx="4">
                  <c:v>OR-600</c:v>
                </c:pt>
                <c:pt idx="5">
                  <c:v>RB-600</c:v>
                </c:pt>
              </c:strCache>
            </c:strRef>
          </c:cat>
          <c:val>
            <c:numRef>
              <c:f>'product analysis'!$B$44:$B$50</c:f>
              <c:numCache>
                <c:formatCode>0</c:formatCode>
                <c:ptCount val="6"/>
                <c:pt idx="0">
                  <c:v>515.64352805555541</c:v>
                </c:pt>
                <c:pt idx="1">
                  <c:v>390.21908222222237</c:v>
                </c:pt>
                <c:pt idx="2">
                  <c:v>398.54138444444447</c:v>
                </c:pt>
                <c:pt idx="3">
                  <c:v>388.72715333333304</c:v>
                </c:pt>
                <c:pt idx="4">
                  <c:v>374.80391111111118</c:v>
                </c:pt>
                <c:pt idx="5">
                  <c:v>379.23787694444445</c:v>
                </c:pt>
              </c:numCache>
            </c:numRef>
          </c:val>
          <c:extLst>
            <c:ext xmlns:c16="http://schemas.microsoft.com/office/drawing/2014/chart" uri="{C3380CC4-5D6E-409C-BE32-E72D297353CC}">
              <c16:uniqueId val="{00000000-9C9B-4903-8CF9-7C563AA9BD34}"/>
            </c:ext>
          </c:extLst>
        </c:ser>
        <c:ser>
          <c:idx val="1"/>
          <c:order val="1"/>
          <c:tx>
            <c:strRef>
              <c:f>'product analysis'!$C$43</c:f>
              <c:strCache>
                <c:ptCount val="1"/>
                <c:pt idx="0">
                  <c:v>Sum of total downtime in hr2</c:v>
                </c:pt>
              </c:strCache>
            </c:strRef>
          </c:tx>
          <c:spPr>
            <a:solidFill>
              <a:schemeClr val="accent2"/>
            </a:solidFill>
            <a:ln>
              <a:noFill/>
            </a:ln>
            <a:effectLst/>
          </c:spPr>
          <c:invertIfNegative val="0"/>
          <c:cat>
            <c:strRef>
              <c:f>'product analysis'!$A$44:$A$50</c:f>
              <c:strCache>
                <c:ptCount val="6"/>
                <c:pt idx="0">
                  <c:v>CO-2L</c:v>
                </c:pt>
                <c:pt idx="1">
                  <c:v>CO-600</c:v>
                </c:pt>
                <c:pt idx="2">
                  <c:v>DC-600</c:v>
                </c:pt>
                <c:pt idx="3">
                  <c:v>LE-600</c:v>
                </c:pt>
                <c:pt idx="4">
                  <c:v>OR-600</c:v>
                </c:pt>
                <c:pt idx="5">
                  <c:v>RB-600</c:v>
                </c:pt>
              </c:strCache>
            </c:strRef>
          </c:cat>
          <c:val>
            <c:numRef>
              <c:f>'product analysis'!$C$44:$C$50</c:f>
              <c:numCache>
                <c:formatCode>0</c:formatCode>
                <c:ptCount val="6"/>
                <c:pt idx="0">
                  <c:v>114.94000000000007</c:v>
                </c:pt>
                <c:pt idx="1">
                  <c:v>107.31666666666672</c:v>
                </c:pt>
                <c:pt idx="2">
                  <c:v>107.83000000000004</c:v>
                </c:pt>
                <c:pt idx="3">
                  <c:v>101.55666666666666</c:v>
                </c:pt>
                <c:pt idx="4">
                  <c:v>107.08333333333333</c:v>
                </c:pt>
                <c:pt idx="5">
                  <c:v>106.78666666666665</c:v>
                </c:pt>
              </c:numCache>
            </c:numRef>
          </c:val>
          <c:extLst>
            <c:ext xmlns:c16="http://schemas.microsoft.com/office/drawing/2014/chart" uri="{C3380CC4-5D6E-409C-BE32-E72D297353CC}">
              <c16:uniqueId val="{00000001-9C9B-4903-8CF9-7C563AA9BD34}"/>
            </c:ext>
          </c:extLst>
        </c:ser>
        <c:dLbls>
          <c:showLegendKey val="0"/>
          <c:showVal val="0"/>
          <c:showCatName val="0"/>
          <c:showSerName val="0"/>
          <c:showPercent val="0"/>
          <c:showBubbleSize val="0"/>
        </c:dLbls>
        <c:gapWidth val="219"/>
        <c:overlap val="-27"/>
        <c:axId val="924041688"/>
        <c:axId val="924045296"/>
      </c:barChart>
      <c:catAx>
        <c:axId val="92404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45296"/>
        <c:crosses val="autoZero"/>
        <c:auto val="1"/>
        <c:lblAlgn val="ctr"/>
        <c:lblOffset val="100"/>
        <c:noMultiLvlLbl val="0"/>
      </c:catAx>
      <c:valAx>
        <c:axId val="924045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4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analysis'!$B$33</c:f>
              <c:strCache>
                <c:ptCount val="1"/>
                <c:pt idx="0">
                  <c:v>Sum of working hours3</c:v>
                </c:pt>
              </c:strCache>
            </c:strRef>
          </c:tx>
          <c:spPr>
            <a:solidFill>
              <a:schemeClr val="accent1"/>
            </a:solidFill>
            <a:ln>
              <a:noFill/>
            </a:ln>
            <a:effectLst/>
          </c:spPr>
          <c:invertIfNegative val="0"/>
          <c:cat>
            <c:strRef>
              <c:f>'product analysis'!$A$34:$A$40</c:f>
              <c:strCache>
                <c:ptCount val="6"/>
                <c:pt idx="0">
                  <c:v>CO-2L</c:v>
                </c:pt>
                <c:pt idx="1">
                  <c:v>CO-600</c:v>
                </c:pt>
                <c:pt idx="2">
                  <c:v>DC-600</c:v>
                </c:pt>
                <c:pt idx="3">
                  <c:v>LE-600</c:v>
                </c:pt>
                <c:pt idx="4">
                  <c:v>OR-600</c:v>
                </c:pt>
                <c:pt idx="5">
                  <c:v>RB-600</c:v>
                </c:pt>
              </c:strCache>
            </c:strRef>
          </c:cat>
          <c:val>
            <c:numRef>
              <c:f>'product analysis'!$B$34:$B$40</c:f>
              <c:numCache>
                <c:formatCode>0</c:formatCode>
                <c:ptCount val="6"/>
                <c:pt idx="0">
                  <c:v>515.64352805555541</c:v>
                </c:pt>
                <c:pt idx="1">
                  <c:v>390.21908222222237</c:v>
                </c:pt>
                <c:pt idx="2">
                  <c:v>398.54138444444447</c:v>
                </c:pt>
                <c:pt idx="3">
                  <c:v>388.72715333333304</c:v>
                </c:pt>
                <c:pt idx="4">
                  <c:v>374.80391111111118</c:v>
                </c:pt>
                <c:pt idx="5">
                  <c:v>379.23787694444445</c:v>
                </c:pt>
              </c:numCache>
            </c:numRef>
          </c:val>
          <c:extLst>
            <c:ext xmlns:c16="http://schemas.microsoft.com/office/drawing/2014/chart" uri="{C3380CC4-5D6E-409C-BE32-E72D297353CC}">
              <c16:uniqueId val="{00000000-24D2-4C03-9E31-E4DC3599DEF2}"/>
            </c:ext>
          </c:extLst>
        </c:ser>
        <c:ser>
          <c:idx val="1"/>
          <c:order val="1"/>
          <c:tx>
            <c:strRef>
              <c:f>'product analysis'!$C$33</c:f>
              <c:strCache>
                <c:ptCount val="1"/>
                <c:pt idx="0">
                  <c:v>Sum of Batch time</c:v>
                </c:pt>
              </c:strCache>
            </c:strRef>
          </c:tx>
          <c:spPr>
            <a:solidFill>
              <a:schemeClr val="accent2"/>
            </a:solidFill>
            <a:ln>
              <a:noFill/>
            </a:ln>
            <a:effectLst/>
          </c:spPr>
          <c:invertIfNegative val="0"/>
          <c:cat>
            <c:strRef>
              <c:f>'product analysis'!$A$34:$A$40</c:f>
              <c:strCache>
                <c:ptCount val="6"/>
                <c:pt idx="0">
                  <c:v>CO-2L</c:v>
                </c:pt>
                <c:pt idx="1">
                  <c:v>CO-600</c:v>
                </c:pt>
                <c:pt idx="2">
                  <c:v>DC-600</c:v>
                </c:pt>
                <c:pt idx="3">
                  <c:v>LE-600</c:v>
                </c:pt>
                <c:pt idx="4">
                  <c:v>OR-600</c:v>
                </c:pt>
                <c:pt idx="5">
                  <c:v>RB-600</c:v>
                </c:pt>
              </c:strCache>
            </c:strRef>
          </c:cat>
          <c:val>
            <c:numRef>
              <c:f>'product analysis'!$C$34:$C$40</c:f>
              <c:numCache>
                <c:formatCode>0</c:formatCode>
                <c:ptCount val="6"/>
                <c:pt idx="0">
                  <c:v>295.63333333333281</c:v>
                </c:pt>
                <c:pt idx="1">
                  <c:v>174</c:v>
                </c:pt>
                <c:pt idx="2">
                  <c:v>171</c:v>
                </c:pt>
                <c:pt idx="3">
                  <c:v>172</c:v>
                </c:pt>
                <c:pt idx="4">
                  <c:v>169</c:v>
                </c:pt>
                <c:pt idx="5">
                  <c:v>171</c:v>
                </c:pt>
              </c:numCache>
            </c:numRef>
          </c:val>
          <c:extLst>
            <c:ext xmlns:c16="http://schemas.microsoft.com/office/drawing/2014/chart" uri="{C3380CC4-5D6E-409C-BE32-E72D297353CC}">
              <c16:uniqueId val="{00000001-24D2-4C03-9E31-E4DC3599DEF2}"/>
            </c:ext>
          </c:extLst>
        </c:ser>
        <c:dLbls>
          <c:showLegendKey val="0"/>
          <c:showVal val="0"/>
          <c:showCatName val="0"/>
          <c:showSerName val="0"/>
          <c:showPercent val="0"/>
          <c:showBubbleSize val="0"/>
        </c:dLbls>
        <c:gapWidth val="182"/>
        <c:axId val="929783984"/>
        <c:axId val="929784312"/>
      </c:barChart>
      <c:catAx>
        <c:axId val="92978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84312"/>
        <c:crosses val="autoZero"/>
        <c:auto val="1"/>
        <c:lblAlgn val="ctr"/>
        <c:lblOffset val="100"/>
        <c:noMultiLvlLbl val="0"/>
      </c:catAx>
      <c:valAx>
        <c:axId val="929784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78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analysis'!$D$54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'product analysis'!$C$55:$C$123</c:f>
              <c:multiLvlStrCache>
                <c:ptCount val="58"/>
                <c:lvl>
                  <c:pt idx="0">
                    <c:v>CO-2L</c:v>
                  </c:pt>
                  <c:pt idx="1">
                    <c:v>CO-600</c:v>
                  </c:pt>
                  <c:pt idx="2">
                    <c:v>DC-600</c:v>
                  </c:pt>
                  <c:pt idx="3">
                    <c:v>LE-600</c:v>
                  </c:pt>
                  <c:pt idx="4">
                    <c:v>OR-600</c:v>
                  </c:pt>
                  <c:pt idx="5">
                    <c:v>RB-600</c:v>
                  </c:pt>
                  <c:pt idx="6">
                    <c:v>CO-2L</c:v>
                  </c:pt>
                  <c:pt idx="7">
                    <c:v>CO-600</c:v>
                  </c:pt>
                  <c:pt idx="8">
                    <c:v>DC-600</c:v>
                  </c:pt>
                  <c:pt idx="9">
                    <c:v>LE-600</c:v>
                  </c:pt>
                  <c:pt idx="10">
                    <c:v>OR-600</c:v>
                  </c:pt>
                  <c:pt idx="11">
                    <c:v>RB-600</c:v>
                  </c:pt>
                  <c:pt idx="12">
                    <c:v>CO-2L</c:v>
                  </c:pt>
                  <c:pt idx="13">
                    <c:v>CO-600</c:v>
                  </c:pt>
                  <c:pt idx="14">
                    <c:v>DC-600</c:v>
                  </c:pt>
                  <c:pt idx="15">
                    <c:v>LE-600</c:v>
                  </c:pt>
                  <c:pt idx="16">
                    <c:v>OR-600</c:v>
                  </c:pt>
                  <c:pt idx="17">
                    <c:v>RB-600</c:v>
                  </c:pt>
                  <c:pt idx="18">
                    <c:v>CO-2L</c:v>
                  </c:pt>
                  <c:pt idx="19">
                    <c:v>CO-600</c:v>
                  </c:pt>
                  <c:pt idx="20">
                    <c:v>DC-600</c:v>
                  </c:pt>
                  <c:pt idx="21">
                    <c:v>LE-600</c:v>
                  </c:pt>
                  <c:pt idx="22">
                    <c:v>OR-600</c:v>
                  </c:pt>
                  <c:pt idx="23">
                    <c:v>RB-600</c:v>
                  </c:pt>
                  <c:pt idx="24">
                    <c:v>CO-2L</c:v>
                  </c:pt>
                  <c:pt idx="25">
                    <c:v>CO-600</c:v>
                  </c:pt>
                  <c:pt idx="26">
                    <c:v>DC-600</c:v>
                  </c:pt>
                  <c:pt idx="27">
                    <c:v>LE-600</c:v>
                  </c:pt>
                  <c:pt idx="28">
                    <c:v>OR-600</c:v>
                  </c:pt>
                  <c:pt idx="29">
                    <c:v>RB-600</c:v>
                  </c:pt>
                  <c:pt idx="30">
                    <c:v>CO-600</c:v>
                  </c:pt>
                  <c:pt idx="31">
                    <c:v>DC-600</c:v>
                  </c:pt>
                  <c:pt idx="32">
                    <c:v>LE-600</c:v>
                  </c:pt>
                  <c:pt idx="33">
                    <c:v>OR-600</c:v>
                  </c:pt>
                  <c:pt idx="34">
                    <c:v>CO-2L</c:v>
                  </c:pt>
                  <c:pt idx="35">
                    <c:v>CO-600</c:v>
                  </c:pt>
                  <c:pt idx="36">
                    <c:v>DC-600</c:v>
                  </c:pt>
                  <c:pt idx="37">
                    <c:v>LE-600</c:v>
                  </c:pt>
                  <c:pt idx="38">
                    <c:v>OR-600</c:v>
                  </c:pt>
                  <c:pt idx="39">
                    <c:v>RB-600</c:v>
                  </c:pt>
                  <c:pt idx="40">
                    <c:v>CO-2L</c:v>
                  </c:pt>
                  <c:pt idx="41">
                    <c:v>CO-600</c:v>
                  </c:pt>
                  <c:pt idx="42">
                    <c:v>DC-600</c:v>
                  </c:pt>
                  <c:pt idx="43">
                    <c:v>LE-600</c:v>
                  </c:pt>
                  <c:pt idx="44">
                    <c:v>OR-600</c:v>
                  </c:pt>
                  <c:pt idx="45">
                    <c:v>RB-600</c:v>
                  </c:pt>
                  <c:pt idx="46">
                    <c:v>CO-2L</c:v>
                  </c:pt>
                  <c:pt idx="47">
                    <c:v>CO-600</c:v>
                  </c:pt>
                  <c:pt idx="48">
                    <c:v>DC-600</c:v>
                  </c:pt>
                  <c:pt idx="49">
                    <c:v>LE-600</c:v>
                  </c:pt>
                  <c:pt idx="50">
                    <c:v>OR-600</c:v>
                  </c:pt>
                  <c:pt idx="51">
                    <c:v>RB-600</c:v>
                  </c:pt>
                  <c:pt idx="52">
                    <c:v>CO-2L</c:v>
                  </c:pt>
                  <c:pt idx="53">
                    <c:v>CO-600</c:v>
                  </c:pt>
                  <c:pt idx="54">
                    <c:v>DC-600</c:v>
                  </c:pt>
                  <c:pt idx="55">
                    <c:v>LE-600</c:v>
                  </c:pt>
                  <c:pt idx="56">
                    <c:v>OR-600</c:v>
                  </c:pt>
                  <c:pt idx="57">
                    <c:v>RB-600</c:v>
                  </c:pt>
                </c:lvl>
                <c:lvl>
                  <c:pt idx="0">
                    <c:v>Jan</c:v>
                  </c:pt>
                  <c:pt idx="6">
                    <c:v>Feb</c:v>
                  </c:pt>
                  <c:pt idx="12">
                    <c:v>Mar</c:v>
                  </c:pt>
                  <c:pt idx="18">
                    <c:v>Apr</c:v>
                  </c:pt>
                  <c:pt idx="24">
                    <c:v>May</c:v>
                  </c:pt>
                  <c:pt idx="30">
                    <c:v>Aug</c:v>
                  </c:pt>
                  <c:pt idx="34">
                    <c:v>Sep</c:v>
                  </c:pt>
                  <c:pt idx="40">
                    <c:v>Oct</c:v>
                  </c:pt>
                  <c:pt idx="46">
                    <c:v>Nov</c:v>
                  </c:pt>
                  <c:pt idx="52">
                    <c:v>Dec</c:v>
                  </c:pt>
                </c:lvl>
              </c:multiLvlStrCache>
            </c:multiLvlStrRef>
          </c:cat>
          <c:val>
            <c:numRef>
              <c:f>'product analysis'!$D$55:$D$123</c:f>
              <c:numCache>
                <c:formatCode>General</c:formatCode>
                <c:ptCount val="58"/>
                <c:pt idx="0">
                  <c:v>65.046693333333337</c:v>
                </c:pt>
                <c:pt idx="1">
                  <c:v>58.274053055555541</c:v>
                </c:pt>
                <c:pt idx="2">
                  <c:v>39.494901388888898</c:v>
                </c:pt>
                <c:pt idx="3">
                  <c:v>44.569552222222221</c:v>
                </c:pt>
                <c:pt idx="4">
                  <c:v>49.681269722222247</c:v>
                </c:pt>
                <c:pt idx="5">
                  <c:v>51.051977499999992</c:v>
                </c:pt>
                <c:pt idx="6">
                  <c:v>43.415560277777779</c:v>
                </c:pt>
                <c:pt idx="7">
                  <c:v>46.340043333333327</c:v>
                </c:pt>
                <c:pt idx="8">
                  <c:v>55.216328333333337</c:v>
                </c:pt>
                <c:pt idx="9">
                  <c:v>49.57033083333333</c:v>
                </c:pt>
                <c:pt idx="10">
                  <c:v>49.896099444444452</c:v>
                </c:pt>
                <c:pt idx="11">
                  <c:v>42.711518333333345</c:v>
                </c:pt>
                <c:pt idx="12">
                  <c:v>69.212975277777758</c:v>
                </c:pt>
                <c:pt idx="13">
                  <c:v>38.362210000000012</c:v>
                </c:pt>
                <c:pt idx="14">
                  <c:v>47.122909999999997</c:v>
                </c:pt>
                <c:pt idx="15">
                  <c:v>50.943731944444437</c:v>
                </c:pt>
                <c:pt idx="16">
                  <c:v>43.77490916666666</c:v>
                </c:pt>
                <c:pt idx="17">
                  <c:v>70.856289444444471</c:v>
                </c:pt>
                <c:pt idx="18">
                  <c:v>54.482441666666659</c:v>
                </c:pt>
                <c:pt idx="19">
                  <c:v>28.808338611111111</c:v>
                </c:pt>
                <c:pt idx="20">
                  <c:v>25.72092555555556</c:v>
                </c:pt>
                <c:pt idx="21">
                  <c:v>25.39135666666666</c:v>
                </c:pt>
                <c:pt idx="22">
                  <c:v>27.509327222222225</c:v>
                </c:pt>
                <c:pt idx="23">
                  <c:v>38.352782777777769</c:v>
                </c:pt>
                <c:pt idx="24">
                  <c:v>9.800000000000006</c:v>
                </c:pt>
                <c:pt idx="25">
                  <c:v>7.0000800000000023</c:v>
                </c:pt>
                <c:pt idx="26">
                  <c:v>6.0000000000000018</c:v>
                </c:pt>
                <c:pt idx="27">
                  <c:v>4.9999999999999982</c:v>
                </c:pt>
                <c:pt idx="28">
                  <c:v>11.000114444444449</c:v>
                </c:pt>
                <c:pt idx="29">
                  <c:v>5.0000000000000036</c:v>
                </c:pt>
                <c:pt idx="30">
                  <c:v>23.233333333333331</c:v>
                </c:pt>
                <c:pt idx="31">
                  <c:v>5.9166666666666652</c:v>
                </c:pt>
                <c:pt idx="32">
                  <c:v>8.8166666666666664</c:v>
                </c:pt>
                <c:pt idx="33">
                  <c:v>2.25</c:v>
                </c:pt>
                <c:pt idx="34">
                  <c:v>80.95324555555554</c:v>
                </c:pt>
                <c:pt idx="35">
                  <c:v>27.031626944444444</c:v>
                </c:pt>
                <c:pt idx="36">
                  <c:v>44.453699722222218</c:v>
                </c:pt>
                <c:pt idx="37">
                  <c:v>62.502483888888882</c:v>
                </c:pt>
                <c:pt idx="38">
                  <c:v>40.316103888888883</c:v>
                </c:pt>
                <c:pt idx="39">
                  <c:v>57.498803333333342</c:v>
                </c:pt>
                <c:pt idx="40">
                  <c:v>68.145594444444455</c:v>
                </c:pt>
                <c:pt idx="41">
                  <c:v>42.96745833333334</c:v>
                </c:pt>
                <c:pt idx="42">
                  <c:v>55.872164166666671</c:v>
                </c:pt>
                <c:pt idx="43">
                  <c:v>55.674045277777779</c:v>
                </c:pt>
                <c:pt idx="44">
                  <c:v>53.86772777777778</c:v>
                </c:pt>
                <c:pt idx="45">
                  <c:v>39.131679166666672</c:v>
                </c:pt>
                <c:pt idx="46">
                  <c:v>47.724811111111109</c:v>
                </c:pt>
                <c:pt idx="47">
                  <c:v>55.023292499999997</c:v>
                </c:pt>
                <c:pt idx="48">
                  <c:v>61.976787222222242</c:v>
                </c:pt>
                <c:pt idx="49">
                  <c:v>44.240297777777791</c:v>
                </c:pt>
                <c:pt idx="50">
                  <c:v>58.249037777777772</c:v>
                </c:pt>
                <c:pt idx="51">
                  <c:v>37.087343611111109</c:v>
                </c:pt>
                <c:pt idx="52">
                  <c:v>76.862206388888879</c:v>
                </c:pt>
                <c:pt idx="53">
                  <c:v>63.178646111111135</c:v>
                </c:pt>
                <c:pt idx="54">
                  <c:v>56.767001388888886</c:v>
                </c:pt>
                <c:pt idx="55">
                  <c:v>42.018688055555558</c:v>
                </c:pt>
                <c:pt idx="56">
                  <c:v>38.259321666666665</c:v>
                </c:pt>
                <c:pt idx="57">
                  <c:v>37.54748277777778</c:v>
                </c:pt>
              </c:numCache>
            </c:numRef>
          </c:val>
          <c:smooth val="0"/>
          <c:extLst>
            <c:ext xmlns:c16="http://schemas.microsoft.com/office/drawing/2014/chart" uri="{C3380CC4-5D6E-409C-BE32-E72D297353CC}">
              <c16:uniqueId val="{00000002-37EA-4198-A773-E9246FAF46EE}"/>
            </c:ext>
          </c:extLst>
        </c:ser>
        <c:dLbls>
          <c:showLegendKey val="0"/>
          <c:showVal val="0"/>
          <c:showCatName val="0"/>
          <c:showSerName val="0"/>
          <c:showPercent val="0"/>
          <c:showBubbleSize val="0"/>
        </c:dLbls>
        <c:marker val="1"/>
        <c:smooth val="0"/>
        <c:axId val="956474712"/>
        <c:axId val="956475040"/>
      </c:lineChart>
      <c:catAx>
        <c:axId val="95647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75040"/>
        <c:crosses val="autoZero"/>
        <c:auto val="1"/>
        <c:lblAlgn val="ctr"/>
        <c:lblOffset val="100"/>
        <c:noMultiLvlLbl val="0"/>
      </c:catAx>
      <c:valAx>
        <c:axId val="95647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7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analysis'!$F$3</c:f>
              <c:strCache>
                <c:ptCount val="1"/>
                <c:pt idx="0">
                  <c:v>Sum of Total Human Error Downtime Hr</c:v>
                </c:pt>
              </c:strCache>
            </c:strRef>
          </c:tx>
          <c:spPr>
            <a:solidFill>
              <a:schemeClr val="accent1"/>
            </a:solidFill>
            <a:ln>
              <a:noFill/>
            </a:ln>
            <a:effectLst/>
          </c:spPr>
          <c:invertIfNegative val="0"/>
          <c:cat>
            <c:strRef>
              <c:f>'product analysis'!$E$4:$E$10</c:f>
              <c:strCache>
                <c:ptCount val="6"/>
                <c:pt idx="0">
                  <c:v>CO-2L</c:v>
                </c:pt>
                <c:pt idx="1">
                  <c:v>CO-600</c:v>
                </c:pt>
                <c:pt idx="2">
                  <c:v>DC-600</c:v>
                </c:pt>
                <c:pt idx="3">
                  <c:v>LE-600</c:v>
                </c:pt>
                <c:pt idx="4">
                  <c:v>OR-600</c:v>
                </c:pt>
                <c:pt idx="5">
                  <c:v>RB-600</c:v>
                </c:pt>
              </c:strCache>
            </c:strRef>
          </c:cat>
          <c:val>
            <c:numRef>
              <c:f>'product analysis'!$F$4:$F$10</c:f>
              <c:numCache>
                <c:formatCode>0</c:formatCode>
                <c:ptCount val="6"/>
                <c:pt idx="0">
                  <c:v>55.426666666666648</c:v>
                </c:pt>
                <c:pt idx="1">
                  <c:v>56.546666666666667</c:v>
                </c:pt>
                <c:pt idx="2">
                  <c:v>60.48333333333332</c:v>
                </c:pt>
                <c:pt idx="3">
                  <c:v>54.6</c:v>
                </c:pt>
                <c:pt idx="4">
                  <c:v>47.53000000000003</c:v>
                </c:pt>
                <c:pt idx="5">
                  <c:v>60.876666666666658</c:v>
                </c:pt>
              </c:numCache>
            </c:numRef>
          </c:val>
          <c:extLst>
            <c:ext xmlns:c16="http://schemas.microsoft.com/office/drawing/2014/chart" uri="{C3380CC4-5D6E-409C-BE32-E72D297353CC}">
              <c16:uniqueId val="{00000000-3D86-4C1E-9E18-E8FD5CF3306D}"/>
            </c:ext>
          </c:extLst>
        </c:ser>
        <c:ser>
          <c:idx val="1"/>
          <c:order val="1"/>
          <c:tx>
            <c:strRef>
              <c:f>'product analysis'!$G$3</c:f>
              <c:strCache>
                <c:ptCount val="1"/>
                <c:pt idx="0">
                  <c:v>Sum of Total Non-Human Error Downtime Hr</c:v>
                </c:pt>
              </c:strCache>
            </c:strRef>
          </c:tx>
          <c:spPr>
            <a:solidFill>
              <a:schemeClr val="accent2"/>
            </a:solidFill>
            <a:ln>
              <a:noFill/>
            </a:ln>
            <a:effectLst/>
          </c:spPr>
          <c:invertIfNegative val="0"/>
          <c:cat>
            <c:strRef>
              <c:f>'product analysis'!$E$4:$E$10</c:f>
              <c:strCache>
                <c:ptCount val="6"/>
                <c:pt idx="0">
                  <c:v>CO-2L</c:v>
                </c:pt>
                <c:pt idx="1">
                  <c:v>CO-600</c:v>
                </c:pt>
                <c:pt idx="2">
                  <c:v>DC-600</c:v>
                </c:pt>
                <c:pt idx="3">
                  <c:v>LE-600</c:v>
                </c:pt>
                <c:pt idx="4">
                  <c:v>OR-600</c:v>
                </c:pt>
                <c:pt idx="5">
                  <c:v>RB-600</c:v>
                </c:pt>
              </c:strCache>
            </c:strRef>
          </c:cat>
          <c:val>
            <c:numRef>
              <c:f>'product analysis'!$G$4:$G$10</c:f>
              <c:numCache>
                <c:formatCode>0</c:formatCode>
                <c:ptCount val="6"/>
                <c:pt idx="0">
                  <c:v>63.860000000000042</c:v>
                </c:pt>
                <c:pt idx="1">
                  <c:v>55.446666666666658</c:v>
                </c:pt>
                <c:pt idx="2">
                  <c:v>50.70333333333334</c:v>
                </c:pt>
                <c:pt idx="3">
                  <c:v>50.526666666666657</c:v>
                </c:pt>
                <c:pt idx="4">
                  <c:v>61.709999999999994</c:v>
                </c:pt>
                <c:pt idx="5">
                  <c:v>48.383333333333368</c:v>
                </c:pt>
              </c:numCache>
            </c:numRef>
          </c:val>
          <c:extLst>
            <c:ext xmlns:c16="http://schemas.microsoft.com/office/drawing/2014/chart" uri="{C3380CC4-5D6E-409C-BE32-E72D297353CC}">
              <c16:uniqueId val="{00000001-3D86-4C1E-9E18-E8FD5CF3306D}"/>
            </c:ext>
          </c:extLst>
        </c:ser>
        <c:dLbls>
          <c:showLegendKey val="0"/>
          <c:showVal val="0"/>
          <c:showCatName val="0"/>
          <c:showSerName val="0"/>
          <c:showPercent val="0"/>
          <c:showBubbleSize val="0"/>
        </c:dLbls>
        <c:gapWidth val="182"/>
        <c:overlap val="100"/>
        <c:axId val="825859264"/>
        <c:axId val="825866480"/>
      </c:barChart>
      <c:catAx>
        <c:axId val="82585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66480"/>
        <c:crosses val="autoZero"/>
        <c:auto val="1"/>
        <c:lblAlgn val="ctr"/>
        <c:lblOffset val="100"/>
        <c:noMultiLvlLbl val="0"/>
      </c:catAx>
      <c:valAx>
        <c:axId val="825866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analysis'!$F$74</c:f>
              <c:strCache>
                <c:ptCount val="1"/>
                <c:pt idx="0">
                  <c:v>Sum of productive time</c:v>
                </c:pt>
              </c:strCache>
            </c:strRef>
          </c:tx>
          <c:spPr>
            <a:solidFill>
              <a:schemeClr val="accent1"/>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analysis'!$F$75:$F$81</c:f>
              <c:numCache>
                <c:formatCode>0</c:formatCode>
                <c:ptCount val="6"/>
                <c:pt idx="0">
                  <c:v>400.7035280555553</c:v>
                </c:pt>
                <c:pt idx="1">
                  <c:v>282.90241555555571</c:v>
                </c:pt>
                <c:pt idx="2">
                  <c:v>290.71138444444449</c:v>
                </c:pt>
                <c:pt idx="3">
                  <c:v>287.1704866666667</c:v>
                </c:pt>
                <c:pt idx="4">
                  <c:v>267.72057777777798</c:v>
                </c:pt>
                <c:pt idx="5">
                  <c:v>272.45121027777776</c:v>
                </c:pt>
              </c:numCache>
            </c:numRef>
          </c:val>
          <c:extLst>
            <c:ext xmlns:c16="http://schemas.microsoft.com/office/drawing/2014/chart" uri="{C3380CC4-5D6E-409C-BE32-E72D297353CC}">
              <c16:uniqueId val="{00000000-8E6F-4414-BA0A-78F1165D5B68}"/>
            </c:ext>
          </c:extLst>
        </c:ser>
        <c:ser>
          <c:idx val="1"/>
          <c:order val="1"/>
          <c:tx>
            <c:strRef>
              <c:f>'product analysis'!$G$74</c:f>
              <c:strCache>
                <c:ptCount val="1"/>
                <c:pt idx="0">
                  <c:v>Sum of total downtime in hr2</c:v>
                </c:pt>
              </c:strCache>
            </c:strRef>
          </c:tx>
          <c:spPr>
            <a:solidFill>
              <a:schemeClr val="accent2"/>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analysis'!$G$75:$G$81</c:f>
              <c:numCache>
                <c:formatCode>0</c:formatCode>
                <c:ptCount val="6"/>
                <c:pt idx="0">
                  <c:v>114.94000000000007</c:v>
                </c:pt>
                <c:pt idx="1">
                  <c:v>107.31666666666672</c:v>
                </c:pt>
                <c:pt idx="2">
                  <c:v>107.83000000000004</c:v>
                </c:pt>
                <c:pt idx="3">
                  <c:v>101.55666666666666</c:v>
                </c:pt>
                <c:pt idx="4">
                  <c:v>107.08333333333333</c:v>
                </c:pt>
                <c:pt idx="5">
                  <c:v>106.78666666666665</c:v>
                </c:pt>
              </c:numCache>
            </c:numRef>
          </c:val>
          <c:extLst>
            <c:ext xmlns:c16="http://schemas.microsoft.com/office/drawing/2014/chart" uri="{C3380CC4-5D6E-409C-BE32-E72D297353CC}">
              <c16:uniqueId val="{00000001-8E6F-4414-BA0A-78F1165D5B68}"/>
            </c:ext>
          </c:extLst>
        </c:ser>
        <c:ser>
          <c:idx val="2"/>
          <c:order val="2"/>
          <c:tx>
            <c:strRef>
              <c:f>'product analysis'!$H$74</c:f>
              <c:strCache>
                <c:ptCount val="1"/>
                <c:pt idx="0">
                  <c:v>Sum of working hours3</c:v>
                </c:pt>
              </c:strCache>
            </c:strRef>
          </c:tx>
          <c:spPr>
            <a:solidFill>
              <a:schemeClr val="accent3"/>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analysis'!$H$75:$H$81</c:f>
              <c:numCache>
                <c:formatCode>0</c:formatCode>
                <c:ptCount val="6"/>
                <c:pt idx="0">
                  <c:v>515.64352805555541</c:v>
                </c:pt>
                <c:pt idx="1">
                  <c:v>390.21908222222237</c:v>
                </c:pt>
                <c:pt idx="2">
                  <c:v>398.54138444444447</c:v>
                </c:pt>
                <c:pt idx="3">
                  <c:v>388.72715333333304</c:v>
                </c:pt>
                <c:pt idx="4">
                  <c:v>374.80391111111118</c:v>
                </c:pt>
                <c:pt idx="5">
                  <c:v>379.23787694444445</c:v>
                </c:pt>
              </c:numCache>
            </c:numRef>
          </c:val>
          <c:extLst>
            <c:ext xmlns:c16="http://schemas.microsoft.com/office/drawing/2014/chart" uri="{C3380CC4-5D6E-409C-BE32-E72D297353CC}">
              <c16:uniqueId val="{00000003-8E6F-4414-BA0A-78F1165D5B68}"/>
            </c:ext>
          </c:extLst>
        </c:ser>
        <c:dLbls>
          <c:showLegendKey val="0"/>
          <c:showVal val="0"/>
          <c:showCatName val="0"/>
          <c:showSerName val="0"/>
          <c:showPercent val="0"/>
          <c:showBubbleSize val="0"/>
        </c:dLbls>
        <c:gapWidth val="219"/>
        <c:overlap val="-27"/>
        <c:axId val="854688800"/>
        <c:axId val="854690440"/>
      </c:barChart>
      <c:catAx>
        <c:axId val="8546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90440"/>
        <c:crosses val="autoZero"/>
        <c:auto val="1"/>
        <c:lblAlgn val="ctr"/>
        <c:lblOffset val="100"/>
        <c:noMultiLvlLbl val="0"/>
      </c:catAx>
      <c:valAx>
        <c:axId val="854690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8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Human</a:t>
            </a:r>
            <a:r>
              <a:rPr lang="en-US" b="1" baseline="0">
                <a:solidFill>
                  <a:schemeClr val="tx1"/>
                </a:solidFill>
              </a:rPr>
              <a:t> &amp; Machine downtime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16373075221592E-2"/>
          <c:y val="0.14578346303692552"/>
          <c:w val="0.68213270274095672"/>
          <c:h val="0.69385978949155969"/>
        </c:manualLayout>
      </c:layout>
      <c:bar3DChart>
        <c:barDir val="bar"/>
        <c:grouping val="clustered"/>
        <c:varyColors val="0"/>
        <c:ser>
          <c:idx val="0"/>
          <c:order val="0"/>
          <c:tx>
            <c:strRef>
              <c:f>'operator analysis2'!$B$72</c:f>
              <c:strCache>
                <c:ptCount val="1"/>
                <c:pt idx="0">
                  <c:v>Sum of Total Human Error Downtime Hr</c:v>
                </c:pt>
              </c:strCache>
            </c:strRef>
          </c:tx>
          <c:spPr>
            <a:solidFill>
              <a:schemeClr val="accent1"/>
            </a:solidFill>
            <a:ln>
              <a:noFill/>
            </a:ln>
            <a:effectLst/>
            <a:sp3d/>
          </c:spPr>
          <c:invertIfNegative val="0"/>
          <c:cat>
            <c:strRef>
              <c:f>'operator analysis2'!$B$73</c:f>
              <c:strCache>
                <c:ptCount val="1"/>
                <c:pt idx="0">
                  <c:v>Total</c:v>
                </c:pt>
              </c:strCache>
            </c:strRef>
          </c:cat>
          <c:val>
            <c:numRef>
              <c:f>'operator analysis2'!$B$73</c:f>
              <c:numCache>
                <c:formatCode>0.00</c:formatCode>
                <c:ptCount val="1"/>
                <c:pt idx="0">
                  <c:v>335.46333333333274</c:v>
                </c:pt>
              </c:numCache>
            </c:numRef>
          </c:val>
          <c:extLst>
            <c:ext xmlns:c16="http://schemas.microsoft.com/office/drawing/2014/chart" uri="{C3380CC4-5D6E-409C-BE32-E72D297353CC}">
              <c16:uniqueId val="{00000000-5259-43AB-AFCC-3D661A8A03F9}"/>
            </c:ext>
          </c:extLst>
        </c:ser>
        <c:ser>
          <c:idx val="1"/>
          <c:order val="1"/>
          <c:tx>
            <c:strRef>
              <c:f>'operator analysis2'!$C$72</c:f>
              <c:strCache>
                <c:ptCount val="1"/>
                <c:pt idx="0">
                  <c:v>Sum of Total Non-Human Error Downtime Hr</c:v>
                </c:pt>
              </c:strCache>
            </c:strRef>
          </c:tx>
          <c:spPr>
            <a:solidFill>
              <a:schemeClr val="accent2"/>
            </a:solidFill>
            <a:ln>
              <a:noFill/>
            </a:ln>
            <a:effectLst/>
            <a:sp3d/>
          </c:spPr>
          <c:invertIfNegative val="0"/>
          <c:cat>
            <c:strRef>
              <c:f>'operator analysis2'!$B$73</c:f>
              <c:strCache>
                <c:ptCount val="1"/>
                <c:pt idx="0">
                  <c:v>Total</c:v>
                </c:pt>
              </c:strCache>
            </c:strRef>
          </c:cat>
          <c:val>
            <c:numRef>
              <c:f>'operator analysis2'!$C$73</c:f>
              <c:numCache>
                <c:formatCode>0.00</c:formatCode>
                <c:ptCount val="1"/>
                <c:pt idx="0">
                  <c:v>330.63000000000011</c:v>
                </c:pt>
              </c:numCache>
            </c:numRef>
          </c:val>
          <c:extLst>
            <c:ext xmlns:c16="http://schemas.microsoft.com/office/drawing/2014/chart" uri="{C3380CC4-5D6E-409C-BE32-E72D297353CC}">
              <c16:uniqueId val="{00000001-5259-43AB-AFCC-3D661A8A03F9}"/>
            </c:ext>
          </c:extLst>
        </c:ser>
        <c:dLbls>
          <c:showLegendKey val="0"/>
          <c:showVal val="0"/>
          <c:showCatName val="0"/>
          <c:showSerName val="0"/>
          <c:showPercent val="0"/>
          <c:showBubbleSize val="0"/>
        </c:dLbls>
        <c:gapWidth val="150"/>
        <c:shape val="box"/>
        <c:axId val="814409392"/>
        <c:axId val="651204400"/>
        <c:axId val="0"/>
      </c:bar3DChart>
      <c:catAx>
        <c:axId val="81440939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sum</a:t>
                </a:r>
                <a:r>
                  <a:rPr lang="en-US" b="1" baseline="0">
                    <a:solidFill>
                      <a:schemeClr val="tx1"/>
                    </a:solidFill>
                  </a:rPr>
                  <a:t> of downtime</a:t>
                </a:r>
                <a:endParaRPr lang="en-US" b="1">
                  <a:solidFill>
                    <a:schemeClr val="tx1"/>
                  </a:solidFill>
                </a:endParaRPr>
              </a:p>
            </c:rich>
          </c:tx>
          <c:layout>
            <c:manualLayout>
              <c:xMode val="edge"/>
              <c:yMode val="edge"/>
              <c:x val="4.6322093925897236E-2"/>
              <c:y val="0.233958715084029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51204400"/>
        <c:crosses val="autoZero"/>
        <c:auto val="1"/>
        <c:lblAlgn val="ctr"/>
        <c:lblOffset val="100"/>
        <c:noMultiLvlLbl val="0"/>
      </c:catAx>
      <c:valAx>
        <c:axId val="65120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layout>
            <c:manualLayout>
              <c:xMode val="edge"/>
              <c:yMode val="edge"/>
              <c:x val="0.34438396877333044"/>
              <c:y val="0.759575825762791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4409392"/>
        <c:crosses val="autoZero"/>
        <c:crossBetween val="between"/>
      </c:valAx>
      <c:spPr>
        <a:noFill/>
        <a:ln>
          <a:noFill/>
        </a:ln>
        <a:effectLst/>
      </c:spPr>
    </c:plotArea>
    <c:legend>
      <c:legendPos val="r"/>
      <c:layout>
        <c:manualLayout>
          <c:xMode val="edge"/>
          <c:yMode val="edge"/>
          <c:x val="0.69681493996995092"/>
          <c:y val="0.17801559491113431"/>
          <c:w val="0.28062160252663348"/>
          <c:h val="0.67915261045488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analysis!PivotTable1</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analysis'!$B$126</c:f>
              <c:strCache>
                <c:ptCount val="1"/>
                <c:pt idx="0">
                  <c:v>Sum of working hours3</c:v>
                </c:pt>
              </c:strCache>
            </c:strRef>
          </c:tx>
          <c:spPr>
            <a:ln w="28575" cap="rnd">
              <a:solidFill>
                <a:schemeClr val="accent1"/>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analysis'!$B$127:$B$191</c:f>
              <c:numCache>
                <c:formatCode>0</c:formatCode>
                <c:ptCount val="58"/>
                <c:pt idx="0">
                  <c:v>65.046693333333337</c:v>
                </c:pt>
                <c:pt idx="1">
                  <c:v>43.415560277777779</c:v>
                </c:pt>
                <c:pt idx="2">
                  <c:v>69.212975277777758</c:v>
                </c:pt>
                <c:pt idx="3">
                  <c:v>54.482441666666659</c:v>
                </c:pt>
                <c:pt idx="4">
                  <c:v>9.800000000000006</c:v>
                </c:pt>
                <c:pt idx="5">
                  <c:v>80.95324555555554</c:v>
                </c:pt>
                <c:pt idx="6">
                  <c:v>68.145594444444455</c:v>
                </c:pt>
                <c:pt idx="7">
                  <c:v>47.724811111111109</c:v>
                </c:pt>
                <c:pt idx="8">
                  <c:v>76.862206388888879</c:v>
                </c:pt>
                <c:pt idx="9">
                  <c:v>58.274053055555541</c:v>
                </c:pt>
                <c:pt idx="10">
                  <c:v>46.340043333333327</c:v>
                </c:pt>
                <c:pt idx="11">
                  <c:v>38.362210000000012</c:v>
                </c:pt>
                <c:pt idx="12">
                  <c:v>28.808338611111111</c:v>
                </c:pt>
                <c:pt idx="13">
                  <c:v>7.0000800000000023</c:v>
                </c:pt>
                <c:pt idx="14">
                  <c:v>23.233333333333331</c:v>
                </c:pt>
                <c:pt idx="15">
                  <c:v>27.031626944444444</c:v>
                </c:pt>
                <c:pt idx="16">
                  <c:v>42.96745833333334</c:v>
                </c:pt>
                <c:pt idx="17">
                  <c:v>55.023292499999997</c:v>
                </c:pt>
                <c:pt idx="18">
                  <c:v>63.178646111111135</c:v>
                </c:pt>
                <c:pt idx="19">
                  <c:v>39.494901388888898</c:v>
                </c:pt>
                <c:pt idx="20">
                  <c:v>55.216328333333337</c:v>
                </c:pt>
                <c:pt idx="21">
                  <c:v>47.122909999999997</c:v>
                </c:pt>
                <c:pt idx="22">
                  <c:v>25.72092555555556</c:v>
                </c:pt>
                <c:pt idx="23">
                  <c:v>6.0000000000000018</c:v>
                </c:pt>
                <c:pt idx="24">
                  <c:v>5.9166666666666652</c:v>
                </c:pt>
                <c:pt idx="25">
                  <c:v>44.453699722222218</c:v>
                </c:pt>
                <c:pt idx="26">
                  <c:v>55.872164166666671</c:v>
                </c:pt>
                <c:pt idx="27">
                  <c:v>61.976787222222242</c:v>
                </c:pt>
                <c:pt idx="28">
                  <c:v>56.767001388888886</c:v>
                </c:pt>
                <c:pt idx="29">
                  <c:v>44.569552222222221</c:v>
                </c:pt>
                <c:pt idx="30">
                  <c:v>49.57033083333333</c:v>
                </c:pt>
                <c:pt idx="31">
                  <c:v>50.943731944444437</c:v>
                </c:pt>
                <c:pt idx="32">
                  <c:v>25.39135666666666</c:v>
                </c:pt>
                <c:pt idx="33">
                  <c:v>4.9999999999999982</c:v>
                </c:pt>
                <c:pt idx="34">
                  <c:v>8.8166666666666664</c:v>
                </c:pt>
                <c:pt idx="35">
                  <c:v>62.502483888888882</c:v>
                </c:pt>
                <c:pt idx="36">
                  <c:v>55.674045277777779</c:v>
                </c:pt>
                <c:pt idx="37">
                  <c:v>44.240297777777791</c:v>
                </c:pt>
                <c:pt idx="38">
                  <c:v>42.018688055555558</c:v>
                </c:pt>
                <c:pt idx="39">
                  <c:v>49.681269722222247</c:v>
                </c:pt>
                <c:pt idx="40">
                  <c:v>49.896099444444452</c:v>
                </c:pt>
                <c:pt idx="41">
                  <c:v>43.77490916666666</c:v>
                </c:pt>
                <c:pt idx="42">
                  <c:v>27.509327222222225</c:v>
                </c:pt>
                <c:pt idx="43">
                  <c:v>11.000114444444449</c:v>
                </c:pt>
                <c:pt idx="44">
                  <c:v>2.25</c:v>
                </c:pt>
                <c:pt idx="45">
                  <c:v>40.316103888888883</c:v>
                </c:pt>
                <c:pt idx="46">
                  <c:v>53.86772777777778</c:v>
                </c:pt>
                <c:pt idx="47">
                  <c:v>58.249037777777772</c:v>
                </c:pt>
                <c:pt idx="48">
                  <c:v>38.259321666666665</c:v>
                </c:pt>
                <c:pt idx="49">
                  <c:v>51.051977499999992</c:v>
                </c:pt>
                <c:pt idx="50">
                  <c:v>42.711518333333345</c:v>
                </c:pt>
                <c:pt idx="51">
                  <c:v>70.856289444444471</c:v>
                </c:pt>
                <c:pt idx="52">
                  <c:v>38.352782777777769</c:v>
                </c:pt>
                <c:pt idx="53">
                  <c:v>5.0000000000000036</c:v>
                </c:pt>
                <c:pt idx="54">
                  <c:v>57.498803333333342</c:v>
                </c:pt>
                <c:pt idx="55">
                  <c:v>39.131679166666672</c:v>
                </c:pt>
                <c:pt idx="56">
                  <c:v>37.087343611111109</c:v>
                </c:pt>
                <c:pt idx="57">
                  <c:v>37.54748277777778</c:v>
                </c:pt>
              </c:numCache>
            </c:numRef>
          </c:val>
          <c:smooth val="0"/>
          <c:extLst>
            <c:ext xmlns:c16="http://schemas.microsoft.com/office/drawing/2014/chart" uri="{C3380CC4-5D6E-409C-BE32-E72D297353CC}">
              <c16:uniqueId val="{00000000-972E-4D73-BC61-C3C7073E1022}"/>
            </c:ext>
          </c:extLst>
        </c:ser>
        <c:ser>
          <c:idx val="1"/>
          <c:order val="1"/>
          <c:tx>
            <c:strRef>
              <c:f>'product analysis'!$C$126</c:f>
              <c:strCache>
                <c:ptCount val="1"/>
                <c:pt idx="0">
                  <c:v>Sum of Total Non-Human Error Downtime Hr</c:v>
                </c:pt>
              </c:strCache>
            </c:strRef>
          </c:tx>
          <c:spPr>
            <a:ln w="28575" cap="rnd">
              <a:solidFill>
                <a:schemeClr val="accent2"/>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analysis'!$C$127:$C$191</c:f>
              <c:numCache>
                <c:formatCode>0</c:formatCode>
                <c:ptCount val="58"/>
                <c:pt idx="0">
                  <c:v>6.14</c:v>
                </c:pt>
                <c:pt idx="1">
                  <c:v>6.0299999999999994</c:v>
                </c:pt>
                <c:pt idx="2">
                  <c:v>10.020000000000001</c:v>
                </c:pt>
                <c:pt idx="3">
                  <c:v>6.8699999999999992</c:v>
                </c:pt>
                <c:pt idx="4">
                  <c:v>2.08</c:v>
                </c:pt>
                <c:pt idx="5">
                  <c:v>10.700000000000003</c:v>
                </c:pt>
                <c:pt idx="6">
                  <c:v>5.8500000000000005</c:v>
                </c:pt>
                <c:pt idx="7">
                  <c:v>7.8100000000000005</c:v>
                </c:pt>
                <c:pt idx="8">
                  <c:v>8.36</c:v>
                </c:pt>
                <c:pt idx="9">
                  <c:v>7.2099999999999991</c:v>
                </c:pt>
                <c:pt idx="10">
                  <c:v>5.74</c:v>
                </c:pt>
                <c:pt idx="11">
                  <c:v>6.129999999999999</c:v>
                </c:pt>
                <c:pt idx="12">
                  <c:v>6.92</c:v>
                </c:pt>
                <c:pt idx="13">
                  <c:v>2.08</c:v>
                </c:pt>
                <c:pt idx="14">
                  <c:v>4.7666666666666666</c:v>
                </c:pt>
                <c:pt idx="15">
                  <c:v>2.44</c:v>
                </c:pt>
                <c:pt idx="16">
                  <c:v>6.2100000000000009</c:v>
                </c:pt>
                <c:pt idx="17">
                  <c:v>7.34</c:v>
                </c:pt>
                <c:pt idx="18">
                  <c:v>6.6100000000000012</c:v>
                </c:pt>
                <c:pt idx="19">
                  <c:v>4.42</c:v>
                </c:pt>
                <c:pt idx="20">
                  <c:v>7.4099999999999993</c:v>
                </c:pt>
                <c:pt idx="21">
                  <c:v>8.4400000000000013</c:v>
                </c:pt>
                <c:pt idx="22">
                  <c:v>3.8699999999999997</c:v>
                </c:pt>
                <c:pt idx="23">
                  <c:v>2.54</c:v>
                </c:pt>
                <c:pt idx="24">
                  <c:v>1.5833333333333333</c:v>
                </c:pt>
                <c:pt idx="25">
                  <c:v>5.33</c:v>
                </c:pt>
                <c:pt idx="26">
                  <c:v>5.09</c:v>
                </c:pt>
                <c:pt idx="27">
                  <c:v>5.23</c:v>
                </c:pt>
                <c:pt idx="28">
                  <c:v>6.79</c:v>
                </c:pt>
                <c:pt idx="29">
                  <c:v>5.16</c:v>
                </c:pt>
                <c:pt idx="30">
                  <c:v>4.1500000000000004</c:v>
                </c:pt>
                <c:pt idx="31">
                  <c:v>3.45</c:v>
                </c:pt>
                <c:pt idx="32">
                  <c:v>7.16</c:v>
                </c:pt>
                <c:pt idx="33">
                  <c:v>1.38</c:v>
                </c:pt>
                <c:pt idx="34">
                  <c:v>0.41666666666666663</c:v>
                </c:pt>
                <c:pt idx="35">
                  <c:v>8.5200000000000014</c:v>
                </c:pt>
                <c:pt idx="36">
                  <c:v>6.4899999999999993</c:v>
                </c:pt>
                <c:pt idx="37">
                  <c:v>6.96</c:v>
                </c:pt>
                <c:pt idx="38">
                  <c:v>6.8400000000000016</c:v>
                </c:pt>
                <c:pt idx="39">
                  <c:v>8.3099999999999987</c:v>
                </c:pt>
                <c:pt idx="40">
                  <c:v>6.8599999999999994</c:v>
                </c:pt>
                <c:pt idx="41">
                  <c:v>5.1800000000000006</c:v>
                </c:pt>
                <c:pt idx="42">
                  <c:v>6.46</c:v>
                </c:pt>
                <c:pt idx="43">
                  <c:v>4.8099999999999996</c:v>
                </c:pt>
                <c:pt idx="44">
                  <c:v>0.25</c:v>
                </c:pt>
                <c:pt idx="45">
                  <c:v>5.1100000000000003</c:v>
                </c:pt>
                <c:pt idx="46">
                  <c:v>9.6499999999999986</c:v>
                </c:pt>
                <c:pt idx="47">
                  <c:v>9.7299999999999986</c:v>
                </c:pt>
                <c:pt idx="48">
                  <c:v>5.35</c:v>
                </c:pt>
                <c:pt idx="49">
                  <c:v>2.8</c:v>
                </c:pt>
                <c:pt idx="50">
                  <c:v>4.9400000000000013</c:v>
                </c:pt>
                <c:pt idx="51">
                  <c:v>7.66</c:v>
                </c:pt>
                <c:pt idx="52">
                  <c:v>7.68</c:v>
                </c:pt>
                <c:pt idx="53">
                  <c:v>1.0999999999999999</c:v>
                </c:pt>
                <c:pt idx="54">
                  <c:v>8.8433333333333337</c:v>
                </c:pt>
                <c:pt idx="55">
                  <c:v>6.55</c:v>
                </c:pt>
                <c:pt idx="56">
                  <c:v>3.3399999999999994</c:v>
                </c:pt>
                <c:pt idx="57">
                  <c:v>5.47</c:v>
                </c:pt>
              </c:numCache>
            </c:numRef>
          </c:val>
          <c:smooth val="0"/>
          <c:extLst>
            <c:ext xmlns:c16="http://schemas.microsoft.com/office/drawing/2014/chart" uri="{C3380CC4-5D6E-409C-BE32-E72D297353CC}">
              <c16:uniqueId val="{00000003-972E-4D73-BC61-C3C7073E1022}"/>
            </c:ext>
          </c:extLst>
        </c:ser>
        <c:ser>
          <c:idx val="2"/>
          <c:order val="2"/>
          <c:tx>
            <c:strRef>
              <c:f>'product analysis'!$D$126</c:f>
              <c:strCache>
                <c:ptCount val="1"/>
                <c:pt idx="0">
                  <c:v>Sum of Total Human Error Downtime Hr</c:v>
                </c:pt>
              </c:strCache>
            </c:strRef>
          </c:tx>
          <c:spPr>
            <a:ln w="28575" cap="rnd">
              <a:solidFill>
                <a:schemeClr val="accent3"/>
              </a:solidFill>
              <a:round/>
            </a:ln>
            <a:effectLst/>
          </c:spPr>
          <c:marker>
            <c:symbol val="none"/>
          </c:marker>
          <c:cat>
            <c:multiLvlStrRef>
              <c:f>'product analysis'!$A$127:$A$191</c:f>
              <c:multiLvlStrCache>
                <c:ptCount val="58"/>
                <c:lvl>
                  <c:pt idx="0">
                    <c:v>Jan</c:v>
                  </c:pt>
                  <c:pt idx="1">
                    <c:v>Feb</c:v>
                  </c:pt>
                  <c:pt idx="2">
                    <c:v>Mar</c:v>
                  </c:pt>
                  <c:pt idx="3">
                    <c:v>Apr</c:v>
                  </c:pt>
                  <c:pt idx="4">
                    <c:v>May</c:v>
                  </c:pt>
                  <c:pt idx="5">
                    <c:v>Sep</c:v>
                  </c:pt>
                  <c:pt idx="6">
                    <c:v>Oct</c:v>
                  </c:pt>
                  <c:pt idx="7">
                    <c:v>Nov</c:v>
                  </c:pt>
                  <c:pt idx="8">
                    <c:v>Dec</c:v>
                  </c:pt>
                  <c:pt idx="9">
                    <c:v>Jan</c:v>
                  </c:pt>
                  <c:pt idx="10">
                    <c:v>Feb</c:v>
                  </c:pt>
                  <c:pt idx="11">
                    <c:v>Mar</c:v>
                  </c:pt>
                  <c:pt idx="12">
                    <c:v>Apr</c:v>
                  </c:pt>
                  <c:pt idx="13">
                    <c:v>May</c:v>
                  </c:pt>
                  <c:pt idx="14">
                    <c:v>Aug</c:v>
                  </c:pt>
                  <c:pt idx="15">
                    <c:v>Sep</c:v>
                  </c:pt>
                  <c:pt idx="16">
                    <c:v>Oct</c:v>
                  </c:pt>
                  <c:pt idx="17">
                    <c:v>Nov</c:v>
                  </c:pt>
                  <c:pt idx="18">
                    <c:v>Dec</c:v>
                  </c:pt>
                  <c:pt idx="19">
                    <c:v>Jan</c:v>
                  </c:pt>
                  <c:pt idx="20">
                    <c:v>Feb</c:v>
                  </c:pt>
                  <c:pt idx="21">
                    <c:v>Mar</c:v>
                  </c:pt>
                  <c:pt idx="22">
                    <c:v>Apr</c:v>
                  </c:pt>
                  <c:pt idx="23">
                    <c:v>May</c:v>
                  </c:pt>
                  <c:pt idx="24">
                    <c:v>Aug</c:v>
                  </c:pt>
                  <c:pt idx="25">
                    <c:v>Sep</c:v>
                  </c:pt>
                  <c:pt idx="26">
                    <c:v>Oct</c:v>
                  </c:pt>
                  <c:pt idx="27">
                    <c:v>Nov</c:v>
                  </c:pt>
                  <c:pt idx="28">
                    <c:v>Dec</c:v>
                  </c:pt>
                  <c:pt idx="29">
                    <c:v>Jan</c:v>
                  </c:pt>
                  <c:pt idx="30">
                    <c:v>Feb</c:v>
                  </c:pt>
                  <c:pt idx="31">
                    <c:v>Mar</c:v>
                  </c:pt>
                  <c:pt idx="32">
                    <c:v>Apr</c:v>
                  </c:pt>
                  <c:pt idx="33">
                    <c:v>May</c:v>
                  </c:pt>
                  <c:pt idx="34">
                    <c:v>Aug</c:v>
                  </c:pt>
                  <c:pt idx="35">
                    <c:v>Sep</c:v>
                  </c:pt>
                  <c:pt idx="36">
                    <c:v>Oct</c:v>
                  </c:pt>
                  <c:pt idx="37">
                    <c:v>Nov</c:v>
                  </c:pt>
                  <c:pt idx="38">
                    <c:v>Dec</c:v>
                  </c:pt>
                  <c:pt idx="39">
                    <c:v>Jan</c:v>
                  </c:pt>
                  <c:pt idx="40">
                    <c:v>Feb</c:v>
                  </c:pt>
                  <c:pt idx="41">
                    <c:v>Mar</c:v>
                  </c:pt>
                  <c:pt idx="42">
                    <c:v>Apr</c:v>
                  </c:pt>
                  <c:pt idx="43">
                    <c:v>May</c:v>
                  </c:pt>
                  <c:pt idx="44">
                    <c:v>Aug</c:v>
                  </c:pt>
                  <c:pt idx="45">
                    <c:v>Sep</c:v>
                  </c:pt>
                  <c:pt idx="46">
                    <c:v>Oct</c:v>
                  </c:pt>
                  <c:pt idx="47">
                    <c:v>Nov</c:v>
                  </c:pt>
                  <c:pt idx="48">
                    <c:v>Dec</c:v>
                  </c:pt>
                  <c:pt idx="49">
                    <c:v>Jan</c:v>
                  </c:pt>
                  <c:pt idx="50">
                    <c:v>Feb</c:v>
                  </c:pt>
                  <c:pt idx="51">
                    <c:v>Mar</c:v>
                  </c:pt>
                  <c:pt idx="52">
                    <c:v>Apr</c:v>
                  </c:pt>
                  <c:pt idx="53">
                    <c:v>May</c:v>
                  </c:pt>
                  <c:pt idx="54">
                    <c:v>Sep</c:v>
                  </c:pt>
                  <c:pt idx="55">
                    <c:v>Oct</c:v>
                  </c:pt>
                  <c:pt idx="56">
                    <c:v>Nov</c:v>
                  </c:pt>
                  <c:pt idx="57">
                    <c:v>Dec</c:v>
                  </c:pt>
                </c:lvl>
                <c:lvl>
                  <c:pt idx="0">
                    <c:v>CO-2L</c:v>
                  </c:pt>
                  <c:pt idx="9">
                    <c:v>CO-600</c:v>
                  </c:pt>
                  <c:pt idx="19">
                    <c:v>DC-600</c:v>
                  </c:pt>
                  <c:pt idx="29">
                    <c:v>LE-600</c:v>
                  </c:pt>
                  <c:pt idx="39">
                    <c:v>OR-600</c:v>
                  </c:pt>
                  <c:pt idx="49">
                    <c:v>RB-600</c:v>
                  </c:pt>
                </c:lvl>
              </c:multiLvlStrCache>
            </c:multiLvlStrRef>
          </c:cat>
          <c:val>
            <c:numRef>
              <c:f>'product analysis'!$D$127:$D$191</c:f>
              <c:numCache>
                <c:formatCode>0</c:formatCode>
                <c:ptCount val="58"/>
                <c:pt idx="0">
                  <c:v>6.2900000000000009</c:v>
                </c:pt>
                <c:pt idx="1">
                  <c:v>2.6300000000000003</c:v>
                </c:pt>
                <c:pt idx="2">
                  <c:v>6.09</c:v>
                </c:pt>
                <c:pt idx="3">
                  <c:v>10.94</c:v>
                </c:pt>
                <c:pt idx="4">
                  <c:v>2.35</c:v>
                </c:pt>
                <c:pt idx="5">
                  <c:v>6.3966666666666674</c:v>
                </c:pt>
                <c:pt idx="6">
                  <c:v>8.98</c:v>
                </c:pt>
                <c:pt idx="7">
                  <c:v>4.6500000000000004</c:v>
                </c:pt>
                <c:pt idx="8">
                  <c:v>7.1</c:v>
                </c:pt>
                <c:pt idx="9">
                  <c:v>7.85</c:v>
                </c:pt>
                <c:pt idx="10">
                  <c:v>5.1400000000000015</c:v>
                </c:pt>
                <c:pt idx="11">
                  <c:v>3.75</c:v>
                </c:pt>
                <c:pt idx="12">
                  <c:v>7.5100000000000007</c:v>
                </c:pt>
                <c:pt idx="13">
                  <c:v>1.4100000000000001</c:v>
                </c:pt>
                <c:pt idx="14">
                  <c:v>3.4666666666666668</c:v>
                </c:pt>
                <c:pt idx="15">
                  <c:v>2.94</c:v>
                </c:pt>
                <c:pt idx="16">
                  <c:v>5.8299999999999992</c:v>
                </c:pt>
                <c:pt idx="17">
                  <c:v>9.6899999999999977</c:v>
                </c:pt>
                <c:pt idx="18">
                  <c:v>8.9600000000000009</c:v>
                </c:pt>
                <c:pt idx="19">
                  <c:v>7.32</c:v>
                </c:pt>
                <c:pt idx="20">
                  <c:v>9.7100000000000009</c:v>
                </c:pt>
                <c:pt idx="21">
                  <c:v>3.3</c:v>
                </c:pt>
                <c:pt idx="22">
                  <c:v>4.17</c:v>
                </c:pt>
                <c:pt idx="23">
                  <c:v>1</c:v>
                </c:pt>
                <c:pt idx="24">
                  <c:v>0.33333333333333331</c:v>
                </c:pt>
                <c:pt idx="25">
                  <c:v>9.57</c:v>
                </c:pt>
                <c:pt idx="26">
                  <c:v>9.23</c:v>
                </c:pt>
                <c:pt idx="27">
                  <c:v>9.56</c:v>
                </c:pt>
                <c:pt idx="28">
                  <c:v>6.29</c:v>
                </c:pt>
                <c:pt idx="29">
                  <c:v>4.5100000000000007</c:v>
                </c:pt>
                <c:pt idx="30">
                  <c:v>8.2200000000000006</c:v>
                </c:pt>
                <c:pt idx="31">
                  <c:v>4.26</c:v>
                </c:pt>
                <c:pt idx="32">
                  <c:v>5.7</c:v>
                </c:pt>
                <c:pt idx="33">
                  <c:v>0.68</c:v>
                </c:pt>
                <c:pt idx="34">
                  <c:v>2.4</c:v>
                </c:pt>
                <c:pt idx="35">
                  <c:v>7.830000000000001</c:v>
                </c:pt>
                <c:pt idx="36">
                  <c:v>8.3699999999999974</c:v>
                </c:pt>
                <c:pt idx="37">
                  <c:v>4.74</c:v>
                </c:pt>
                <c:pt idx="38">
                  <c:v>7.8900000000000006</c:v>
                </c:pt>
                <c:pt idx="39">
                  <c:v>7.0900000000000007</c:v>
                </c:pt>
                <c:pt idx="40">
                  <c:v>6.05</c:v>
                </c:pt>
                <c:pt idx="41">
                  <c:v>4.6400000000000006</c:v>
                </c:pt>
                <c:pt idx="42">
                  <c:v>4.3899999999999997</c:v>
                </c:pt>
                <c:pt idx="43">
                  <c:v>0.9</c:v>
                </c:pt>
                <c:pt idx="44">
                  <c:v>1</c:v>
                </c:pt>
                <c:pt idx="45">
                  <c:v>6.51</c:v>
                </c:pt>
                <c:pt idx="46">
                  <c:v>5.6599999999999993</c:v>
                </c:pt>
                <c:pt idx="47">
                  <c:v>7.0400000000000009</c:v>
                </c:pt>
                <c:pt idx="48">
                  <c:v>4.2499999999999991</c:v>
                </c:pt>
                <c:pt idx="49">
                  <c:v>9.3099999999999987</c:v>
                </c:pt>
                <c:pt idx="50">
                  <c:v>5.62</c:v>
                </c:pt>
                <c:pt idx="51">
                  <c:v>9.9300000000000015</c:v>
                </c:pt>
                <c:pt idx="52">
                  <c:v>8.2700000000000014</c:v>
                </c:pt>
                <c:pt idx="53">
                  <c:v>0.98</c:v>
                </c:pt>
                <c:pt idx="54">
                  <c:v>8.0466666666666669</c:v>
                </c:pt>
                <c:pt idx="55">
                  <c:v>5.6800000000000006</c:v>
                </c:pt>
                <c:pt idx="56">
                  <c:v>8.0000000000000018</c:v>
                </c:pt>
                <c:pt idx="57">
                  <c:v>5.0399999999999991</c:v>
                </c:pt>
              </c:numCache>
            </c:numRef>
          </c:val>
          <c:smooth val="0"/>
          <c:extLst>
            <c:ext xmlns:c16="http://schemas.microsoft.com/office/drawing/2014/chart" uri="{C3380CC4-5D6E-409C-BE32-E72D297353CC}">
              <c16:uniqueId val="{00000001-592D-4941-8CAD-3ED2CDF27D9A}"/>
            </c:ext>
          </c:extLst>
        </c:ser>
        <c:dLbls>
          <c:showLegendKey val="0"/>
          <c:showVal val="0"/>
          <c:showCatName val="0"/>
          <c:showSerName val="0"/>
          <c:showPercent val="0"/>
          <c:showBubbleSize val="0"/>
        </c:dLbls>
        <c:smooth val="0"/>
        <c:axId val="871237472"/>
        <c:axId val="871232224"/>
      </c:lineChart>
      <c:catAx>
        <c:axId val="87123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32224"/>
        <c:crosses val="autoZero"/>
        <c:auto val="1"/>
        <c:lblAlgn val="ctr"/>
        <c:lblOffset val="100"/>
        <c:noMultiLvlLbl val="0"/>
      </c:catAx>
      <c:valAx>
        <c:axId val="871232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3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chemeClr val="tx1"/>
                </a:solidFill>
              </a:rPr>
              <a:t>Down</a:t>
            </a:r>
            <a:r>
              <a:rPr lang="en-US" b="1" baseline="0">
                <a:solidFill>
                  <a:schemeClr val="tx1"/>
                </a:solidFill>
              </a:rPr>
              <a:t>time in </a:t>
            </a:r>
            <a:r>
              <a:rPr lang="en-US" b="1">
                <a:solidFill>
                  <a:schemeClr val="tx1"/>
                </a:solidFill>
              </a:rPr>
              <a:t>shift</a:t>
            </a:r>
          </a:p>
        </c:rich>
      </c:tx>
      <c:layout>
        <c:manualLayout>
          <c:xMode val="edge"/>
          <c:yMode val="edge"/>
          <c:x val="0.23084964793608162"/>
          <c:y val="4.2253567986656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fld id="{C922BBC6-F516-4126-BEA5-64CF8C7A9B34}" type="PERCENTAGE">
                  <a:rPr lang="en-US" baseline="0"/>
                  <a:pPr>
                    <a:defRPr sz="1400" b="1">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r>
                  <a:rPr lang="en-US" baseline="0"/>
                  <a:t> </a:t>
                </a:r>
                <a:fld id="{966D4085-5719-465F-B46C-7DD43698A543}" type="PERCENTAGE">
                  <a:rPr lang="en-US" baseline="0"/>
                  <a:pPr>
                    <a:defRPr sz="1400" b="1">
                      <a:solidFill>
                        <a:schemeClr val="tx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9460000426775923"/>
          <c:y val="0.17272637795275586"/>
          <c:w val="0.34123012325549557"/>
          <c:h val="0.72831898449482591"/>
        </c:manualLayout>
      </c:layout>
      <c:pieChart>
        <c:varyColors val="1"/>
        <c:ser>
          <c:idx val="0"/>
          <c:order val="0"/>
          <c:tx>
            <c:strRef>
              <c:f>'operator analysis2'!$F$21</c:f>
              <c:strCache>
                <c:ptCount val="1"/>
                <c:pt idx="0">
                  <c:v>Count of shift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5D-4D23-B95A-CBC235D74B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5D-4D23-B95A-CBC235D74B6C}"/>
              </c:ext>
            </c:extLst>
          </c:dPt>
          <c:dLbls>
            <c:dLbl>
              <c:idx val="0"/>
              <c:tx>
                <c:rich>
                  <a:bodyPr/>
                  <a:lstStyle/>
                  <a:p>
                    <a:fld id="{C922BBC6-F516-4126-BEA5-64CF8C7A9B34}" type="PERCENTAGE">
                      <a:rPr lang="en-US" baseline="0"/>
                      <a:pPr/>
                      <a:t>[PERCENTAGE]</a:t>
                    </a:fld>
                    <a:endParaRPr lang="en-US"/>
                  </a:p>
                </c:rich>
              </c:tx>
              <c:dLblPos val="in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605D-4D23-B95A-CBC235D74B6C}"/>
                </c:ext>
              </c:extLst>
            </c:dLbl>
            <c:dLbl>
              <c:idx val="1"/>
              <c:tx>
                <c:rich>
                  <a:bodyPr/>
                  <a:lstStyle/>
                  <a:p>
                    <a:r>
                      <a:rPr lang="en-US" baseline="0"/>
                      <a:t> </a:t>
                    </a:r>
                    <a:fld id="{966D4085-5719-465F-B46C-7DD43698A543}" type="PERCENTAGE">
                      <a:rPr lang="en-US" baseline="0"/>
                      <a:pPr/>
                      <a:t>[PERCENTAGE]</a:t>
                    </a:fld>
                    <a:endParaRPr lang="en-US" baseline="0"/>
                  </a:p>
                </c:rich>
              </c:tx>
              <c:dLblPos val="in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605D-4D23-B95A-CBC235D74B6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'operator analysis2'!$E$22:$E$24</c:f>
              <c:strCache>
                <c:ptCount val="2"/>
                <c:pt idx="0">
                  <c:v>Evening Shift</c:v>
                </c:pt>
                <c:pt idx="1">
                  <c:v>Morning Shift</c:v>
                </c:pt>
              </c:strCache>
            </c:strRef>
          </c:cat>
          <c:val>
            <c:numRef>
              <c:f>'operator analysis2'!$F$22:$F$24</c:f>
              <c:numCache>
                <c:formatCode>General</c:formatCode>
                <c:ptCount val="2"/>
                <c:pt idx="0">
                  <c:v>320</c:v>
                </c:pt>
                <c:pt idx="1">
                  <c:v>718</c:v>
                </c:pt>
              </c:numCache>
            </c:numRef>
          </c:val>
          <c:extLst>
            <c:ext xmlns:c16="http://schemas.microsoft.com/office/drawing/2014/chart" uri="{C3380CC4-5D6E-409C-BE32-E72D297353CC}">
              <c16:uniqueId val="{00000004-605D-4D23-B95A-CBC235D74B6C}"/>
            </c:ext>
          </c:extLst>
        </c:ser>
        <c:ser>
          <c:idx val="1"/>
          <c:order val="1"/>
          <c:tx>
            <c:strRef>
              <c:f>'operator analysis2'!$G$21</c:f>
              <c:strCache>
                <c:ptCount val="1"/>
                <c:pt idx="0">
                  <c:v>Sum of total downtime in hr2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05D-4D23-B95A-CBC235D74B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605D-4D23-B95A-CBC235D74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'operator analysis2'!$E$22:$E$24</c:f>
              <c:strCache>
                <c:ptCount val="2"/>
                <c:pt idx="0">
                  <c:v>Evening Shift</c:v>
                </c:pt>
                <c:pt idx="1">
                  <c:v>Morning Shift</c:v>
                </c:pt>
              </c:strCache>
            </c:strRef>
          </c:cat>
          <c:val>
            <c:numRef>
              <c:f>'operator analysis2'!$G$22:$G$24</c:f>
              <c:numCache>
                <c:formatCode>0</c:formatCode>
                <c:ptCount val="2"/>
                <c:pt idx="0">
                  <c:v>190.52333333333326</c:v>
                </c:pt>
                <c:pt idx="1">
                  <c:v>454.99000000000035</c:v>
                </c:pt>
              </c:numCache>
            </c:numRef>
          </c:val>
          <c:extLst>
            <c:ext xmlns:c16="http://schemas.microsoft.com/office/drawing/2014/chart" uri="{C3380CC4-5D6E-409C-BE32-E72D297353CC}">
              <c16:uniqueId val="{00000009-605D-4D23-B95A-CBC235D74B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011764789563902"/>
          <c:y val="0.14383076799912359"/>
          <c:w val="0.28008592421882222"/>
          <c:h val="0.74977580927384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Top downtime operator</a:t>
            </a:r>
            <a:endParaRPr lang="en-US" b="1">
              <a:solidFill>
                <a:schemeClr val="tx1"/>
              </a:solidFill>
            </a:endParaRPr>
          </a:p>
        </c:rich>
      </c:tx>
      <c:layout>
        <c:manualLayout>
          <c:xMode val="edge"/>
          <c:yMode val="edge"/>
          <c:x val="0.19313468006752774"/>
          <c:y val="2.5453428077587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8633053406185"/>
          <c:y val="0.20221138211382114"/>
          <c:w val="0.83530032479030536"/>
          <c:h val="0.52684002304589972"/>
        </c:manualLayout>
      </c:layout>
      <c:barChart>
        <c:barDir val="col"/>
        <c:grouping val="clustered"/>
        <c:varyColors val="0"/>
        <c:ser>
          <c:idx val="0"/>
          <c:order val="0"/>
          <c:tx>
            <c:strRef>
              <c:f>'operator analysis3'!$B$39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'operator analysis3'!$A$40:$A$54</c:f>
              <c:strCache>
                <c:ptCount val="14"/>
                <c:pt idx="0">
                  <c:v>Alex</c:v>
                </c:pt>
                <c:pt idx="1">
                  <c:v>Casey</c:v>
                </c:pt>
                <c:pt idx="2">
                  <c:v>Charlie</c:v>
                </c:pt>
                <c:pt idx="3">
                  <c:v>Chris</c:v>
                </c:pt>
                <c:pt idx="4">
                  <c:v>Dee</c:v>
                </c:pt>
                <c:pt idx="5">
                  <c:v>Dennis</c:v>
                </c:pt>
                <c:pt idx="6">
                  <c:v>Drew</c:v>
                </c:pt>
                <c:pt idx="7">
                  <c:v>Jamie</c:v>
                </c:pt>
                <c:pt idx="8">
                  <c:v>Jordan</c:v>
                </c:pt>
                <c:pt idx="9">
                  <c:v>Mac</c:v>
                </c:pt>
                <c:pt idx="10">
                  <c:v>Morgan</c:v>
                </c:pt>
                <c:pt idx="11">
                  <c:v>Riley</c:v>
                </c:pt>
                <c:pt idx="12">
                  <c:v>Sam</c:v>
                </c:pt>
                <c:pt idx="13">
                  <c:v>Taylor</c:v>
                </c:pt>
              </c:strCache>
            </c:strRef>
          </c:cat>
          <c:val>
            <c:numRef>
              <c:f>'operator analysis3'!$B$40:$B$54</c:f>
              <c:numCache>
                <c:formatCode>0</c:formatCode>
                <c:ptCount val="14"/>
                <c:pt idx="0">
                  <c:v>54.286666666666669</c:v>
                </c:pt>
                <c:pt idx="1">
                  <c:v>69.803333333333313</c:v>
                </c:pt>
                <c:pt idx="2">
                  <c:v>3.7666666666666666</c:v>
                </c:pt>
                <c:pt idx="3">
                  <c:v>61.05</c:v>
                </c:pt>
                <c:pt idx="4">
                  <c:v>2.79</c:v>
                </c:pt>
                <c:pt idx="5">
                  <c:v>3.2199999999999998</c:v>
                </c:pt>
                <c:pt idx="6">
                  <c:v>48.216666666666647</c:v>
                </c:pt>
                <c:pt idx="7">
                  <c:v>75.480000000000047</c:v>
                </c:pt>
                <c:pt idx="8">
                  <c:v>61.493333333333332</c:v>
                </c:pt>
                <c:pt idx="9">
                  <c:v>4.28</c:v>
                </c:pt>
                <c:pt idx="10">
                  <c:v>73.290000000000035</c:v>
                </c:pt>
                <c:pt idx="11">
                  <c:v>53.94666666666668</c:v>
                </c:pt>
                <c:pt idx="12">
                  <c:v>70.376666666666651</c:v>
                </c:pt>
                <c:pt idx="13">
                  <c:v>63.513333333333314</c:v>
                </c:pt>
              </c:numCache>
            </c:numRef>
          </c:val>
          <c:extLst>
            <c:ext xmlns:c16="http://schemas.microsoft.com/office/drawing/2014/chart" uri="{C3380CC4-5D6E-409C-BE32-E72D297353CC}">
              <c16:uniqueId val="{00000000-3DC0-4F23-AE59-9F2A01993706}"/>
            </c:ext>
          </c:extLst>
        </c:ser>
        <c:dLbls>
          <c:dLblPos val="outEnd"/>
          <c:showLegendKey val="0"/>
          <c:showVal val="1"/>
          <c:showCatName val="0"/>
          <c:showSerName val="0"/>
          <c:showPercent val="0"/>
          <c:showBubbleSize val="0"/>
        </c:dLbls>
        <c:gapWidth val="219"/>
        <c:overlap val="-27"/>
        <c:axId val="822680936"/>
        <c:axId val="822686184"/>
      </c:barChart>
      <c:catAx>
        <c:axId val="822680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operators</a:t>
                </a:r>
              </a:p>
            </c:rich>
          </c:tx>
          <c:layout>
            <c:manualLayout>
              <c:xMode val="edge"/>
              <c:yMode val="edge"/>
              <c:x val="0.42173427600635044"/>
              <c:y val="0.877527614835435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2686184"/>
        <c:crosses val="autoZero"/>
        <c:auto val="1"/>
        <c:lblAlgn val="ctr"/>
        <c:lblOffset val="100"/>
        <c:noMultiLvlLbl val="0"/>
      </c:catAx>
      <c:valAx>
        <c:axId val="822686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layout>
            <c:manualLayout>
              <c:xMode val="edge"/>
              <c:yMode val="edge"/>
              <c:x val="0"/>
              <c:y val="0.444110023489808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2680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downtime</a:t>
            </a:r>
            <a:endParaRPr lang="en-US" b="1">
              <a:solidFill>
                <a:schemeClr val="tx1"/>
              </a:solidFill>
            </a:endParaRPr>
          </a:p>
        </c:rich>
      </c:tx>
      <c:layout>
        <c:manualLayout>
          <c:xMode val="edge"/>
          <c:yMode val="edge"/>
          <c:x val="0.3672997971323454"/>
          <c:y val="3.3468941382327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4690712787539"/>
          <c:y val="0.13959798775153107"/>
          <c:w val="0.64617939933080881"/>
          <c:h val="0.72878040244969367"/>
        </c:manualLayout>
      </c:layout>
      <c:barChart>
        <c:barDir val="bar"/>
        <c:grouping val="percentStacked"/>
        <c:varyColors val="0"/>
        <c:ser>
          <c:idx val="0"/>
          <c:order val="0"/>
          <c:tx>
            <c:strRef>
              <c:f>'product analysis'!$F$3</c:f>
              <c:strCache>
                <c:ptCount val="1"/>
                <c:pt idx="0">
                  <c:v>Sum of Total Human Error Downtime Hr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analysis'!$E$4:$E$10</c:f>
              <c:strCache>
                <c:ptCount val="6"/>
                <c:pt idx="0">
                  <c:v>CO-2L</c:v>
                </c:pt>
                <c:pt idx="1">
                  <c:v>CO-600</c:v>
                </c:pt>
                <c:pt idx="2">
                  <c:v>DC-600</c:v>
                </c:pt>
                <c:pt idx="3">
                  <c:v>LE-600</c:v>
                </c:pt>
                <c:pt idx="4">
                  <c:v>OR-600</c:v>
                </c:pt>
                <c:pt idx="5">
                  <c:v>RB-600</c:v>
                </c:pt>
              </c:strCache>
            </c:strRef>
          </c:cat>
          <c:val>
            <c:numRef>
              <c:f>'product analysis'!$F$4:$F$10</c:f>
              <c:numCache>
                <c:formatCode>0</c:formatCode>
                <c:ptCount val="6"/>
                <c:pt idx="0">
                  <c:v>55.426666666666648</c:v>
                </c:pt>
                <c:pt idx="1">
                  <c:v>56.546666666666667</c:v>
                </c:pt>
                <c:pt idx="2">
                  <c:v>60.48333333333332</c:v>
                </c:pt>
                <c:pt idx="3">
                  <c:v>54.6</c:v>
                </c:pt>
                <c:pt idx="4">
                  <c:v>47.53000000000003</c:v>
                </c:pt>
                <c:pt idx="5">
                  <c:v>60.876666666666658</c:v>
                </c:pt>
              </c:numCache>
            </c:numRef>
          </c:val>
          <c:extLst>
            <c:ext xmlns:c16="http://schemas.microsoft.com/office/drawing/2014/chart" uri="{C3380CC4-5D6E-409C-BE32-E72D297353CC}">
              <c16:uniqueId val="{00000000-59DD-421F-8877-18F5528C06A6}"/>
            </c:ext>
          </c:extLst>
        </c:ser>
        <c:ser>
          <c:idx val="1"/>
          <c:order val="1"/>
          <c:tx>
            <c:strRef>
              <c:f>'product analysis'!$G$3</c:f>
              <c:strCache>
                <c:ptCount val="1"/>
                <c:pt idx="0">
                  <c:v>Sum of Total Non-Human Error Downtime Hr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analysis'!$E$4:$E$10</c:f>
              <c:strCache>
                <c:ptCount val="6"/>
                <c:pt idx="0">
                  <c:v>CO-2L</c:v>
                </c:pt>
                <c:pt idx="1">
                  <c:v>CO-600</c:v>
                </c:pt>
                <c:pt idx="2">
                  <c:v>DC-600</c:v>
                </c:pt>
                <c:pt idx="3">
                  <c:v>LE-600</c:v>
                </c:pt>
                <c:pt idx="4">
                  <c:v>OR-600</c:v>
                </c:pt>
                <c:pt idx="5">
                  <c:v>RB-600</c:v>
                </c:pt>
              </c:strCache>
            </c:strRef>
          </c:cat>
          <c:val>
            <c:numRef>
              <c:f>'product analysis'!$G$4:$G$10</c:f>
              <c:numCache>
                <c:formatCode>0</c:formatCode>
                <c:ptCount val="6"/>
                <c:pt idx="0">
                  <c:v>63.860000000000042</c:v>
                </c:pt>
                <c:pt idx="1">
                  <c:v>55.446666666666658</c:v>
                </c:pt>
                <c:pt idx="2">
                  <c:v>50.70333333333334</c:v>
                </c:pt>
                <c:pt idx="3">
                  <c:v>50.526666666666657</c:v>
                </c:pt>
                <c:pt idx="4">
                  <c:v>61.709999999999994</c:v>
                </c:pt>
                <c:pt idx="5">
                  <c:v>48.383333333333368</c:v>
                </c:pt>
              </c:numCache>
            </c:numRef>
          </c:val>
          <c:extLst>
            <c:ext xmlns:c16="http://schemas.microsoft.com/office/drawing/2014/chart" uri="{C3380CC4-5D6E-409C-BE32-E72D297353CC}">
              <c16:uniqueId val="{00000001-59DD-421F-8877-18F5528C06A6}"/>
            </c:ext>
          </c:extLst>
        </c:ser>
        <c:dLbls>
          <c:dLblPos val="ctr"/>
          <c:showLegendKey val="0"/>
          <c:showVal val="1"/>
          <c:showCatName val="0"/>
          <c:showSerName val="0"/>
          <c:showPercent val="0"/>
          <c:showBubbleSize val="0"/>
        </c:dLbls>
        <c:gapWidth val="182"/>
        <c:overlap val="100"/>
        <c:axId val="825859264"/>
        <c:axId val="825866480"/>
      </c:barChart>
      <c:catAx>
        <c:axId val="825859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5866480"/>
        <c:crosses val="autoZero"/>
        <c:auto val="1"/>
        <c:lblAlgn val="ctr"/>
        <c:lblOffset val="100"/>
        <c:noMultiLvlLbl val="0"/>
      </c:catAx>
      <c:valAx>
        <c:axId val="8258664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5859264"/>
        <c:crosses val="autoZero"/>
        <c:crossBetween val="between"/>
      </c:valAx>
      <c:spPr>
        <a:noFill/>
        <a:ln>
          <a:noFill/>
        </a:ln>
        <a:effectLst/>
      </c:spPr>
    </c:plotArea>
    <c:legend>
      <c:legendPos val="r"/>
      <c:layout>
        <c:manualLayout>
          <c:xMode val="edge"/>
          <c:yMode val="edge"/>
          <c:x val="0.76356015541725408"/>
          <c:y val="0.1666651030323337"/>
          <c:w val="0.21897259567444899"/>
          <c:h val="0.694172635200260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manufactering.xlsx]product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productivity</a:t>
            </a:r>
            <a:r>
              <a:rPr lang="en-US" b="1" baseline="0">
                <a:solidFill>
                  <a:schemeClr val="tx1"/>
                </a:solidFill>
              </a:rPr>
              <a:t> of product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5139798567226"/>
          <c:y val="7.5982215825232055E-2"/>
          <c:w val="0.58592580863406696"/>
          <c:h val="0.65572435748874769"/>
        </c:manualLayout>
      </c:layout>
      <c:barChart>
        <c:barDir val="col"/>
        <c:grouping val="clustered"/>
        <c:varyColors val="0"/>
        <c:ser>
          <c:idx val="0"/>
          <c:order val="0"/>
          <c:tx>
            <c:strRef>
              <c:f>'product analysis'!$F$74</c:f>
              <c:strCache>
                <c:ptCount val="1"/>
                <c:pt idx="0">
                  <c:v>Sum of productive time</c:v>
                </c:pt>
              </c:strCache>
            </c:strRef>
          </c:tx>
          <c:spPr>
            <a:solidFill>
              <a:schemeClr val="accent1"/>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analysis'!$F$75:$F$81</c:f>
              <c:numCache>
                <c:formatCode>0</c:formatCode>
                <c:ptCount val="6"/>
                <c:pt idx="0">
                  <c:v>400.7035280555553</c:v>
                </c:pt>
                <c:pt idx="1">
                  <c:v>282.90241555555571</c:v>
                </c:pt>
                <c:pt idx="2">
                  <c:v>290.71138444444449</c:v>
                </c:pt>
                <c:pt idx="3">
                  <c:v>287.1704866666667</c:v>
                </c:pt>
                <c:pt idx="4">
                  <c:v>267.72057777777798</c:v>
                </c:pt>
                <c:pt idx="5">
                  <c:v>272.45121027777776</c:v>
                </c:pt>
              </c:numCache>
            </c:numRef>
          </c:val>
          <c:extLst>
            <c:ext xmlns:c16="http://schemas.microsoft.com/office/drawing/2014/chart" uri="{C3380CC4-5D6E-409C-BE32-E72D297353CC}">
              <c16:uniqueId val="{00000000-37B2-4685-B20F-77C3E21BC1B7}"/>
            </c:ext>
          </c:extLst>
        </c:ser>
        <c:ser>
          <c:idx val="1"/>
          <c:order val="1"/>
          <c:tx>
            <c:strRef>
              <c:f>'product analysis'!$G$74</c:f>
              <c:strCache>
                <c:ptCount val="1"/>
                <c:pt idx="0">
                  <c:v>Sum of total downtime in hr2</c:v>
                </c:pt>
              </c:strCache>
            </c:strRef>
          </c:tx>
          <c:spPr>
            <a:solidFill>
              <a:schemeClr val="accent2"/>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analysis'!$G$75:$G$81</c:f>
              <c:numCache>
                <c:formatCode>0</c:formatCode>
                <c:ptCount val="6"/>
                <c:pt idx="0">
                  <c:v>114.94000000000007</c:v>
                </c:pt>
                <c:pt idx="1">
                  <c:v>107.31666666666672</c:v>
                </c:pt>
                <c:pt idx="2">
                  <c:v>107.83000000000004</c:v>
                </c:pt>
                <c:pt idx="3">
                  <c:v>101.55666666666666</c:v>
                </c:pt>
                <c:pt idx="4">
                  <c:v>107.08333333333333</c:v>
                </c:pt>
                <c:pt idx="5">
                  <c:v>106.78666666666665</c:v>
                </c:pt>
              </c:numCache>
            </c:numRef>
          </c:val>
          <c:extLst>
            <c:ext xmlns:c16="http://schemas.microsoft.com/office/drawing/2014/chart" uri="{C3380CC4-5D6E-409C-BE32-E72D297353CC}">
              <c16:uniqueId val="{00000001-37B2-4685-B20F-77C3E21BC1B7}"/>
            </c:ext>
          </c:extLst>
        </c:ser>
        <c:ser>
          <c:idx val="2"/>
          <c:order val="2"/>
          <c:tx>
            <c:strRef>
              <c:f>'product analysis'!$H$74</c:f>
              <c:strCache>
                <c:ptCount val="1"/>
                <c:pt idx="0">
                  <c:v>Sum of working hours3</c:v>
                </c:pt>
              </c:strCache>
            </c:strRef>
          </c:tx>
          <c:spPr>
            <a:solidFill>
              <a:schemeClr val="accent3"/>
            </a:solidFill>
            <a:ln>
              <a:noFill/>
            </a:ln>
            <a:effectLst/>
          </c:spPr>
          <c:invertIfNegative val="0"/>
          <c:cat>
            <c:strRef>
              <c:f>'product analysis'!$E$75:$E$81</c:f>
              <c:strCache>
                <c:ptCount val="6"/>
                <c:pt idx="0">
                  <c:v>CO-2L</c:v>
                </c:pt>
                <c:pt idx="1">
                  <c:v>CO-600</c:v>
                </c:pt>
                <c:pt idx="2">
                  <c:v>DC-600</c:v>
                </c:pt>
                <c:pt idx="3">
                  <c:v>LE-600</c:v>
                </c:pt>
                <c:pt idx="4">
                  <c:v>OR-600</c:v>
                </c:pt>
                <c:pt idx="5">
                  <c:v>RB-600</c:v>
                </c:pt>
              </c:strCache>
            </c:strRef>
          </c:cat>
          <c:val>
            <c:numRef>
              <c:f>'product analysis'!$H$75:$H$81</c:f>
              <c:numCache>
                <c:formatCode>0</c:formatCode>
                <c:ptCount val="6"/>
                <c:pt idx="0">
                  <c:v>515.64352805555541</c:v>
                </c:pt>
                <c:pt idx="1">
                  <c:v>390.21908222222237</c:v>
                </c:pt>
                <c:pt idx="2">
                  <c:v>398.54138444444447</c:v>
                </c:pt>
                <c:pt idx="3">
                  <c:v>388.72715333333304</c:v>
                </c:pt>
                <c:pt idx="4">
                  <c:v>374.80391111111118</c:v>
                </c:pt>
                <c:pt idx="5">
                  <c:v>379.23787694444445</c:v>
                </c:pt>
              </c:numCache>
            </c:numRef>
          </c:val>
          <c:extLst>
            <c:ext xmlns:c16="http://schemas.microsoft.com/office/drawing/2014/chart" uri="{C3380CC4-5D6E-409C-BE32-E72D297353CC}">
              <c16:uniqueId val="{00000002-37B2-4685-B20F-77C3E21BC1B7}"/>
            </c:ext>
          </c:extLst>
        </c:ser>
        <c:dLbls>
          <c:showLegendKey val="0"/>
          <c:showVal val="0"/>
          <c:showCatName val="0"/>
          <c:showSerName val="0"/>
          <c:showPercent val="0"/>
          <c:showBubbleSize val="0"/>
        </c:dLbls>
        <c:gapWidth val="219"/>
        <c:overlap val="-27"/>
        <c:axId val="854688800"/>
        <c:axId val="854690440"/>
      </c:barChart>
      <c:catAx>
        <c:axId val="85468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products</a:t>
                </a:r>
              </a:p>
            </c:rich>
          </c:tx>
          <c:layout>
            <c:manualLayout>
              <c:xMode val="edge"/>
              <c:yMode val="edge"/>
              <c:x val="0.40597391999665838"/>
              <c:y val="0.834230441502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4690440"/>
        <c:crosses val="autoZero"/>
        <c:auto val="1"/>
        <c:lblAlgn val="ctr"/>
        <c:lblOffset val="100"/>
        <c:noMultiLvlLbl val="0"/>
      </c:catAx>
      <c:valAx>
        <c:axId val="854690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4688800"/>
        <c:crosses val="autoZero"/>
        <c:crossBetween val="between"/>
      </c:valAx>
      <c:spPr>
        <a:noFill/>
        <a:ln>
          <a:noFill/>
        </a:ln>
        <a:effectLst/>
      </c:spPr>
    </c:plotArea>
    <c:legend>
      <c:legendPos val="r"/>
      <c:layout>
        <c:manualLayout>
          <c:xMode val="edge"/>
          <c:yMode val="edge"/>
          <c:x val="0.70779445987898681"/>
          <c:y val="0.16491688538932633"/>
          <c:w val="0.27636403767627771"/>
          <c:h val="0.670753949873912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manufactering.xlsx]operator analysis3!PivotTable1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productive</a:t>
            </a:r>
            <a:r>
              <a:rPr lang="en-US" b="1" baseline="0">
                <a:solidFill>
                  <a:schemeClr val="tx1"/>
                </a:solidFill>
              </a:rPr>
              <a:t> time &amp; downtime of products</a:t>
            </a:r>
            <a:endParaRPr lang="en-US" b="1">
              <a:solidFill>
                <a:schemeClr val="tx1"/>
              </a:solidFill>
            </a:endParaRPr>
          </a:p>
        </c:rich>
      </c:tx>
      <c:layout>
        <c:manualLayout>
          <c:xMode val="edge"/>
          <c:yMode val="edge"/>
          <c:x val="0.191239806235604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36170870786837E-2"/>
          <c:y val="8.8359450118240188E-2"/>
          <c:w val="0.71786424685797656"/>
          <c:h val="0.54125412541254125"/>
        </c:manualLayout>
      </c:layout>
      <c:lineChart>
        <c:grouping val="standard"/>
        <c:varyColors val="0"/>
        <c:ser>
          <c:idx val="0"/>
          <c:order val="0"/>
          <c:tx>
            <c:strRef>
              <c:f>'operator analysis3'!$B$56</c:f>
              <c:strCache>
                <c:ptCount val="1"/>
                <c:pt idx="0">
                  <c:v>Sum of productive time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'operator analysis3'!$A$57:$A$125</c:f>
              <c:multiLvlStrCache>
                <c:ptCount val="58"/>
                <c:lvl>
                  <c:pt idx="0">
                    <c:v>CO-2L</c:v>
                  </c:pt>
                  <c:pt idx="1">
                    <c:v>CO-600</c:v>
                  </c:pt>
                  <c:pt idx="2">
                    <c:v>DC-600</c:v>
                  </c:pt>
                  <c:pt idx="3">
                    <c:v>LE-600</c:v>
                  </c:pt>
                  <c:pt idx="4">
                    <c:v>OR-600</c:v>
                  </c:pt>
                  <c:pt idx="5">
                    <c:v>RB-600</c:v>
                  </c:pt>
                  <c:pt idx="6">
                    <c:v>CO-2L</c:v>
                  </c:pt>
                  <c:pt idx="7">
                    <c:v>CO-600</c:v>
                  </c:pt>
                  <c:pt idx="8">
                    <c:v>DC-600</c:v>
                  </c:pt>
                  <c:pt idx="9">
                    <c:v>LE-600</c:v>
                  </c:pt>
                  <c:pt idx="10">
                    <c:v>OR-600</c:v>
                  </c:pt>
                  <c:pt idx="11">
                    <c:v>RB-600</c:v>
                  </c:pt>
                  <c:pt idx="12">
                    <c:v>CO-2L</c:v>
                  </c:pt>
                  <c:pt idx="13">
                    <c:v>CO-600</c:v>
                  </c:pt>
                  <c:pt idx="14">
                    <c:v>DC-600</c:v>
                  </c:pt>
                  <c:pt idx="15">
                    <c:v>LE-600</c:v>
                  </c:pt>
                  <c:pt idx="16">
                    <c:v>OR-600</c:v>
                  </c:pt>
                  <c:pt idx="17">
                    <c:v>RB-600</c:v>
                  </c:pt>
                  <c:pt idx="18">
                    <c:v>CO-2L</c:v>
                  </c:pt>
                  <c:pt idx="19">
                    <c:v>CO-600</c:v>
                  </c:pt>
                  <c:pt idx="20">
                    <c:v>DC-600</c:v>
                  </c:pt>
                  <c:pt idx="21">
                    <c:v>LE-600</c:v>
                  </c:pt>
                  <c:pt idx="22">
                    <c:v>OR-600</c:v>
                  </c:pt>
                  <c:pt idx="23">
                    <c:v>RB-600</c:v>
                  </c:pt>
                  <c:pt idx="24">
                    <c:v>CO-2L</c:v>
                  </c:pt>
                  <c:pt idx="25">
                    <c:v>CO-600</c:v>
                  </c:pt>
                  <c:pt idx="26">
                    <c:v>DC-600</c:v>
                  </c:pt>
                  <c:pt idx="27">
                    <c:v>LE-600</c:v>
                  </c:pt>
                  <c:pt idx="28">
                    <c:v>OR-600</c:v>
                  </c:pt>
                  <c:pt idx="29">
                    <c:v>RB-600</c:v>
                  </c:pt>
                  <c:pt idx="30">
                    <c:v>CO-600</c:v>
                  </c:pt>
                  <c:pt idx="31">
                    <c:v>DC-600</c:v>
                  </c:pt>
                  <c:pt idx="32">
                    <c:v>LE-600</c:v>
                  </c:pt>
                  <c:pt idx="33">
                    <c:v>OR-600</c:v>
                  </c:pt>
                  <c:pt idx="34">
                    <c:v>CO-2L</c:v>
                  </c:pt>
                  <c:pt idx="35">
                    <c:v>CO-600</c:v>
                  </c:pt>
                  <c:pt idx="36">
                    <c:v>DC-600</c:v>
                  </c:pt>
                  <c:pt idx="37">
                    <c:v>LE-600</c:v>
                  </c:pt>
                  <c:pt idx="38">
                    <c:v>OR-600</c:v>
                  </c:pt>
                  <c:pt idx="39">
                    <c:v>RB-600</c:v>
                  </c:pt>
                  <c:pt idx="40">
                    <c:v>CO-2L</c:v>
                  </c:pt>
                  <c:pt idx="41">
                    <c:v>CO-600</c:v>
                  </c:pt>
                  <c:pt idx="42">
                    <c:v>DC-600</c:v>
                  </c:pt>
                  <c:pt idx="43">
                    <c:v>LE-600</c:v>
                  </c:pt>
                  <c:pt idx="44">
                    <c:v>OR-600</c:v>
                  </c:pt>
                  <c:pt idx="45">
                    <c:v>RB-600</c:v>
                  </c:pt>
                  <c:pt idx="46">
                    <c:v>CO-2L</c:v>
                  </c:pt>
                  <c:pt idx="47">
                    <c:v>CO-600</c:v>
                  </c:pt>
                  <c:pt idx="48">
                    <c:v>DC-600</c:v>
                  </c:pt>
                  <c:pt idx="49">
                    <c:v>LE-600</c:v>
                  </c:pt>
                  <c:pt idx="50">
                    <c:v>OR-600</c:v>
                  </c:pt>
                  <c:pt idx="51">
                    <c:v>RB-600</c:v>
                  </c:pt>
                  <c:pt idx="52">
                    <c:v>CO-2L</c:v>
                  </c:pt>
                  <c:pt idx="53">
                    <c:v>CO-600</c:v>
                  </c:pt>
                  <c:pt idx="54">
                    <c:v>DC-600</c:v>
                  </c:pt>
                  <c:pt idx="55">
                    <c:v>LE-600</c:v>
                  </c:pt>
                  <c:pt idx="56">
                    <c:v>OR-600</c:v>
                  </c:pt>
                  <c:pt idx="57">
                    <c:v>RB-600</c:v>
                  </c:pt>
                </c:lvl>
                <c:lvl>
                  <c:pt idx="0">
                    <c:v>Jan</c:v>
                  </c:pt>
                  <c:pt idx="6">
                    <c:v>Feb</c:v>
                  </c:pt>
                  <c:pt idx="12">
                    <c:v>Mar</c:v>
                  </c:pt>
                  <c:pt idx="18">
                    <c:v>Apr</c:v>
                  </c:pt>
                  <c:pt idx="24">
                    <c:v>May</c:v>
                  </c:pt>
                  <c:pt idx="30">
                    <c:v>Aug</c:v>
                  </c:pt>
                  <c:pt idx="34">
                    <c:v>Sep</c:v>
                  </c:pt>
                  <c:pt idx="40">
                    <c:v>Oct</c:v>
                  </c:pt>
                  <c:pt idx="46">
                    <c:v>Nov</c:v>
                  </c:pt>
                  <c:pt idx="52">
                    <c:v>Dec</c:v>
                  </c:pt>
                </c:lvl>
              </c:multiLvlStrCache>
            </c:multiLvlStrRef>
          </c:cat>
          <c:val>
            <c:numRef>
              <c:f>'operator analysis3'!$B$57:$B$125</c:f>
              <c:numCache>
                <c:formatCode>0</c:formatCode>
                <c:ptCount val="58"/>
                <c:pt idx="0">
                  <c:v>52.616693333333338</c:v>
                </c:pt>
                <c:pt idx="1">
                  <c:v>43.797386388888867</c:v>
                </c:pt>
                <c:pt idx="2">
                  <c:v>27.788234722222228</c:v>
                </c:pt>
                <c:pt idx="3">
                  <c:v>34.899552222222226</c:v>
                </c:pt>
                <c:pt idx="4">
                  <c:v>34.88793638888891</c:v>
                </c:pt>
                <c:pt idx="5">
                  <c:v>38.941977500000007</c:v>
                </c:pt>
                <c:pt idx="6">
                  <c:v>34.755560277777782</c:v>
                </c:pt>
                <c:pt idx="7">
                  <c:v>35.460043333333331</c:v>
                </c:pt>
                <c:pt idx="8">
                  <c:v>39.729661666666665</c:v>
                </c:pt>
                <c:pt idx="9">
                  <c:v>37.343664166666663</c:v>
                </c:pt>
                <c:pt idx="10">
                  <c:v>36.986099444444442</c:v>
                </c:pt>
                <c:pt idx="11">
                  <c:v>32.174851666666676</c:v>
                </c:pt>
                <c:pt idx="12">
                  <c:v>53.992975277777774</c:v>
                </c:pt>
                <c:pt idx="13">
                  <c:v>28.482210000000016</c:v>
                </c:pt>
                <c:pt idx="14">
                  <c:v>35.596243333333327</c:v>
                </c:pt>
                <c:pt idx="15">
                  <c:v>43.23373194444445</c:v>
                </c:pt>
                <c:pt idx="16">
                  <c:v>33.998242500000011</c:v>
                </c:pt>
                <c:pt idx="17">
                  <c:v>53.782956111111133</c:v>
                </c:pt>
                <c:pt idx="18">
                  <c:v>37.409108333333343</c:v>
                </c:pt>
                <c:pt idx="19">
                  <c:v>17.468338611111108</c:v>
                </c:pt>
                <c:pt idx="20">
                  <c:v>17.690925555555559</c:v>
                </c:pt>
                <c:pt idx="21">
                  <c:v>14.121356666666662</c:v>
                </c:pt>
                <c:pt idx="22">
                  <c:v>16.822660555555562</c:v>
                </c:pt>
                <c:pt idx="23">
                  <c:v>22.90278277777778</c:v>
                </c:pt>
                <c:pt idx="24">
                  <c:v>5.5733333333333395</c:v>
                </c:pt>
                <c:pt idx="25">
                  <c:v>3.5100800000000021</c:v>
                </c:pt>
                <c:pt idx="26">
                  <c:v>2.4600000000000026</c:v>
                </c:pt>
                <c:pt idx="27">
                  <c:v>2.9399999999999982</c:v>
                </c:pt>
                <c:pt idx="28">
                  <c:v>5.2901144444444466</c:v>
                </c:pt>
                <c:pt idx="29">
                  <c:v>2.9200000000000039</c:v>
                </c:pt>
                <c:pt idx="30">
                  <c:v>15</c:v>
                </c:pt>
                <c:pt idx="31">
                  <c:v>3.9999999999999991</c:v>
                </c:pt>
                <c:pt idx="32">
                  <c:v>6.0000000000000009</c:v>
                </c:pt>
                <c:pt idx="33">
                  <c:v>1</c:v>
                </c:pt>
                <c:pt idx="34">
                  <c:v>65.009912222222226</c:v>
                </c:pt>
                <c:pt idx="35">
                  <c:v>21.651626944444448</c:v>
                </c:pt>
                <c:pt idx="36">
                  <c:v>29.720366388888891</c:v>
                </c:pt>
                <c:pt idx="37">
                  <c:v>46.375817222222217</c:v>
                </c:pt>
                <c:pt idx="38">
                  <c:v>28.699437222222215</c:v>
                </c:pt>
                <c:pt idx="39">
                  <c:v>40.812136666666675</c:v>
                </c:pt>
                <c:pt idx="40">
                  <c:v>53.932261111111124</c:v>
                </c:pt>
                <c:pt idx="41">
                  <c:v>31.260791666666673</c:v>
                </c:pt>
                <c:pt idx="42">
                  <c:v>42.298830833333341</c:v>
                </c:pt>
                <c:pt idx="43">
                  <c:v>41.810711944444449</c:v>
                </c:pt>
                <c:pt idx="44">
                  <c:v>38.931061111111113</c:v>
                </c:pt>
                <c:pt idx="45">
                  <c:v>27.558345833333334</c:v>
                </c:pt>
                <c:pt idx="46">
                  <c:v>36.011477777777777</c:v>
                </c:pt>
                <c:pt idx="47">
                  <c:v>38.663292500000004</c:v>
                </c:pt>
                <c:pt idx="48">
                  <c:v>47.740120555555556</c:v>
                </c:pt>
                <c:pt idx="49">
                  <c:v>32.540297777777788</c:v>
                </c:pt>
                <c:pt idx="50">
                  <c:v>42.445704444444445</c:v>
                </c:pt>
                <c:pt idx="51">
                  <c:v>26.32067694444444</c:v>
                </c:pt>
                <c:pt idx="52">
                  <c:v>61.402206388888878</c:v>
                </c:pt>
                <c:pt idx="53">
                  <c:v>47.608646111111121</c:v>
                </c:pt>
                <c:pt idx="54">
                  <c:v>43.687001388888881</c:v>
                </c:pt>
                <c:pt idx="55">
                  <c:v>27.905354722222228</c:v>
                </c:pt>
                <c:pt idx="56">
                  <c:v>28.659321666666667</c:v>
                </c:pt>
                <c:pt idx="57">
                  <c:v>27.037482777777782</c:v>
                </c:pt>
              </c:numCache>
            </c:numRef>
          </c:val>
          <c:smooth val="0"/>
          <c:extLst>
            <c:ext xmlns:c16="http://schemas.microsoft.com/office/drawing/2014/chart" uri="{C3380CC4-5D6E-409C-BE32-E72D297353CC}">
              <c16:uniqueId val="{00000000-3BAB-46AB-9C3C-A965A2A6F2FE}"/>
            </c:ext>
          </c:extLst>
        </c:ser>
        <c:ser>
          <c:idx val="1"/>
          <c:order val="1"/>
          <c:tx>
            <c:strRef>
              <c:f>'operator analysis3'!$C$56</c:f>
              <c:strCache>
                <c:ptCount val="1"/>
                <c:pt idx="0">
                  <c:v>Sum of total downtime in hr2</c:v>
                </c:pt>
              </c:strCache>
            </c:strRef>
          </c:tx>
          <c:spPr>
            <a:ln w="28575" cap="rnd">
              <a:solidFill>
                <a:schemeClr val="accent2"/>
              </a:solidFill>
              <a:round/>
            </a:ln>
            <a:effectLst/>
          </c:spPr>
          <c:marker>
            <c:symbol val="none"/>
          </c:marker>
          <c:cat>
            <c:multiLvlStrRef>
              <c:f>'operator analysis3'!$A$57:$A$125</c:f>
              <c:multiLvlStrCache>
                <c:ptCount val="58"/>
                <c:lvl>
                  <c:pt idx="0">
                    <c:v>CO-2L</c:v>
                  </c:pt>
                  <c:pt idx="1">
                    <c:v>CO-600</c:v>
                  </c:pt>
                  <c:pt idx="2">
                    <c:v>DC-600</c:v>
                  </c:pt>
                  <c:pt idx="3">
                    <c:v>LE-600</c:v>
                  </c:pt>
                  <c:pt idx="4">
                    <c:v>OR-600</c:v>
                  </c:pt>
                  <c:pt idx="5">
                    <c:v>RB-600</c:v>
                  </c:pt>
                  <c:pt idx="6">
                    <c:v>CO-2L</c:v>
                  </c:pt>
                  <c:pt idx="7">
                    <c:v>CO-600</c:v>
                  </c:pt>
                  <c:pt idx="8">
                    <c:v>DC-600</c:v>
                  </c:pt>
                  <c:pt idx="9">
                    <c:v>LE-600</c:v>
                  </c:pt>
                  <c:pt idx="10">
                    <c:v>OR-600</c:v>
                  </c:pt>
                  <c:pt idx="11">
                    <c:v>RB-600</c:v>
                  </c:pt>
                  <c:pt idx="12">
                    <c:v>CO-2L</c:v>
                  </c:pt>
                  <c:pt idx="13">
                    <c:v>CO-600</c:v>
                  </c:pt>
                  <c:pt idx="14">
                    <c:v>DC-600</c:v>
                  </c:pt>
                  <c:pt idx="15">
                    <c:v>LE-600</c:v>
                  </c:pt>
                  <c:pt idx="16">
                    <c:v>OR-600</c:v>
                  </c:pt>
                  <c:pt idx="17">
                    <c:v>RB-600</c:v>
                  </c:pt>
                  <c:pt idx="18">
                    <c:v>CO-2L</c:v>
                  </c:pt>
                  <c:pt idx="19">
                    <c:v>CO-600</c:v>
                  </c:pt>
                  <c:pt idx="20">
                    <c:v>DC-600</c:v>
                  </c:pt>
                  <c:pt idx="21">
                    <c:v>LE-600</c:v>
                  </c:pt>
                  <c:pt idx="22">
                    <c:v>OR-600</c:v>
                  </c:pt>
                  <c:pt idx="23">
                    <c:v>RB-600</c:v>
                  </c:pt>
                  <c:pt idx="24">
                    <c:v>CO-2L</c:v>
                  </c:pt>
                  <c:pt idx="25">
                    <c:v>CO-600</c:v>
                  </c:pt>
                  <c:pt idx="26">
                    <c:v>DC-600</c:v>
                  </c:pt>
                  <c:pt idx="27">
                    <c:v>LE-600</c:v>
                  </c:pt>
                  <c:pt idx="28">
                    <c:v>OR-600</c:v>
                  </c:pt>
                  <c:pt idx="29">
                    <c:v>RB-600</c:v>
                  </c:pt>
                  <c:pt idx="30">
                    <c:v>CO-600</c:v>
                  </c:pt>
                  <c:pt idx="31">
                    <c:v>DC-600</c:v>
                  </c:pt>
                  <c:pt idx="32">
                    <c:v>LE-600</c:v>
                  </c:pt>
                  <c:pt idx="33">
                    <c:v>OR-600</c:v>
                  </c:pt>
                  <c:pt idx="34">
                    <c:v>CO-2L</c:v>
                  </c:pt>
                  <c:pt idx="35">
                    <c:v>CO-600</c:v>
                  </c:pt>
                  <c:pt idx="36">
                    <c:v>DC-600</c:v>
                  </c:pt>
                  <c:pt idx="37">
                    <c:v>LE-600</c:v>
                  </c:pt>
                  <c:pt idx="38">
                    <c:v>OR-600</c:v>
                  </c:pt>
                  <c:pt idx="39">
                    <c:v>RB-600</c:v>
                  </c:pt>
                  <c:pt idx="40">
                    <c:v>CO-2L</c:v>
                  </c:pt>
                  <c:pt idx="41">
                    <c:v>CO-600</c:v>
                  </c:pt>
                  <c:pt idx="42">
                    <c:v>DC-600</c:v>
                  </c:pt>
                  <c:pt idx="43">
                    <c:v>LE-600</c:v>
                  </c:pt>
                  <c:pt idx="44">
                    <c:v>OR-600</c:v>
                  </c:pt>
                  <c:pt idx="45">
                    <c:v>RB-600</c:v>
                  </c:pt>
                  <c:pt idx="46">
                    <c:v>CO-2L</c:v>
                  </c:pt>
                  <c:pt idx="47">
                    <c:v>CO-600</c:v>
                  </c:pt>
                  <c:pt idx="48">
                    <c:v>DC-600</c:v>
                  </c:pt>
                  <c:pt idx="49">
                    <c:v>LE-600</c:v>
                  </c:pt>
                  <c:pt idx="50">
                    <c:v>OR-600</c:v>
                  </c:pt>
                  <c:pt idx="51">
                    <c:v>RB-600</c:v>
                  </c:pt>
                  <c:pt idx="52">
                    <c:v>CO-2L</c:v>
                  </c:pt>
                  <c:pt idx="53">
                    <c:v>CO-600</c:v>
                  </c:pt>
                  <c:pt idx="54">
                    <c:v>DC-600</c:v>
                  </c:pt>
                  <c:pt idx="55">
                    <c:v>LE-600</c:v>
                  </c:pt>
                  <c:pt idx="56">
                    <c:v>OR-600</c:v>
                  </c:pt>
                  <c:pt idx="57">
                    <c:v>RB-600</c:v>
                  </c:pt>
                </c:lvl>
                <c:lvl>
                  <c:pt idx="0">
                    <c:v>Jan</c:v>
                  </c:pt>
                  <c:pt idx="6">
                    <c:v>Feb</c:v>
                  </c:pt>
                  <c:pt idx="12">
                    <c:v>Mar</c:v>
                  </c:pt>
                  <c:pt idx="18">
                    <c:v>Apr</c:v>
                  </c:pt>
                  <c:pt idx="24">
                    <c:v>May</c:v>
                  </c:pt>
                  <c:pt idx="30">
                    <c:v>Aug</c:v>
                  </c:pt>
                  <c:pt idx="34">
                    <c:v>Sep</c:v>
                  </c:pt>
                  <c:pt idx="40">
                    <c:v>Oct</c:v>
                  </c:pt>
                  <c:pt idx="46">
                    <c:v>Nov</c:v>
                  </c:pt>
                  <c:pt idx="52">
                    <c:v>Dec</c:v>
                  </c:pt>
                </c:lvl>
              </c:multiLvlStrCache>
            </c:multiLvlStrRef>
          </c:cat>
          <c:val>
            <c:numRef>
              <c:f>'operator analysis3'!$C$57:$C$125</c:f>
              <c:numCache>
                <c:formatCode>0</c:formatCode>
                <c:ptCount val="58"/>
                <c:pt idx="0">
                  <c:v>12.43</c:v>
                </c:pt>
                <c:pt idx="1">
                  <c:v>14.476666666666668</c:v>
                </c:pt>
                <c:pt idx="2">
                  <c:v>11.706666666666667</c:v>
                </c:pt>
                <c:pt idx="3">
                  <c:v>9.67</c:v>
                </c:pt>
                <c:pt idx="4">
                  <c:v>14.793333333333337</c:v>
                </c:pt>
                <c:pt idx="5">
                  <c:v>12.110000000000001</c:v>
                </c:pt>
                <c:pt idx="6">
                  <c:v>8.66</c:v>
                </c:pt>
                <c:pt idx="7">
                  <c:v>10.88</c:v>
                </c:pt>
                <c:pt idx="8">
                  <c:v>15.486666666666665</c:v>
                </c:pt>
                <c:pt idx="9">
                  <c:v>12.226666666666667</c:v>
                </c:pt>
                <c:pt idx="10">
                  <c:v>12.910000000000004</c:v>
                </c:pt>
                <c:pt idx="11">
                  <c:v>10.536666666666667</c:v>
                </c:pt>
                <c:pt idx="12">
                  <c:v>15.220000000000002</c:v>
                </c:pt>
                <c:pt idx="13">
                  <c:v>9.8800000000000008</c:v>
                </c:pt>
                <c:pt idx="14">
                  <c:v>11.526666666666669</c:v>
                </c:pt>
                <c:pt idx="15">
                  <c:v>7.7099999999999991</c:v>
                </c:pt>
                <c:pt idx="16">
                  <c:v>9.7766666666666673</c:v>
                </c:pt>
                <c:pt idx="17">
                  <c:v>17.073333333333338</c:v>
                </c:pt>
                <c:pt idx="18">
                  <c:v>17.073333333333334</c:v>
                </c:pt>
                <c:pt idx="19">
                  <c:v>11.340000000000002</c:v>
                </c:pt>
                <c:pt idx="20">
                  <c:v>8.0299999999999994</c:v>
                </c:pt>
                <c:pt idx="21">
                  <c:v>11.270000000000001</c:v>
                </c:pt>
                <c:pt idx="22">
                  <c:v>10.686666666666667</c:v>
                </c:pt>
                <c:pt idx="23">
                  <c:v>15.45</c:v>
                </c:pt>
                <c:pt idx="24">
                  <c:v>4.2266666666666666</c:v>
                </c:pt>
                <c:pt idx="25">
                  <c:v>3.49</c:v>
                </c:pt>
                <c:pt idx="26">
                  <c:v>3.54</c:v>
                </c:pt>
                <c:pt idx="27">
                  <c:v>2.06</c:v>
                </c:pt>
                <c:pt idx="28">
                  <c:v>5.71</c:v>
                </c:pt>
                <c:pt idx="29">
                  <c:v>2.0799999999999996</c:v>
                </c:pt>
                <c:pt idx="30">
                  <c:v>8.2333333333333343</c:v>
                </c:pt>
                <c:pt idx="31">
                  <c:v>1.9166666666666667</c:v>
                </c:pt>
                <c:pt idx="32">
                  <c:v>2.8166666666666664</c:v>
                </c:pt>
                <c:pt idx="33">
                  <c:v>1.25</c:v>
                </c:pt>
                <c:pt idx="34">
                  <c:v>15.943333333333335</c:v>
                </c:pt>
                <c:pt idx="35">
                  <c:v>5.3800000000000008</c:v>
                </c:pt>
                <c:pt idx="36">
                  <c:v>14.733333333333334</c:v>
                </c:pt>
                <c:pt idx="37">
                  <c:v>16.126666666666669</c:v>
                </c:pt>
                <c:pt idx="38">
                  <c:v>11.616666666666667</c:v>
                </c:pt>
                <c:pt idx="39">
                  <c:v>16.686666666666667</c:v>
                </c:pt>
                <c:pt idx="40">
                  <c:v>14.213333333333333</c:v>
                </c:pt>
                <c:pt idx="41">
                  <c:v>11.706666666666669</c:v>
                </c:pt>
                <c:pt idx="42">
                  <c:v>13.573333333333334</c:v>
                </c:pt>
                <c:pt idx="43">
                  <c:v>13.863333333333332</c:v>
                </c:pt>
                <c:pt idx="44">
                  <c:v>14.936666666666667</c:v>
                </c:pt>
                <c:pt idx="45">
                  <c:v>11.573333333333334</c:v>
                </c:pt>
                <c:pt idx="46">
                  <c:v>11.713333333333333</c:v>
                </c:pt>
                <c:pt idx="47">
                  <c:v>16.36</c:v>
                </c:pt>
                <c:pt idx="48">
                  <c:v>14.236666666666665</c:v>
                </c:pt>
                <c:pt idx="49">
                  <c:v>11.7</c:v>
                </c:pt>
                <c:pt idx="50">
                  <c:v>15.803333333333333</c:v>
                </c:pt>
                <c:pt idx="51">
                  <c:v>10.766666666666666</c:v>
                </c:pt>
                <c:pt idx="52">
                  <c:v>15.459999999999999</c:v>
                </c:pt>
                <c:pt idx="53">
                  <c:v>15.569999999999999</c:v>
                </c:pt>
                <c:pt idx="54">
                  <c:v>13.08</c:v>
                </c:pt>
                <c:pt idx="55">
                  <c:v>14.113333333333335</c:v>
                </c:pt>
                <c:pt idx="56">
                  <c:v>9.6</c:v>
                </c:pt>
                <c:pt idx="57">
                  <c:v>10.510000000000002</c:v>
                </c:pt>
              </c:numCache>
            </c:numRef>
          </c:val>
          <c:smooth val="0"/>
          <c:extLst>
            <c:ext xmlns:c16="http://schemas.microsoft.com/office/drawing/2014/chart" uri="{C3380CC4-5D6E-409C-BE32-E72D297353CC}">
              <c16:uniqueId val="{00000001-3BAB-46AB-9C3C-A965A2A6F2FE}"/>
            </c:ext>
          </c:extLst>
        </c:ser>
        <c:dLbls>
          <c:showLegendKey val="0"/>
          <c:showVal val="0"/>
          <c:showCatName val="0"/>
          <c:showSerName val="0"/>
          <c:showPercent val="0"/>
          <c:showBubbleSize val="0"/>
        </c:dLbls>
        <c:smooth val="0"/>
        <c:axId val="927431704"/>
        <c:axId val="927437608"/>
      </c:lineChart>
      <c:catAx>
        <c:axId val="927431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7437608"/>
        <c:crosses val="autoZero"/>
        <c:auto val="1"/>
        <c:lblAlgn val="ctr"/>
        <c:lblOffset val="100"/>
        <c:noMultiLvlLbl val="0"/>
      </c:catAx>
      <c:valAx>
        <c:axId val="927437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7431704"/>
        <c:crosses val="autoZero"/>
        <c:crossBetween val="between"/>
      </c:valAx>
      <c:spPr>
        <a:noFill/>
        <a:ln>
          <a:noFill/>
        </a:ln>
        <a:effectLst/>
      </c:spPr>
    </c:plotArea>
    <c:legend>
      <c:legendPos val="r"/>
      <c:layout>
        <c:manualLayout>
          <c:xMode val="edge"/>
          <c:yMode val="edge"/>
          <c:x val="0.77383192755550867"/>
          <c:y val="0.16606988372263523"/>
          <c:w val="0.21121479848206609"/>
          <c:h val="0.743018519333128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B6F83BBC-CDA3-4B95-85A9-19067538BD31}">
          <cx:tx>
            <cx:txData>
              <cx:f>_xlchart.v1.0</cx:f>
              <cx:v>Total Downtime in mins2</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188CE4B7-971F-4F74-8AF5-DE223B64F023}" formatIdx="0">
          <cx:tx>
            <cx:txData>
              <cx:f>_xlchart.v1.2</cx:f>
              <cx:v>Total Downtime in mins2</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hyperlink" Target="#Product!A1"/><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5.png"/><Relationship Id="rId5" Type="http://schemas.openxmlformats.org/officeDocument/2006/relationships/hyperlink" Target="#Overview!A1"/><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hyperlink" Target="#Operator!A1"/></Relationships>
</file>

<file path=xl/drawings/_rels/drawing10.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12.svg"/><Relationship Id="rId3" Type="http://schemas.openxmlformats.org/officeDocument/2006/relationships/image" Target="../media/image9.svg"/><Relationship Id="rId7" Type="http://schemas.openxmlformats.org/officeDocument/2006/relationships/chart" Target="../charts/chart3.xml"/><Relationship Id="rId12" Type="http://schemas.openxmlformats.org/officeDocument/2006/relationships/image" Target="../media/image11.png"/><Relationship Id="rId17" Type="http://schemas.openxmlformats.org/officeDocument/2006/relationships/image" Target="../media/image14.svg"/><Relationship Id="rId2" Type="http://schemas.openxmlformats.org/officeDocument/2006/relationships/image" Target="../media/image8.png"/><Relationship Id="rId16" Type="http://schemas.openxmlformats.org/officeDocument/2006/relationships/image" Target="../media/image13.png"/><Relationship Id="rId1" Type="http://schemas.openxmlformats.org/officeDocument/2006/relationships/hyperlink" Target="#Product!A1"/><Relationship Id="rId6" Type="http://schemas.openxmlformats.org/officeDocument/2006/relationships/chart" Target="../charts/chart2.xml"/><Relationship Id="rId11" Type="http://schemas.openxmlformats.org/officeDocument/2006/relationships/hyperlink" Target="#Operator!A1"/><Relationship Id="rId5" Type="http://schemas.openxmlformats.org/officeDocument/2006/relationships/chart" Target="../charts/chart1.xml"/><Relationship Id="rId15" Type="http://schemas.openxmlformats.org/officeDocument/2006/relationships/hyperlink" Target="#Dashboard!A1"/><Relationship Id="rId10" Type="http://schemas.openxmlformats.org/officeDocument/2006/relationships/chart" Target="../charts/chart6.xml"/><Relationship Id="rId4" Type="http://schemas.openxmlformats.org/officeDocument/2006/relationships/image" Target="../media/image10.png"/><Relationship Id="rId9" Type="http://schemas.openxmlformats.org/officeDocument/2006/relationships/chart" Target="../charts/chart5.xml"/><Relationship Id="rId14" Type="http://schemas.openxmlformats.org/officeDocument/2006/relationships/hyperlink" Target="#Home!A1"/></Relationships>
</file>

<file path=xl/drawings/_rels/drawing4.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10.png"/><Relationship Id="rId3" Type="http://schemas.openxmlformats.org/officeDocument/2006/relationships/hyperlink" Target="#Operator!A1"/><Relationship Id="rId7" Type="http://schemas.openxmlformats.org/officeDocument/2006/relationships/image" Target="../media/image13.png"/><Relationship Id="rId12" Type="http://schemas.openxmlformats.org/officeDocument/2006/relationships/hyperlink" Target="#Overview!A1"/><Relationship Id="rId17" Type="http://schemas.openxmlformats.org/officeDocument/2006/relationships/chart" Target="../charts/chart10.xml"/><Relationship Id="rId2" Type="http://schemas.openxmlformats.org/officeDocument/2006/relationships/image" Target="../media/image16.svg"/><Relationship Id="rId16" Type="http://schemas.openxmlformats.org/officeDocument/2006/relationships/chart" Target="../charts/chart9.xml"/><Relationship Id="rId1" Type="http://schemas.openxmlformats.org/officeDocument/2006/relationships/image" Target="../media/image15.png"/><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12.svg"/><Relationship Id="rId15" Type="http://schemas.openxmlformats.org/officeDocument/2006/relationships/chart" Target="../charts/chart8.xml"/><Relationship Id="rId10" Type="http://schemas.openxmlformats.org/officeDocument/2006/relationships/image" Target="../media/image8.png"/><Relationship Id="rId4" Type="http://schemas.openxmlformats.org/officeDocument/2006/relationships/image" Target="../media/image11.png"/><Relationship Id="rId9" Type="http://schemas.openxmlformats.org/officeDocument/2006/relationships/hyperlink" Target="#Product!A1"/><Relationship Id="rId1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17.svg"/><Relationship Id="rId18" Type="http://schemas.openxmlformats.org/officeDocument/2006/relationships/chart" Target="../charts/chart14.xml"/><Relationship Id="rId3" Type="http://schemas.openxmlformats.org/officeDocument/2006/relationships/hyperlink" Target="#Operator!A1"/><Relationship Id="rId7" Type="http://schemas.openxmlformats.org/officeDocument/2006/relationships/image" Target="../media/image13.png"/><Relationship Id="rId12" Type="http://schemas.openxmlformats.org/officeDocument/2006/relationships/hyperlink" Target="#Overview!A1"/><Relationship Id="rId17" Type="http://schemas.openxmlformats.org/officeDocument/2006/relationships/chart" Target="../charts/chart13.xml"/><Relationship Id="rId2" Type="http://schemas.openxmlformats.org/officeDocument/2006/relationships/image" Target="../media/image16.svg"/><Relationship Id="rId16" Type="http://schemas.openxmlformats.org/officeDocument/2006/relationships/chart" Target="../charts/chart12.xml"/><Relationship Id="rId20" Type="http://schemas.openxmlformats.org/officeDocument/2006/relationships/chart" Target="../charts/chart16.xml"/><Relationship Id="rId1" Type="http://schemas.openxmlformats.org/officeDocument/2006/relationships/image" Target="../media/image15.png"/><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12.svg"/><Relationship Id="rId15" Type="http://schemas.openxmlformats.org/officeDocument/2006/relationships/chart" Target="../charts/chart11.xml"/><Relationship Id="rId10" Type="http://schemas.openxmlformats.org/officeDocument/2006/relationships/image" Target="../media/image8.png"/><Relationship Id="rId19" Type="http://schemas.openxmlformats.org/officeDocument/2006/relationships/chart" Target="../charts/chart15.xml"/><Relationship Id="rId4" Type="http://schemas.openxmlformats.org/officeDocument/2006/relationships/image" Target="../media/image11.png"/><Relationship Id="rId9" Type="http://schemas.openxmlformats.org/officeDocument/2006/relationships/hyperlink" Target="#Product!A1"/><Relationship Id="rId1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7526</xdr:colOff>
      <xdr:row>27</xdr:row>
      <xdr:rowOff>111255</xdr:rowOff>
    </xdr:to>
    <xdr:pic>
      <xdr:nvPicPr>
        <xdr:cNvPr id="318" name="Picture 317" descr="Manufacturing Background Vector Art, Icons, and Graphics for Free Download">
          <a:extLst>
            <a:ext uri="{FF2B5EF4-FFF2-40B4-BE49-F238E27FC236}">
              <a16:creationId xmlns:a16="http://schemas.microsoft.com/office/drawing/2014/main" id="{6DA49732-54CF-4BED-ACE3-181DF6AAE9D4}"/>
            </a:ext>
          </a:extLst>
        </xdr:cNvPr>
        <xdr:cNvPicPr>
          <a:picLocks noChangeAspect="1" noChangeArrowheads="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rcRect/>
        <a:stretch>
          <a:fillRect/>
        </a:stretch>
      </xdr:blipFill>
      <xdr:spPr bwMode="auto">
        <a:xfrm>
          <a:off x="0" y="0"/>
          <a:ext cx="16581026" cy="5254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610444</xdr:colOff>
      <xdr:row>0</xdr:row>
      <xdr:rowOff>0</xdr:rowOff>
    </xdr:from>
    <xdr:to>
      <xdr:col>26</xdr:col>
      <xdr:colOff>538357</xdr:colOff>
      <xdr:row>8</xdr:row>
      <xdr:rowOff>135255</xdr:rowOff>
    </xdr:to>
    <xdr:pic>
      <xdr:nvPicPr>
        <xdr:cNvPr id="319" name="Picture 318">
          <a:extLst>
            <a:ext uri="{FF2B5EF4-FFF2-40B4-BE49-F238E27FC236}">
              <a16:creationId xmlns:a16="http://schemas.microsoft.com/office/drawing/2014/main" id="{21E5E735-4C45-4C47-BC10-94AED4C96984}"/>
            </a:ext>
          </a:extLst>
        </xdr:cNvPr>
        <xdr:cNvPicPr>
          <a:picLocks noChangeAspect="1"/>
        </xdr:cNvPicPr>
      </xdr:nvPicPr>
      <xdr:blipFill rotWithShape="1">
        <a:blip xmlns:r="http://schemas.openxmlformats.org/officeDocument/2006/relationships" r:embed="rId2"/>
        <a:srcRect l="74141" t="4922" r="-6797" b="77890"/>
        <a:stretch/>
      </xdr:blipFill>
      <xdr:spPr>
        <a:xfrm>
          <a:off x="12887111" y="0"/>
          <a:ext cx="3610913" cy="1659255"/>
        </a:xfrm>
        <a:prstGeom prst="rect">
          <a:avLst/>
        </a:prstGeom>
      </xdr:spPr>
    </xdr:pic>
    <xdr:clientData/>
  </xdr:twoCellAnchor>
  <xdr:twoCellAnchor editAs="oneCell">
    <xdr:from>
      <xdr:col>0</xdr:col>
      <xdr:colOff>0</xdr:colOff>
      <xdr:row>0</xdr:row>
      <xdr:rowOff>0</xdr:rowOff>
    </xdr:from>
    <xdr:to>
      <xdr:col>12</xdr:col>
      <xdr:colOff>2058</xdr:colOff>
      <xdr:row>13</xdr:row>
      <xdr:rowOff>118381</xdr:rowOff>
    </xdr:to>
    <xdr:pic>
      <xdr:nvPicPr>
        <xdr:cNvPr id="320" name="Picture 319">
          <a:extLst>
            <a:ext uri="{FF2B5EF4-FFF2-40B4-BE49-F238E27FC236}">
              <a16:creationId xmlns:a16="http://schemas.microsoft.com/office/drawing/2014/main" id="{9CC4FC01-898C-485A-B42B-32210AAE01F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 t="5106" r="27421" b="66094"/>
        <a:stretch/>
      </xdr:blipFill>
      <xdr:spPr bwMode="auto">
        <a:xfrm>
          <a:off x="0" y="0"/>
          <a:ext cx="7368058" cy="2594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169333</xdr:rowOff>
    </xdr:from>
    <xdr:to>
      <xdr:col>4</xdr:col>
      <xdr:colOff>601503</xdr:colOff>
      <xdr:row>27</xdr:row>
      <xdr:rowOff>53340</xdr:rowOff>
    </xdr:to>
    <xdr:pic>
      <xdr:nvPicPr>
        <xdr:cNvPr id="321" name="Picture 320">
          <a:extLst>
            <a:ext uri="{FF2B5EF4-FFF2-40B4-BE49-F238E27FC236}">
              <a16:creationId xmlns:a16="http://schemas.microsoft.com/office/drawing/2014/main" id="{206F41AA-C42F-4AEE-8253-37B164CA38A5}"/>
            </a:ext>
          </a:extLst>
        </xdr:cNvPr>
        <xdr:cNvPicPr>
          <a:picLocks noChangeAspect="1"/>
        </xdr:cNvPicPr>
      </xdr:nvPicPr>
      <xdr:blipFill rotWithShape="1">
        <a:blip xmlns:r="http://schemas.openxmlformats.org/officeDocument/2006/relationships" r:embed="rId2"/>
        <a:srcRect l="2656" t="71407" r="69297" b="234"/>
        <a:stretch/>
      </xdr:blipFill>
      <xdr:spPr>
        <a:xfrm>
          <a:off x="0" y="2455333"/>
          <a:ext cx="3056836" cy="2741507"/>
        </a:xfrm>
        <a:prstGeom prst="rect">
          <a:avLst/>
        </a:prstGeom>
      </xdr:spPr>
    </xdr:pic>
    <xdr:clientData/>
  </xdr:twoCellAnchor>
  <xdr:twoCellAnchor editAs="oneCell">
    <xdr:from>
      <xdr:col>21</xdr:col>
      <xdr:colOff>294302</xdr:colOff>
      <xdr:row>13</xdr:row>
      <xdr:rowOff>182923</xdr:rowOff>
    </xdr:from>
    <xdr:to>
      <xdr:col>26</xdr:col>
      <xdr:colOff>196758</xdr:colOff>
      <xdr:row>27</xdr:row>
      <xdr:rowOff>83820</xdr:rowOff>
    </xdr:to>
    <xdr:pic>
      <xdr:nvPicPr>
        <xdr:cNvPr id="322" name="Picture 321">
          <a:extLst>
            <a:ext uri="{FF2B5EF4-FFF2-40B4-BE49-F238E27FC236}">
              <a16:creationId xmlns:a16="http://schemas.microsoft.com/office/drawing/2014/main" id="{0E6AD7AF-D49E-4854-90F0-6B16AF500AA4}"/>
            </a:ext>
          </a:extLst>
        </xdr:cNvPr>
        <xdr:cNvPicPr>
          <a:picLocks noChangeAspect="1"/>
        </xdr:cNvPicPr>
      </xdr:nvPicPr>
      <xdr:blipFill rotWithShape="1">
        <a:blip xmlns:r="http://schemas.openxmlformats.org/officeDocument/2006/relationships" r:embed="rId2"/>
        <a:srcRect l="73047" t="70625" b="2812"/>
        <a:stretch/>
      </xdr:blipFill>
      <xdr:spPr>
        <a:xfrm>
          <a:off x="13184802" y="2659423"/>
          <a:ext cx="2971623" cy="2567897"/>
        </a:xfrm>
        <a:prstGeom prst="rect">
          <a:avLst/>
        </a:prstGeom>
      </xdr:spPr>
    </xdr:pic>
    <xdr:clientData/>
  </xdr:twoCellAnchor>
  <xdr:twoCellAnchor>
    <xdr:from>
      <xdr:col>0</xdr:col>
      <xdr:colOff>0</xdr:colOff>
      <xdr:row>0</xdr:row>
      <xdr:rowOff>0</xdr:rowOff>
    </xdr:from>
    <xdr:to>
      <xdr:col>26</xdr:col>
      <xdr:colOff>613639</xdr:colOff>
      <xdr:row>35</xdr:row>
      <xdr:rowOff>127000</xdr:rowOff>
    </xdr:to>
    <xdr:sp macro="" textlink="">
      <xdr:nvSpPr>
        <xdr:cNvPr id="323" name="Rectangle 322">
          <a:extLst>
            <a:ext uri="{FF2B5EF4-FFF2-40B4-BE49-F238E27FC236}">
              <a16:creationId xmlns:a16="http://schemas.microsoft.com/office/drawing/2014/main" id="{A56E6C49-124A-4EB5-B984-E7CFBD63A921}"/>
            </a:ext>
          </a:extLst>
        </xdr:cNvPr>
        <xdr:cNvSpPr/>
      </xdr:nvSpPr>
      <xdr:spPr>
        <a:xfrm>
          <a:off x="0" y="0"/>
          <a:ext cx="16573306" cy="6794500"/>
        </a:xfrm>
        <a:prstGeom prst="rect">
          <a:avLst/>
        </a:prstGeom>
        <a:solidFill>
          <a:srgbClr val="FF3300">
            <a:alpha val="17000"/>
          </a:srgbClr>
        </a:solidFill>
        <a:ln w="25400" cap="flat" cmpd="sng" algn="ctr">
          <a:solidFill>
            <a:sysClr val="window" lastClr="FFFFFF"/>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editAs="oneCell">
    <xdr:from>
      <xdr:col>10</xdr:col>
      <xdr:colOff>566853</xdr:colOff>
      <xdr:row>0</xdr:row>
      <xdr:rowOff>1</xdr:rowOff>
    </xdr:from>
    <xdr:to>
      <xdr:col>20</xdr:col>
      <xdr:colOff>317500</xdr:colOff>
      <xdr:row>21</xdr:row>
      <xdr:rowOff>1</xdr:rowOff>
    </xdr:to>
    <xdr:pic>
      <xdr:nvPicPr>
        <xdr:cNvPr id="324" name="Picture 323">
          <a:extLst>
            <a:ext uri="{FF2B5EF4-FFF2-40B4-BE49-F238E27FC236}">
              <a16:creationId xmlns:a16="http://schemas.microsoft.com/office/drawing/2014/main" id="{083A7AA1-E6C0-4670-8952-D3B2AE8F6D0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05186" y="1"/>
          <a:ext cx="5888981"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21167</xdr:colOff>
      <xdr:row>4</xdr:row>
      <xdr:rowOff>3261</xdr:rowOff>
    </xdr:from>
    <xdr:to>
      <xdr:col>9</xdr:col>
      <xdr:colOff>317499</xdr:colOff>
      <xdr:row>8</xdr:row>
      <xdr:rowOff>48260</xdr:rowOff>
    </xdr:to>
    <xdr:sp macro="" textlink="">
      <xdr:nvSpPr>
        <xdr:cNvPr id="325" name="Rectangle: Rounded Corners 324">
          <a:hlinkClick xmlns:r="http://schemas.openxmlformats.org/officeDocument/2006/relationships" r:id="rId5"/>
          <a:extLst>
            <a:ext uri="{FF2B5EF4-FFF2-40B4-BE49-F238E27FC236}">
              <a16:creationId xmlns:a16="http://schemas.microsoft.com/office/drawing/2014/main" id="{58EDA6A5-CB05-40C1-83C9-EE29DA2CB4F9}"/>
            </a:ext>
          </a:extLst>
        </xdr:cNvPr>
        <xdr:cNvSpPr/>
      </xdr:nvSpPr>
      <xdr:spPr>
        <a:xfrm>
          <a:off x="2476500" y="765261"/>
          <a:ext cx="3365499" cy="806999"/>
        </a:xfrm>
        <a:prstGeom prst="roundRect">
          <a:avLst/>
        </a:prstGeom>
        <a:solidFill>
          <a:srgbClr val="44546A"/>
        </a:solidFill>
        <a:ln w="19050" cap="flat" cmpd="sng" algn="ctr">
          <a:solidFill>
            <a:sysClr val="window" lastClr="FFFFFF"/>
          </a:solid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t> Overview</a:t>
          </a:r>
          <a:endParaRPr kumimoji="0" lang="en-US" sz="20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xdr:from>
      <xdr:col>7</xdr:col>
      <xdr:colOff>572844</xdr:colOff>
      <xdr:row>4</xdr:row>
      <xdr:rowOff>37190</xdr:rowOff>
    </xdr:from>
    <xdr:to>
      <xdr:col>9</xdr:col>
      <xdr:colOff>54848</xdr:colOff>
      <xdr:row>7</xdr:row>
      <xdr:rowOff>85725</xdr:rowOff>
    </xdr:to>
    <xdr:pic>
      <xdr:nvPicPr>
        <xdr:cNvPr id="326" name="Picture 325">
          <a:hlinkClick xmlns:r="http://schemas.openxmlformats.org/officeDocument/2006/relationships" r:id="rId5"/>
          <a:extLst>
            <a:ext uri="{FF2B5EF4-FFF2-40B4-BE49-F238E27FC236}">
              <a16:creationId xmlns:a16="http://schemas.microsoft.com/office/drawing/2014/main" id="{2B2C956E-12FB-4FAB-BF2C-E92D496B4F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69677" y="799190"/>
          <a:ext cx="709671" cy="620035"/>
        </a:xfrm>
        <a:prstGeom prst="rect">
          <a:avLst/>
        </a:prstGeom>
      </xdr:spPr>
    </xdr:pic>
    <xdr:clientData/>
  </xdr:twoCellAnchor>
  <xdr:twoCellAnchor>
    <xdr:from>
      <xdr:col>4</xdr:col>
      <xdr:colOff>21168</xdr:colOff>
      <xdr:row>10</xdr:row>
      <xdr:rowOff>54061</xdr:rowOff>
    </xdr:from>
    <xdr:to>
      <xdr:col>9</xdr:col>
      <xdr:colOff>289983</xdr:colOff>
      <xdr:row>14</xdr:row>
      <xdr:rowOff>99060</xdr:rowOff>
    </xdr:to>
    <xdr:grpSp>
      <xdr:nvGrpSpPr>
        <xdr:cNvPr id="327" name="Group 326">
          <a:hlinkClick xmlns:r="http://schemas.openxmlformats.org/officeDocument/2006/relationships" r:id="rId7"/>
          <a:extLst>
            <a:ext uri="{FF2B5EF4-FFF2-40B4-BE49-F238E27FC236}">
              <a16:creationId xmlns:a16="http://schemas.microsoft.com/office/drawing/2014/main" id="{AABAF0BA-36B8-499D-BEEE-2F274CB69D95}"/>
            </a:ext>
          </a:extLst>
        </xdr:cNvPr>
        <xdr:cNvGrpSpPr/>
      </xdr:nvGrpSpPr>
      <xdr:grpSpPr>
        <a:xfrm>
          <a:off x="2459568" y="1959061"/>
          <a:ext cx="3316815" cy="806999"/>
          <a:chOff x="1531620" y="1889760"/>
          <a:chExt cx="2651760" cy="815340"/>
        </a:xfrm>
      </xdr:grpSpPr>
      <xdr:sp macro="" textlink="">
        <xdr:nvSpPr>
          <xdr:cNvPr id="328" name="Rectangle: Rounded Corners 327">
            <a:extLst>
              <a:ext uri="{FF2B5EF4-FFF2-40B4-BE49-F238E27FC236}">
                <a16:creationId xmlns:a16="http://schemas.microsoft.com/office/drawing/2014/main" id="{6F400C27-5D15-4550-9FC5-FA31C0C86FAD}"/>
              </a:ext>
            </a:extLst>
          </xdr:cNvPr>
          <xdr:cNvSpPr/>
        </xdr:nvSpPr>
        <xdr:spPr>
          <a:xfrm>
            <a:off x="1531620" y="1889760"/>
            <a:ext cx="2651760" cy="815340"/>
          </a:xfrm>
          <a:prstGeom prst="roundRect">
            <a:avLst/>
          </a:prstGeom>
          <a:solidFill>
            <a:srgbClr val="44546A"/>
          </a:solidFill>
          <a:ln w="19050" cap="flat" cmpd="sng" algn="ctr">
            <a:solidFill>
              <a:sysClr val="window" lastClr="FFFFFF"/>
            </a:solid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t>Product </a:t>
            </a:r>
            <a:b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br>
            <a: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t>Downtime</a:t>
            </a:r>
          </a:p>
        </xdr:txBody>
      </xdr:sp>
      <xdr:pic>
        <xdr:nvPicPr>
          <xdr:cNvPr id="329" name="Picture 328" descr="Product - Free business and finance icons">
            <a:extLst>
              <a:ext uri="{FF2B5EF4-FFF2-40B4-BE49-F238E27FC236}">
                <a16:creationId xmlns:a16="http://schemas.microsoft.com/office/drawing/2014/main" id="{2082DBE1-E2ED-407E-B386-F27EFE7A1CA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375660" y="1912620"/>
            <a:ext cx="777240" cy="77724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31751</xdr:colOff>
      <xdr:row>15</xdr:row>
      <xdr:rowOff>83902</xdr:rowOff>
    </xdr:from>
    <xdr:to>
      <xdr:col>9</xdr:col>
      <xdr:colOff>338666</xdr:colOff>
      <xdr:row>19</xdr:row>
      <xdr:rowOff>130809</xdr:rowOff>
    </xdr:to>
    <xdr:sp macro="" textlink="">
      <xdr:nvSpPr>
        <xdr:cNvPr id="330" name="Rectangle: Rounded Corners 329">
          <a:hlinkClick xmlns:r="http://schemas.openxmlformats.org/officeDocument/2006/relationships" r:id="rId9"/>
          <a:extLst>
            <a:ext uri="{FF2B5EF4-FFF2-40B4-BE49-F238E27FC236}">
              <a16:creationId xmlns:a16="http://schemas.microsoft.com/office/drawing/2014/main" id="{59E747FF-CEF3-43D2-951A-DD45EF3795D8}"/>
            </a:ext>
          </a:extLst>
        </xdr:cNvPr>
        <xdr:cNvSpPr/>
      </xdr:nvSpPr>
      <xdr:spPr>
        <a:xfrm>
          <a:off x="2487084" y="2941402"/>
          <a:ext cx="3376082" cy="808907"/>
        </a:xfrm>
        <a:prstGeom prst="roundRect">
          <a:avLst/>
        </a:prstGeom>
        <a:solidFill>
          <a:srgbClr val="44546A"/>
        </a:solidFill>
        <a:ln w="19050" cap="flat" cmpd="sng" algn="ctr">
          <a:solidFill>
            <a:sysClr val="window" lastClr="FFFFFF"/>
          </a:solid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t>Operator</a:t>
          </a:r>
          <a:b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br>
          <a:r>
            <a:rPr kumimoji="0" lang="en-US" sz="2400" b="1" i="0" u="none" strike="noStrike" kern="0" cap="none" spc="0" normalizeH="0" baseline="0" noProof="0">
              <a:ln>
                <a:noFill/>
              </a:ln>
              <a:solidFill>
                <a:sysClr val="window" lastClr="FFFFFF"/>
              </a:solidFill>
              <a:effectLst/>
              <a:uLnTx/>
              <a:uFillTx/>
              <a:latin typeface="Aptos Narrow" panose="02110004020202020204"/>
              <a:ea typeface="+mn-ea"/>
              <a:cs typeface="+mn-cs"/>
            </a:rPr>
            <a:t> Downtime</a:t>
          </a:r>
        </a:p>
      </xdr:txBody>
    </xdr:sp>
    <xdr:clientData/>
  </xdr:twoCellAnchor>
  <xdr:twoCellAnchor>
    <xdr:from>
      <xdr:col>7</xdr:col>
      <xdr:colOff>343686</xdr:colOff>
      <xdr:row>15</xdr:row>
      <xdr:rowOff>82734</xdr:rowOff>
    </xdr:from>
    <xdr:to>
      <xdr:col>9</xdr:col>
      <xdr:colOff>19236</xdr:colOff>
      <xdr:row>19</xdr:row>
      <xdr:rowOff>60960</xdr:rowOff>
    </xdr:to>
    <xdr:pic>
      <xdr:nvPicPr>
        <xdr:cNvPr id="331" name="Picture 330" descr="Design, engineering, machine, operator, industry icon - Download on  Iconfinder">
          <a:hlinkClick xmlns:r="http://schemas.openxmlformats.org/officeDocument/2006/relationships" r:id="rId9"/>
          <a:extLst>
            <a:ext uri="{FF2B5EF4-FFF2-40B4-BE49-F238E27FC236}">
              <a16:creationId xmlns:a16="http://schemas.microsoft.com/office/drawing/2014/main" id="{D405157F-93B1-4378-ABEB-1EEDD2578E3F}"/>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flipH="1">
          <a:off x="4640519" y="2940234"/>
          <a:ext cx="903217" cy="740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133350</xdr:colOff>
      <xdr:row>1</xdr:row>
      <xdr:rowOff>19050</xdr:rowOff>
    </xdr:from>
    <xdr:to>
      <xdr:col>15</xdr:col>
      <xdr:colOff>200025</xdr:colOff>
      <xdr:row>16</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C74E50-1FB5-48DE-BCA9-C104F41911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3300" y="209550"/>
              <a:ext cx="3724275" cy="2886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609599</xdr:colOff>
      <xdr:row>16</xdr:row>
      <xdr:rowOff>104775</xdr:rowOff>
    </xdr:from>
    <xdr:to>
      <xdr:col>16</xdr:col>
      <xdr:colOff>276225</xdr:colOff>
      <xdr:row>31</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2C5B53-1B6D-4A87-A341-335650456A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19949" y="3152775"/>
              <a:ext cx="4543426"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38100</xdr:rowOff>
    </xdr:from>
    <xdr:to>
      <xdr:col>2</xdr:col>
      <xdr:colOff>228600</xdr:colOff>
      <xdr:row>24</xdr:row>
      <xdr:rowOff>123825</xdr:rowOff>
    </xdr:to>
    <xdr:sp macro="" textlink="">
      <xdr:nvSpPr>
        <xdr:cNvPr id="6" name="Rectangle 5">
          <a:extLst>
            <a:ext uri="{FF2B5EF4-FFF2-40B4-BE49-F238E27FC236}">
              <a16:creationId xmlns:a16="http://schemas.microsoft.com/office/drawing/2014/main" id="{41E535F7-437F-A111-6575-53E32A20A9CB}"/>
            </a:ext>
          </a:extLst>
        </xdr:cNvPr>
        <xdr:cNvSpPr/>
      </xdr:nvSpPr>
      <xdr:spPr>
        <a:xfrm>
          <a:off x="0" y="419100"/>
          <a:ext cx="1466850" cy="4276725"/>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0</xdr:col>
      <xdr:colOff>47625</xdr:colOff>
      <xdr:row>0</xdr:row>
      <xdr:rowOff>1</xdr:rowOff>
    </xdr:from>
    <xdr:to>
      <xdr:col>20</xdr:col>
      <xdr:colOff>137585</xdr:colOff>
      <xdr:row>3</xdr:row>
      <xdr:rowOff>142875</xdr:rowOff>
    </xdr:to>
    <xdr:sp macro="" textlink="">
      <xdr:nvSpPr>
        <xdr:cNvPr id="3" name="Rectangle 2">
          <a:extLst>
            <a:ext uri="{FF2B5EF4-FFF2-40B4-BE49-F238E27FC236}">
              <a16:creationId xmlns:a16="http://schemas.microsoft.com/office/drawing/2014/main" id="{7063AF44-2552-097F-1BAE-1EE89BA518C4}"/>
            </a:ext>
          </a:extLst>
        </xdr:cNvPr>
        <xdr:cNvSpPr/>
      </xdr:nvSpPr>
      <xdr:spPr>
        <a:xfrm>
          <a:off x="47625" y="1"/>
          <a:ext cx="12472460" cy="714374"/>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2" algn="l"/>
          <a:r>
            <a:rPr lang="en-US" sz="2400" b="1">
              <a:solidFill>
                <a:schemeClr val="bg1"/>
              </a:solidFill>
            </a:rPr>
            <a:t>Manufacturing </a:t>
          </a:r>
          <a:r>
            <a:rPr lang="en-US" sz="2400" b="1">
              <a:solidFill>
                <a:schemeClr val="bg1"/>
              </a:solidFill>
              <a:latin typeface="+mn-lt"/>
              <a:ea typeface="+mn-ea"/>
              <a:cs typeface="+mn-cs"/>
            </a:rPr>
            <a:t>Downtime</a:t>
          </a:r>
        </a:p>
      </xdr:txBody>
    </xdr:sp>
    <xdr:clientData/>
  </xdr:twoCellAnchor>
  <xdr:twoCellAnchor>
    <xdr:from>
      <xdr:col>0</xdr:col>
      <xdr:colOff>29158</xdr:colOff>
      <xdr:row>9</xdr:row>
      <xdr:rowOff>46653</xdr:rowOff>
    </xdr:from>
    <xdr:to>
      <xdr:col>2</xdr:col>
      <xdr:colOff>191083</xdr:colOff>
      <xdr:row>12</xdr:row>
      <xdr:rowOff>84753</xdr:rowOff>
    </xdr:to>
    <xdr:grpSp>
      <xdr:nvGrpSpPr>
        <xdr:cNvPr id="30" name="Group 29">
          <a:extLst>
            <a:ext uri="{FF2B5EF4-FFF2-40B4-BE49-F238E27FC236}">
              <a16:creationId xmlns:a16="http://schemas.microsoft.com/office/drawing/2014/main" id="{9AB202A8-5DC3-45CB-4B01-DDCBB84ADA09}"/>
            </a:ext>
          </a:extLst>
        </xdr:cNvPr>
        <xdr:cNvGrpSpPr/>
      </xdr:nvGrpSpPr>
      <xdr:grpSpPr>
        <a:xfrm>
          <a:off x="29158" y="1761153"/>
          <a:ext cx="1400175" cy="609600"/>
          <a:chOff x="69057" y="2012158"/>
          <a:chExt cx="1285875" cy="552450"/>
        </a:xfrm>
      </xdr:grpSpPr>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D3DE8D3C-967A-4B9F-97A0-E749371C54E2}"/>
              </a:ext>
            </a:extLst>
          </xdr:cNvPr>
          <xdr:cNvSpPr/>
        </xdr:nvSpPr>
        <xdr:spPr>
          <a:xfrm>
            <a:off x="69057" y="2012158"/>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23" name="Graphic 22" descr="Search Inventory outline">
            <a:extLst>
              <a:ext uri="{FF2B5EF4-FFF2-40B4-BE49-F238E27FC236}">
                <a16:creationId xmlns:a16="http://schemas.microsoft.com/office/drawing/2014/main" id="{E52BE213-44FD-2545-6AD8-34514E95AE0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19150" y="2249522"/>
            <a:ext cx="495300" cy="289022"/>
          </a:xfrm>
          <a:prstGeom prst="rect">
            <a:avLst/>
          </a:prstGeom>
          <a:scene3d>
            <a:camera prst="orthographicFront"/>
            <a:lightRig rig="threePt" dir="t"/>
          </a:scene3d>
          <a:sp3d>
            <a:bevelT/>
          </a:sp3d>
        </xdr:spPr>
      </xdr:pic>
    </xdr:grpSp>
    <xdr:clientData/>
  </xdr:twoCellAnchor>
  <xdr:twoCellAnchor>
    <xdr:from>
      <xdr:col>8</xdr:col>
      <xdr:colOff>133350</xdr:colOff>
      <xdr:row>3</xdr:row>
      <xdr:rowOff>142875</xdr:rowOff>
    </xdr:from>
    <xdr:to>
      <xdr:col>14</xdr:col>
      <xdr:colOff>165229</xdr:colOff>
      <xdr:row>14</xdr:row>
      <xdr:rowOff>58316</xdr:rowOff>
    </xdr:to>
    <xdr:sp macro="" textlink="">
      <xdr:nvSpPr>
        <xdr:cNvPr id="8" name="Rectangle: Rounded Corners 7">
          <a:extLst>
            <a:ext uri="{FF2B5EF4-FFF2-40B4-BE49-F238E27FC236}">
              <a16:creationId xmlns:a16="http://schemas.microsoft.com/office/drawing/2014/main" id="{E341C862-2575-2D84-52A6-0357C28673E8}"/>
            </a:ext>
          </a:extLst>
        </xdr:cNvPr>
        <xdr:cNvSpPr/>
      </xdr:nvSpPr>
      <xdr:spPr>
        <a:xfrm>
          <a:off x="5086350" y="714375"/>
          <a:ext cx="3746629" cy="201094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editAs="oneCell">
    <xdr:from>
      <xdr:col>0</xdr:col>
      <xdr:colOff>85725</xdr:colOff>
      <xdr:row>0</xdr:row>
      <xdr:rowOff>19050</xdr:rowOff>
    </xdr:from>
    <xdr:to>
      <xdr:col>1</xdr:col>
      <xdr:colOff>219075</xdr:colOff>
      <xdr:row>2</xdr:row>
      <xdr:rowOff>171449</xdr:rowOff>
    </xdr:to>
    <xdr:pic>
      <xdr:nvPicPr>
        <xdr:cNvPr id="12" name="Picture 11" descr="Manufacturing - Free industry icons">
          <a:extLst>
            <a:ext uri="{FF2B5EF4-FFF2-40B4-BE49-F238E27FC236}">
              <a16:creationId xmlns:a16="http://schemas.microsoft.com/office/drawing/2014/main" id="{17635185-53C4-9C31-A3CC-42B1EC5C0A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725" y="19050"/>
          <a:ext cx="752475" cy="533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9525</xdr:colOff>
      <xdr:row>0</xdr:row>
      <xdr:rowOff>85725</xdr:rowOff>
    </xdr:from>
    <xdr:to>
      <xdr:col>20</xdr:col>
      <xdr:colOff>533400</xdr:colOff>
      <xdr:row>3</xdr:row>
      <xdr:rowOff>132705</xdr:rowOff>
    </xdr:to>
    <xdr:grpSp>
      <xdr:nvGrpSpPr>
        <xdr:cNvPr id="16" name="Group 15">
          <a:extLst>
            <a:ext uri="{FF2B5EF4-FFF2-40B4-BE49-F238E27FC236}">
              <a16:creationId xmlns:a16="http://schemas.microsoft.com/office/drawing/2014/main" id="{0EC279C3-7A45-234A-8AD3-C9928A88538A}"/>
            </a:ext>
          </a:extLst>
        </xdr:cNvPr>
        <xdr:cNvGrpSpPr/>
      </xdr:nvGrpSpPr>
      <xdr:grpSpPr>
        <a:xfrm>
          <a:off x="4343400" y="85725"/>
          <a:ext cx="8572500" cy="618480"/>
          <a:chOff x="1952627" y="723106"/>
          <a:chExt cx="10523882" cy="654734"/>
        </a:xfrm>
      </xdr:grpSpPr>
      <xdr:grpSp>
        <xdr:nvGrpSpPr>
          <xdr:cNvPr id="43" name="Group 42">
            <a:extLst>
              <a:ext uri="{FF2B5EF4-FFF2-40B4-BE49-F238E27FC236}">
                <a16:creationId xmlns:a16="http://schemas.microsoft.com/office/drawing/2014/main" id="{D5DB69C8-39B6-58AB-0F21-EE02D4455528}"/>
              </a:ext>
            </a:extLst>
          </xdr:cNvPr>
          <xdr:cNvGrpSpPr/>
        </xdr:nvGrpSpPr>
        <xdr:grpSpPr>
          <a:xfrm>
            <a:off x="3800153" y="723106"/>
            <a:ext cx="2202876" cy="630000"/>
            <a:chOff x="1564725" y="752474"/>
            <a:chExt cx="2914219" cy="904875"/>
          </a:xfrm>
        </xdr:grpSpPr>
        <xdr:sp macro="" textlink="">
          <xdr:nvSpPr>
            <xdr:cNvPr id="35" name="Rectangle: Rounded Corners 34">
              <a:extLst>
                <a:ext uri="{FF2B5EF4-FFF2-40B4-BE49-F238E27FC236}">
                  <a16:creationId xmlns:a16="http://schemas.microsoft.com/office/drawing/2014/main" id="{5C7DE163-E505-6F72-A5EC-5D3A14AD27B4}"/>
                </a:ext>
              </a:extLst>
            </xdr:cNvPr>
            <xdr:cNvSpPr/>
          </xdr:nvSpPr>
          <xdr:spPr>
            <a:xfrm>
              <a:off x="1564725" y="752474"/>
              <a:ext cx="2892726" cy="904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a:t>
              </a:r>
              <a:r>
                <a:rPr lang="ar-EG" sz="1400" b="1">
                  <a:solidFill>
                    <a:srgbClr val="002060"/>
                  </a:solidFill>
                </a:rPr>
                <a:t> </a:t>
              </a:r>
              <a:r>
                <a:rPr lang="en-US" sz="1400" b="1">
                  <a:solidFill>
                    <a:srgbClr val="002060"/>
                  </a:solidFill>
                </a:rPr>
                <a:t>Downtime Hrs:</a:t>
              </a:r>
              <a:endParaRPr lang="en-VG" sz="1400" b="1">
                <a:solidFill>
                  <a:srgbClr val="002060"/>
                </a:solidFill>
              </a:endParaRPr>
            </a:p>
          </xdr:txBody>
        </xdr:sp>
        <xdr:sp macro="" textlink="'operator analysis'!G18">
          <xdr:nvSpPr>
            <xdr:cNvPr id="39" name="TextBox 38">
              <a:extLst>
                <a:ext uri="{FF2B5EF4-FFF2-40B4-BE49-F238E27FC236}">
                  <a16:creationId xmlns:a16="http://schemas.microsoft.com/office/drawing/2014/main" id="{EBE49D61-349D-778C-B34F-519E5643FE40}"/>
                </a:ext>
              </a:extLst>
            </xdr:cNvPr>
            <xdr:cNvSpPr txBox="1"/>
          </xdr:nvSpPr>
          <xdr:spPr>
            <a:xfrm>
              <a:off x="2644889" y="1108988"/>
              <a:ext cx="1834055" cy="473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F8A42DF-546B-4B9C-8FF1-A46F97CB661D}" type="TxLink">
                <a:rPr lang="en-US" sz="1400" b="1" i="0" u="none" strike="noStrike">
                  <a:solidFill>
                    <a:srgbClr val="000000"/>
                  </a:solidFill>
                  <a:latin typeface="Arial"/>
                  <a:cs typeface="Arial"/>
                </a:rPr>
                <a:pPr/>
                <a:t>646</a:t>
              </a:fld>
              <a:endParaRPr lang="en-US" sz="1400" b="1">
                <a:solidFill>
                  <a:sysClr val="windowText" lastClr="000000"/>
                </a:solidFill>
              </a:endParaRPr>
            </a:p>
          </xdr:txBody>
        </xdr:sp>
      </xdr:grpSp>
      <xdr:grpSp>
        <xdr:nvGrpSpPr>
          <xdr:cNvPr id="42" name="Group 41">
            <a:extLst>
              <a:ext uri="{FF2B5EF4-FFF2-40B4-BE49-F238E27FC236}">
                <a16:creationId xmlns:a16="http://schemas.microsoft.com/office/drawing/2014/main" id="{59966434-4931-6922-AF87-4EEEC3B6A4FA}"/>
              </a:ext>
            </a:extLst>
          </xdr:cNvPr>
          <xdr:cNvGrpSpPr/>
        </xdr:nvGrpSpPr>
        <xdr:grpSpPr>
          <a:xfrm>
            <a:off x="1952627" y="723106"/>
            <a:ext cx="2212449" cy="630000"/>
            <a:chOff x="4876801" y="2095500"/>
            <a:chExt cx="2926885" cy="904875"/>
          </a:xfrm>
        </xdr:grpSpPr>
        <xdr:sp macro="" textlink="">
          <xdr:nvSpPr>
            <xdr:cNvPr id="40" name="Rectangle: Rounded Corners 39">
              <a:extLst>
                <a:ext uri="{FF2B5EF4-FFF2-40B4-BE49-F238E27FC236}">
                  <a16:creationId xmlns:a16="http://schemas.microsoft.com/office/drawing/2014/main" id="{BEA579F1-EB0A-4286-BD36-244F5064DFBE}"/>
                </a:ext>
              </a:extLst>
            </xdr:cNvPr>
            <xdr:cNvSpPr/>
          </xdr:nvSpPr>
          <xdr:spPr>
            <a:xfrm>
              <a:off x="4876801" y="2095500"/>
              <a:ext cx="2335839" cy="904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 working</a:t>
              </a:r>
              <a:r>
                <a:rPr lang="en-US" sz="1400" b="1" baseline="0">
                  <a:solidFill>
                    <a:srgbClr val="002060"/>
                  </a:solidFill>
                </a:rPr>
                <a:t> Hrs</a:t>
              </a:r>
              <a:r>
                <a:rPr lang="en-US" sz="1400" b="1">
                  <a:solidFill>
                    <a:srgbClr val="002060"/>
                  </a:solidFill>
                </a:rPr>
                <a:t>:</a:t>
              </a:r>
              <a:endParaRPr lang="ar-EG" sz="1400" b="1">
                <a:solidFill>
                  <a:srgbClr val="002060"/>
                </a:solidFill>
              </a:endParaRPr>
            </a:p>
            <a:p>
              <a:pPr algn="l"/>
              <a:endParaRPr lang="en-VG" sz="1400" b="1">
                <a:solidFill>
                  <a:srgbClr val="002060"/>
                </a:solidFill>
              </a:endParaRPr>
            </a:p>
          </xdr:txBody>
        </xdr:sp>
        <xdr:sp macro="" textlink="'operator analysis'!G19">
          <xdr:nvSpPr>
            <xdr:cNvPr id="41" name="TextBox 40">
              <a:extLst>
                <a:ext uri="{FF2B5EF4-FFF2-40B4-BE49-F238E27FC236}">
                  <a16:creationId xmlns:a16="http://schemas.microsoft.com/office/drawing/2014/main" id="{D3808997-8143-4DDB-9961-5E5E05A1A553}"/>
                </a:ext>
              </a:extLst>
            </xdr:cNvPr>
            <xdr:cNvSpPr txBox="1"/>
          </xdr:nvSpPr>
          <xdr:spPr>
            <a:xfrm>
              <a:off x="5646175" y="2489808"/>
              <a:ext cx="2157511" cy="473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D8B20E1-5446-4F6F-A3B6-D5CD7FC96949}" type="TxLink">
                <a:rPr lang="en-US" sz="1400" b="1" i="0" u="none" strike="noStrike">
                  <a:solidFill>
                    <a:srgbClr val="000000"/>
                  </a:solidFill>
                  <a:latin typeface="Arial"/>
                  <a:cs typeface="Arial"/>
                </a:rPr>
                <a:pPr/>
                <a:t>2447</a:t>
              </a:fld>
              <a:endParaRPr lang="en-US" sz="1400" b="1"/>
            </a:p>
          </xdr:txBody>
        </xdr:sp>
      </xdr:grpSp>
      <xdr:grpSp>
        <xdr:nvGrpSpPr>
          <xdr:cNvPr id="44" name="Group 43">
            <a:extLst>
              <a:ext uri="{FF2B5EF4-FFF2-40B4-BE49-F238E27FC236}">
                <a16:creationId xmlns:a16="http://schemas.microsoft.com/office/drawing/2014/main" id="{9EAC6807-146B-473E-9305-485EF9CADF90}"/>
              </a:ext>
            </a:extLst>
          </xdr:cNvPr>
          <xdr:cNvGrpSpPr/>
        </xdr:nvGrpSpPr>
        <xdr:grpSpPr>
          <a:xfrm>
            <a:off x="6103715" y="723106"/>
            <a:ext cx="1995622" cy="630000"/>
            <a:chOff x="1780121" y="752474"/>
            <a:chExt cx="2640041" cy="904875"/>
          </a:xfrm>
        </xdr:grpSpPr>
        <xdr:sp macro="" textlink="">
          <xdr:nvSpPr>
            <xdr:cNvPr id="45" name="Rectangle: Rounded Corners 44">
              <a:extLst>
                <a:ext uri="{FF2B5EF4-FFF2-40B4-BE49-F238E27FC236}">
                  <a16:creationId xmlns:a16="http://schemas.microsoft.com/office/drawing/2014/main" id="{0F2B9F1C-A341-BA3E-7852-51DA5D4D8686}"/>
                </a:ext>
              </a:extLst>
            </xdr:cNvPr>
            <xdr:cNvSpPr/>
          </xdr:nvSpPr>
          <xdr:spPr>
            <a:xfrm>
              <a:off x="1780121" y="752474"/>
              <a:ext cx="2475060" cy="904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Productive Hrs:</a:t>
              </a:r>
              <a:endParaRPr lang="en-VG" sz="1400" b="1">
                <a:solidFill>
                  <a:srgbClr val="002060"/>
                </a:solidFill>
              </a:endParaRPr>
            </a:p>
          </xdr:txBody>
        </xdr:sp>
        <xdr:sp macro="" textlink="'operator analysis'!G20">
          <xdr:nvSpPr>
            <xdr:cNvPr id="46" name="TextBox 45">
              <a:extLst>
                <a:ext uri="{FF2B5EF4-FFF2-40B4-BE49-F238E27FC236}">
                  <a16:creationId xmlns:a16="http://schemas.microsoft.com/office/drawing/2014/main" id="{CC129D2C-BA3A-E9B5-40EF-0F048BD850D7}"/>
                </a:ext>
              </a:extLst>
            </xdr:cNvPr>
            <xdr:cNvSpPr txBox="1"/>
          </xdr:nvSpPr>
          <xdr:spPr>
            <a:xfrm>
              <a:off x="2763302" y="1133085"/>
              <a:ext cx="1656860" cy="473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1E80DCA-E1A2-4711-8C81-2415E4874682}" type="TxLink">
                <a:rPr lang="en-US" sz="1400" b="1" i="0" u="none" strike="noStrike">
                  <a:solidFill>
                    <a:schemeClr val="tx1"/>
                  </a:solidFill>
                  <a:latin typeface="Arial"/>
                  <a:cs typeface="Arial"/>
                </a:rPr>
                <a:pPr/>
                <a:t>1802</a:t>
              </a:fld>
              <a:endParaRPr lang="en-US" sz="1400" b="1">
                <a:solidFill>
                  <a:schemeClr val="tx1"/>
                </a:solidFill>
              </a:endParaRPr>
            </a:p>
          </xdr:txBody>
        </xdr:sp>
      </xdr:grpSp>
      <xdr:grpSp>
        <xdr:nvGrpSpPr>
          <xdr:cNvPr id="51" name="Group 50">
            <a:extLst>
              <a:ext uri="{FF2B5EF4-FFF2-40B4-BE49-F238E27FC236}">
                <a16:creationId xmlns:a16="http://schemas.microsoft.com/office/drawing/2014/main" id="{A055B878-F5D1-EFB1-5073-D3DE13A0561C}"/>
              </a:ext>
            </a:extLst>
          </xdr:cNvPr>
          <xdr:cNvGrpSpPr/>
        </xdr:nvGrpSpPr>
        <xdr:grpSpPr>
          <a:xfrm>
            <a:off x="8064011" y="735473"/>
            <a:ext cx="1864501" cy="630000"/>
            <a:chOff x="9410035" y="703397"/>
            <a:chExt cx="2346458" cy="896400"/>
          </a:xfrm>
        </xdr:grpSpPr>
        <xdr:sp macro="" textlink="">
          <xdr:nvSpPr>
            <xdr:cNvPr id="37" name="Rectangle: Rounded Corners 36">
              <a:extLst>
                <a:ext uri="{FF2B5EF4-FFF2-40B4-BE49-F238E27FC236}">
                  <a16:creationId xmlns:a16="http://schemas.microsoft.com/office/drawing/2014/main" id="{A622283E-E8F4-4958-ABC0-DA9B37D35E18}"/>
                </a:ext>
              </a:extLst>
            </xdr:cNvPr>
            <xdr:cNvSpPr/>
          </xdr:nvSpPr>
          <xdr:spPr>
            <a:xfrm>
              <a:off x="9410035" y="703397"/>
              <a:ext cx="2197889" cy="896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latin typeface="+mn-lt"/>
                  <a:ea typeface="+mn-ea"/>
                  <a:cs typeface="+mn-cs"/>
                </a:rPr>
                <a:t>Production</a:t>
              </a:r>
              <a:r>
                <a:rPr lang="en-US" sz="1400" b="1"/>
                <a:t> </a:t>
              </a:r>
              <a:r>
                <a:rPr lang="en-US" sz="1400" b="1">
                  <a:solidFill>
                    <a:srgbClr val="002060"/>
                  </a:solidFill>
                </a:rPr>
                <a:t>Effeciency</a:t>
              </a:r>
            </a:p>
            <a:p>
              <a:pPr algn="l"/>
              <a:endParaRPr lang="en-VG" sz="1400" b="1">
                <a:solidFill>
                  <a:srgbClr val="002060"/>
                </a:solidFill>
              </a:endParaRPr>
            </a:p>
          </xdr:txBody>
        </xdr:sp>
        <xdr:sp macro="" textlink="'operator analysis'!G21">
          <xdr:nvSpPr>
            <xdr:cNvPr id="50" name="TextBox 49">
              <a:extLst>
                <a:ext uri="{FF2B5EF4-FFF2-40B4-BE49-F238E27FC236}">
                  <a16:creationId xmlns:a16="http://schemas.microsoft.com/office/drawing/2014/main" id="{C67DB3BC-249E-74B9-C712-6E7E6467932E}"/>
                </a:ext>
              </a:extLst>
            </xdr:cNvPr>
            <xdr:cNvSpPr txBox="1"/>
          </xdr:nvSpPr>
          <xdr:spPr>
            <a:xfrm>
              <a:off x="10750743" y="971074"/>
              <a:ext cx="1005750" cy="469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3693816-1E6B-494E-9F74-0C635DD8BDB0}" type="TxLink">
                <a:rPr lang="en-US" sz="1400" b="1" i="0" u="none" strike="noStrike">
                  <a:solidFill>
                    <a:srgbClr val="000000"/>
                  </a:solidFill>
                  <a:latin typeface="Arial"/>
                  <a:cs typeface="Arial"/>
                </a:rPr>
                <a:pPr/>
                <a:t>74%</a:t>
              </a:fld>
              <a:endParaRPr lang="en-US" sz="1400" b="1">
                <a:solidFill>
                  <a:srgbClr val="C00000"/>
                </a:solidFill>
              </a:endParaRPr>
            </a:p>
          </xdr:txBody>
        </xdr:sp>
      </xdr:grpSp>
      <xdr:grpSp>
        <xdr:nvGrpSpPr>
          <xdr:cNvPr id="2" name="Group 1">
            <a:extLst>
              <a:ext uri="{FF2B5EF4-FFF2-40B4-BE49-F238E27FC236}">
                <a16:creationId xmlns:a16="http://schemas.microsoft.com/office/drawing/2014/main" id="{5EC919D7-0AF3-4A98-BC8C-87F121C6FE82}"/>
              </a:ext>
            </a:extLst>
          </xdr:cNvPr>
          <xdr:cNvGrpSpPr/>
        </xdr:nvGrpSpPr>
        <xdr:grpSpPr>
          <a:xfrm>
            <a:off x="9868926" y="747840"/>
            <a:ext cx="2607583" cy="630000"/>
            <a:chOff x="1097128" y="788000"/>
            <a:chExt cx="3449616" cy="904875"/>
          </a:xfrm>
        </xdr:grpSpPr>
        <xdr:sp macro="" textlink="">
          <xdr:nvSpPr>
            <xdr:cNvPr id="4" name="Rectangle: Rounded Corners 3">
              <a:extLst>
                <a:ext uri="{FF2B5EF4-FFF2-40B4-BE49-F238E27FC236}">
                  <a16:creationId xmlns:a16="http://schemas.microsoft.com/office/drawing/2014/main" id="{F55ED34E-B319-BDC7-953C-ED8C6AE52D75}"/>
                </a:ext>
              </a:extLst>
            </xdr:cNvPr>
            <xdr:cNvSpPr/>
          </xdr:nvSpPr>
          <xdr:spPr>
            <a:xfrm>
              <a:off x="1097128" y="788000"/>
              <a:ext cx="2475060" cy="904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Top Error operator:</a:t>
              </a:r>
              <a:endParaRPr lang="en-VG" sz="1400" b="1">
                <a:solidFill>
                  <a:srgbClr val="002060"/>
                </a:solidFill>
              </a:endParaRPr>
            </a:p>
          </xdr:txBody>
        </xdr:sp>
        <xdr:sp macro="" textlink="'operator analysis'!H11">
          <xdr:nvSpPr>
            <xdr:cNvPr id="5" name="TextBox 4">
              <a:extLst>
                <a:ext uri="{FF2B5EF4-FFF2-40B4-BE49-F238E27FC236}">
                  <a16:creationId xmlns:a16="http://schemas.microsoft.com/office/drawing/2014/main" id="{4C2CFAD3-FCBF-3829-518D-9874A512D427}"/>
                </a:ext>
              </a:extLst>
            </xdr:cNvPr>
            <xdr:cNvSpPr txBox="1"/>
          </xdr:nvSpPr>
          <xdr:spPr>
            <a:xfrm>
              <a:off x="2368001" y="1133086"/>
              <a:ext cx="2178743" cy="473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9841FF4-6C8A-4BD4-9C7A-E7A46709E3EA}" type="TxLink">
                <a:rPr lang="en-US" sz="1400" b="1" i="0" u="none" strike="noStrike">
                  <a:solidFill>
                    <a:schemeClr val="tx1"/>
                  </a:solidFill>
                  <a:latin typeface="Arial"/>
                  <a:cs typeface="Arial"/>
                </a:rPr>
                <a:pPr/>
                <a:t>Jamie</a:t>
              </a:fld>
              <a:endParaRPr lang="en-US" sz="1400" b="1">
                <a:solidFill>
                  <a:schemeClr val="tx1"/>
                </a:solidFill>
              </a:endParaRPr>
            </a:p>
          </xdr:txBody>
        </xdr:sp>
      </xdr:grpSp>
    </xdr:grpSp>
    <xdr:clientData/>
  </xdr:twoCellAnchor>
  <xdr:twoCellAnchor editAs="oneCell">
    <xdr:from>
      <xdr:col>0</xdr:col>
      <xdr:colOff>0</xdr:colOff>
      <xdr:row>15</xdr:row>
      <xdr:rowOff>103804</xdr:rowOff>
    </xdr:from>
    <xdr:to>
      <xdr:col>2</xdr:col>
      <xdr:colOff>238125</xdr:colOff>
      <xdr:row>18</xdr:row>
      <xdr:rowOff>155315</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246C574C-AAFC-4906-A1E4-ED8E65BC817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019620"/>
              <a:ext cx="1482207" cy="63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103608</xdr:rowOff>
    </xdr:from>
    <xdr:to>
      <xdr:col>2</xdr:col>
      <xdr:colOff>209551</xdr:colOff>
      <xdr:row>15</xdr:row>
      <xdr:rowOff>136072</xdr:rowOff>
    </xdr:to>
    <mc:AlternateContent xmlns:mc="http://schemas.openxmlformats.org/markup-compatibility/2006" xmlns:a14="http://schemas.microsoft.com/office/drawing/2010/main">
      <mc:Choice Requires="a14">
        <xdr:graphicFrame macro="">
          <xdr:nvGraphicFramePr>
            <xdr:cNvPr id="52" name="Operator 1">
              <a:extLst>
                <a:ext uri="{FF2B5EF4-FFF2-40B4-BE49-F238E27FC236}">
                  <a16:creationId xmlns:a16="http://schemas.microsoft.com/office/drawing/2014/main" id="{A4A2317C-F8E0-4941-A94B-B431C4E5F325}"/>
                </a:ext>
              </a:extLst>
            </xdr:cNvPr>
            <xdr:cNvGraphicFramePr/>
          </xdr:nvGraphicFramePr>
          <xdr:xfrm>
            <a:off x="0" y="0"/>
            <a:ext cx="0" cy="0"/>
          </xdr:xfrm>
          <a:graphic>
            <a:graphicData uri="http://schemas.microsoft.com/office/drawing/2010/slicer">
              <sle:slicer xmlns:sle="http://schemas.microsoft.com/office/drawing/2010/slicer" name="Operator 1"/>
            </a:graphicData>
          </a:graphic>
        </xdr:graphicFrame>
      </mc:Choice>
      <mc:Fallback xmlns="">
        <xdr:sp macro="" textlink="">
          <xdr:nvSpPr>
            <xdr:cNvPr id="0" name=""/>
            <xdr:cNvSpPr>
              <a:spLocks noTextEdit="1"/>
            </xdr:cNvSpPr>
          </xdr:nvSpPr>
          <xdr:spPr>
            <a:xfrm>
              <a:off x="1" y="2436261"/>
              <a:ext cx="1453632" cy="615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123050</xdr:rowOff>
    </xdr:from>
    <xdr:to>
      <xdr:col>2</xdr:col>
      <xdr:colOff>238124</xdr:colOff>
      <xdr:row>21</xdr:row>
      <xdr:rowOff>184086</xdr:rowOff>
    </xdr:to>
    <mc:AlternateContent xmlns:mc="http://schemas.openxmlformats.org/markup-compatibility/2006" xmlns:a14="http://schemas.microsoft.com/office/drawing/2010/main">
      <mc:Choice Requires="a14">
        <xdr:graphicFrame macro="">
          <xdr:nvGraphicFramePr>
            <xdr:cNvPr id="54" name="shift 1">
              <a:extLst>
                <a:ext uri="{FF2B5EF4-FFF2-40B4-BE49-F238E27FC236}">
                  <a16:creationId xmlns:a16="http://schemas.microsoft.com/office/drawing/2014/main" id="{B4F60E6B-DC32-40CF-BE13-FF59891B283E}"/>
                </a:ext>
              </a:extLst>
            </xdr:cNvPr>
            <xdr:cNvGraphicFramePr/>
          </xdr:nvGraphicFramePr>
          <xdr:xfrm>
            <a:off x="0" y="0"/>
            <a:ext cx="0" cy="0"/>
          </xdr:xfrm>
          <a:graphic>
            <a:graphicData uri="http://schemas.microsoft.com/office/drawing/2010/slicer">
              <sle:slicer xmlns:sle="http://schemas.microsoft.com/office/drawing/2010/slicer" name="shift 1"/>
            </a:graphicData>
          </a:graphic>
        </xdr:graphicFrame>
      </mc:Choice>
      <mc:Fallback xmlns="">
        <xdr:sp macro="" textlink="">
          <xdr:nvSpPr>
            <xdr:cNvPr id="0" name=""/>
            <xdr:cNvSpPr>
              <a:spLocks noTextEdit="1"/>
            </xdr:cNvSpPr>
          </xdr:nvSpPr>
          <xdr:spPr>
            <a:xfrm>
              <a:off x="0" y="3622030"/>
              <a:ext cx="1482206" cy="64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266700</xdr:colOff>
      <xdr:row>9</xdr:row>
      <xdr:rowOff>171450</xdr:rowOff>
    </xdr:from>
    <xdr:ext cx="184731" cy="254557"/>
    <xdr:sp macro="" textlink="">
      <xdr:nvSpPr>
        <xdr:cNvPr id="15" name="TextBox 14">
          <a:extLst>
            <a:ext uri="{FF2B5EF4-FFF2-40B4-BE49-F238E27FC236}">
              <a16:creationId xmlns:a16="http://schemas.microsoft.com/office/drawing/2014/main" id="{C20DB446-5478-4081-8C06-40A118FF9354}"/>
            </a:ext>
          </a:extLst>
        </xdr:cNvPr>
        <xdr:cNvSpPr txBox="1"/>
      </xdr:nvSpPr>
      <xdr:spPr>
        <a:xfrm>
          <a:off x="6524625" y="180022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EG" sz="1100"/>
        </a:p>
      </xdr:txBody>
    </xdr:sp>
    <xdr:clientData/>
  </xdr:oneCellAnchor>
  <xdr:twoCellAnchor>
    <xdr:from>
      <xdr:col>8</xdr:col>
      <xdr:colOff>123825</xdr:colOff>
      <xdr:row>3</xdr:row>
      <xdr:rowOff>133350</xdr:rowOff>
    </xdr:from>
    <xdr:to>
      <xdr:col>14</xdr:col>
      <xdr:colOff>171450</xdr:colOff>
      <xdr:row>14</xdr:row>
      <xdr:rowOff>77755</xdr:rowOff>
    </xdr:to>
    <xdr:graphicFrame macro="">
      <xdr:nvGraphicFramePr>
        <xdr:cNvPr id="57" name="Chart 56">
          <a:extLst>
            <a:ext uri="{FF2B5EF4-FFF2-40B4-BE49-F238E27FC236}">
              <a16:creationId xmlns:a16="http://schemas.microsoft.com/office/drawing/2014/main" id="{085855DF-220F-4BD6-8DA2-C32760CFA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311020</xdr:colOff>
      <xdr:row>3</xdr:row>
      <xdr:rowOff>123825</xdr:rowOff>
    </xdr:from>
    <xdr:to>
      <xdr:col>8</xdr:col>
      <xdr:colOff>76200</xdr:colOff>
      <xdr:row>14</xdr:row>
      <xdr:rowOff>0</xdr:rowOff>
    </xdr:to>
    <xdr:sp macro="" textlink="">
      <xdr:nvSpPr>
        <xdr:cNvPr id="58" name="Rectangle: Rounded Corners 57">
          <a:extLst>
            <a:ext uri="{FF2B5EF4-FFF2-40B4-BE49-F238E27FC236}">
              <a16:creationId xmlns:a16="http://schemas.microsoft.com/office/drawing/2014/main" id="{7279E6B1-D7D9-45EA-AB8E-061626E2EBC9}"/>
            </a:ext>
          </a:extLst>
        </xdr:cNvPr>
        <xdr:cNvSpPr/>
      </xdr:nvSpPr>
      <xdr:spPr>
        <a:xfrm>
          <a:off x="1549270" y="695325"/>
          <a:ext cx="3479930" cy="19716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349897</xdr:colOff>
      <xdr:row>3</xdr:row>
      <xdr:rowOff>161925</xdr:rowOff>
    </xdr:from>
    <xdr:to>
      <xdr:col>8</xdr:col>
      <xdr:colOff>58315</xdr:colOff>
      <xdr:row>13</xdr:row>
      <xdr:rowOff>171450</xdr:rowOff>
    </xdr:to>
    <xdr:graphicFrame macro="">
      <xdr:nvGraphicFramePr>
        <xdr:cNvPr id="60" name="Chart 59">
          <a:extLst>
            <a:ext uri="{FF2B5EF4-FFF2-40B4-BE49-F238E27FC236}">
              <a16:creationId xmlns:a16="http://schemas.microsoft.com/office/drawing/2014/main" id="{B8B59842-FB2B-46EC-A53E-F2349B258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228600</xdr:colOff>
      <xdr:row>4</xdr:row>
      <xdr:rowOff>19050</xdr:rowOff>
    </xdr:from>
    <xdr:to>
      <xdr:col>20</xdr:col>
      <xdr:colOff>171450</xdr:colOff>
      <xdr:row>13</xdr:row>
      <xdr:rowOff>180975</xdr:rowOff>
    </xdr:to>
    <xdr:sp macro="" textlink="">
      <xdr:nvSpPr>
        <xdr:cNvPr id="61" name="Rectangle: Rounded Corners 60">
          <a:extLst>
            <a:ext uri="{FF2B5EF4-FFF2-40B4-BE49-F238E27FC236}">
              <a16:creationId xmlns:a16="http://schemas.microsoft.com/office/drawing/2014/main" id="{7164CA17-3902-4097-9328-D94CB5C9DC8F}"/>
            </a:ext>
          </a:extLst>
        </xdr:cNvPr>
        <xdr:cNvSpPr/>
      </xdr:nvSpPr>
      <xdr:spPr>
        <a:xfrm>
          <a:off x="8896350" y="781050"/>
          <a:ext cx="3657600" cy="18764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14</xdr:col>
      <xdr:colOff>209550</xdr:colOff>
      <xdr:row>3</xdr:row>
      <xdr:rowOff>180976</xdr:rowOff>
    </xdr:from>
    <xdr:to>
      <xdr:col>20</xdr:col>
      <xdr:colOff>152400</xdr:colOff>
      <xdr:row>14</xdr:row>
      <xdr:rowOff>28576</xdr:rowOff>
    </xdr:to>
    <xdr:graphicFrame macro="">
      <xdr:nvGraphicFramePr>
        <xdr:cNvPr id="62" name="Chart 61">
          <a:extLst>
            <a:ext uri="{FF2B5EF4-FFF2-40B4-BE49-F238E27FC236}">
              <a16:creationId xmlns:a16="http://schemas.microsoft.com/office/drawing/2014/main" id="{8C6E6AF0-59E5-4A8E-89FA-836E891C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314324</xdr:colOff>
      <xdr:row>14</xdr:row>
      <xdr:rowOff>104775</xdr:rowOff>
    </xdr:from>
    <xdr:to>
      <xdr:col>8</xdr:col>
      <xdr:colOff>57150</xdr:colOff>
      <xdr:row>24</xdr:row>
      <xdr:rowOff>76200</xdr:rowOff>
    </xdr:to>
    <xdr:sp macro="" textlink="">
      <xdr:nvSpPr>
        <xdr:cNvPr id="63" name="Rectangle: Rounded Corners 62">
          <a:extLst>
            <a:ext uri="{FF2B5EF4-FFF2-40B4-BE49-F238E27FC236}">
              <a16:creationId xmlns:a16="http://schemas.microsoft.com/office/drawing/2014/main" id="{416A62B1-0735-476F-A62A-EDA5C7CFEF9D}"/>
            </a:ext>
          </a:extLst>
        </xdr:cNvPr>
        <xdr:cNvSpPr/>
      </xdr:nvSpPr>
      <xdr:spPr>
        <a:xfrm>
          <a:off x="1552574" y="2771775"/>
          <a:ext cx="3457576" cy="18764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8</xdr:col>
      <xdr:colOff>132766</xdr:colOff>
      <xdr:row>14</xdr:row>
      <xdr:rowOff>150197</xdr:rowOff>
    </xdr:from>
    <xdr:to>
      <xdr:col>13</xdr:col>
      <xdr:colOff>580440</xdr:colOff>
      <xdr:row>24</xdr:row>
      <xdr:rowOff>96221</xdr:rowOff>
    </xdr:to>
    <xdr:sp macro="" textlink="">
      <xdr:nvSpPr>
        <xdr:cNvPr id="64" name="Rectangle: Rounded Corners 63">
          <a:extLst>
            <a:ext uri="{FF2B5EF4-FFF2-40B4-BE49-F238E27FC236}">
              <a16:creationId xmlns:a16="http://schemas.microsoft.com/office/drawing/2014/main" id="{1D4BA1CF-EA1B-49F6-A115-FDA5CC646EEE}"/>
            </a:ext>
          </a:extLst>
        </xdr:cNvPr>
        <xdr:cNvSpPr/>
      </xdr:nvSpPr>
      <xdr:spPr>
        <a:xfrm>
          <a:off x="5109093" y="2871626"/>
          <a:ext cx="3557878" cy="18899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14</xdr:col>
      <xdr:colOff>58317</xdr:colOff>
      <xdr:row>14</xdr:row>
      <xdr:rowOff>66675</xdr:rowOff>
    </xdr:from>
    <xdr:to>
      <xdr:col>20</xdr:col>
      <xdr:colOff>161925</xdr:colOff>
      <xdr:row>24</xdr:row>
      <xdr:rowOff>66675</xdr:rowOff>
    </xdr:to>
    <xdr:sp macro="" textlink="">
      <xdr:nvSpPr>
        <xdr:cNvPr id="65" name="Rectangle: Rounded Corners 64">
          <a:extLst>
            <a:ext uri="{FF2B5EF4-FFF2-40B4-BE49-F238E27FC236}">
              <a16:creationId xmlns:a16="http://schemas.microsoft.com/office/drawing/2014/main" id="{18C6805F-62B9-4B76-A32C-57F781D036E3}"/>
            </a:ext>
          </a:extLst>
        </xdr:cNvPr>
        <xdr:cNvSpPr/>
      </xdr:nvSpPr>
      <xdr:spPr>
        <a:xfrm>
          <a:off x="8726067" y="2733675"/>
          <a:ext cx="3818358" cy="1905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323850</xdr:colOff>
      <xdr:row>14</xdr:row>
      <xdr:rowOff>48683</xdr:rowOff>
    </xdr:from>
    <xdr:to>
      <xdr:col>8</xdr:col>
      <xdr:colOff>28575</xdr:colOff>
      <xdr:row>24</xdr:row>
      <xdr:rowOff>38878</xdr:rowOff>
    </xdr:to>
    <xdr:graphicFrame macro="">
      <xdr:nvGraphicFramePr>
        <xdr:cNvPr id="47" name="Chart 46">
          <a:extLst>
            <a:ext uri="{FF2B5EF4-FFF2-40B4-BE49-F238E27FC236}">
              <a16:creationId xmlns:a16="http://schemas.microsoft.com/office/drawing/2014/main" id="{97472F60-6900-4B99-B1EF-27908D829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152399</xdr:colOff>
      <xdr:row>14</xdr:row>
      <xdr:rowOff>142875</xdr:rowOff>
    </xdr:from>
    <xdr:to>
      <xdr:col>13</xdr:col>
      <xdr:colOff>571499</xdr:colOff>
      <xdr:row>24</xdr:row>
      <xdr:rowOff>66675</xdr:rowOff>
    </xdr:to>
    <xdr:graphicFrame macro="">
      <xdr:nvGraphicFramePr>
        <xdr:cNvPr id="53" name="Chart 52">
          <a:extLst>
            <a:ext uri="{FF2B5EF4-FFF2-40B4-BE49-F238E27FC236}">
              <a16:creationId xmlns:a16="http://schemas.microsoft.com/office/drawing/2014/main" id="{5BD81E27-EC1B-4EBB-AC8E-D4B7A0D6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68036</xdr:colOff>
      <xdr:row>14</xdr:row>
      <xdr:rowOff>28575</xdr:rowOff>
    </xdr:from>
    <xdr:to>
      <xdr:col>20</xdr:col>
      <xdr:colOff>314325</xdr:colOff>
      <xdr:row>24</xdr:row>
      <xdr:rowOff>76200</xdr:rowOff>
    </xdr:to>
    <xdr:graphicFrame macro="">
      <xdr:nvGraphicFramePr>
        <xdr:cNvPr id="55" name="Chart 54">
          <a:extLst>
            <a:ext uri="{FF2B5EF4-FFF2-40B4-BE49-F238E27FC236}">
              <a16:creationId xmlns:a16="http://schemas.microsoft.com/office/drawing/2014/main" id="{F7CFA126-A8DC-4089-9597-1806AD23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28574</xdr:colOff>
      <xdr:row>5</xdr:row>
      <xdr:rowOff>193805</xdr:rowOff>
    </xdr:from>
    <xdr:to>
      <xdr:col>2</xdr:col>
      <xdr:colOff>209549</xdr:colOff>
      <xdr:row>8</xdr:row>
      <xdr:rowOff>184281</xdr:rowOff>
    </xdr:to>
    <xdr:grpSp>
      <xdr:nvGrpSpPr>
        <xdr:cNvPr id="56" name="Group 55">
          <a:extLst>
            <a:ext uri="{FF2B5EF4-FFF2-40B4-BE49-F238E27FC236}">
              <a16:creationId xmlns:a16="http://schemas.microsoft.com/office/drawing/2014/main" id="{FAD89758-7C58-4A3A-9C47-6B3FF29E2DE0}"/>
            </a:ext>
          </a:extLst>
        </xdr:cNvPr>
        <xdr:cNvGrpSpPr/>
      </xdr:nvGrpSpPr>
      <xdr:grpSpPr>
        <a:xfrm>
          <a:off x="28574" y="1146305"/>
          <a:ext cx="1419225" cy="561976"/>
          <a:chOff x="69057" y="2747964"/>
          <a:chExt cx="1293018" cy="552450"/>
        </a:xfrm>
      </xdr:grpSpPr>
      <xdr:sp macro="" textlink="">
        <xdr:nvSpPr>
          <xdr:cNvPr id="59" name="Rectangle: Rounded Corners 58">
            <a:hlinkClick xmlns:r="http://schemas.openxmlformats.org/officeDocument/2006/relationships" r:id="rId11"/>
            <a:extLst>
              <a:ext uri="{FF2B5EF4-FFF2-40B4-BE49-F238E27FC236}">
                <a16:creationId xmlns:a16="http://schemas.microsoft.com/office/drawing/2014/main" id="{21818BF4-152E-4719-A218-E7BB5884AC40}"/>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D3557"/>
                </a:solidFill>
              </a:rPr>
              <a:t>Operator</a:t>
            </a:r>
            <a:r>
              <a:rPr lang="en-US" sz="1100" b="1" baseline="0">
                <a:solidFill>
                  <a:srgbClr val="1D3557"/>
                </a:solidFill>
              </a:rPr>
              <a:t> </a:t>
            </a:r>
          </a:p>
          <a:p>
            <a:pPr algn="l"/>
            <a:r>
              <a:rPr lang="en-US" sz="1100" b="1" baseline="0">
                <a:solidFill>
                  <a:srgbClr val="1D3557"/>
                </a:solidFill>
              </a:rPr>
              <a:t>downtime</a:t>
            </a:r>
            <a:endParaRPr lang="en-VG" sz="1100" b="1">
              <a:solidFill>
                <a:srgbClr val="1D3557"/>
              </a:solidFill>
            </a:endParaRPr>
          </a:p>
        </xdr:txBody>
      </xdr:sp>
      <xdr:pic>
        <xdr:nvPicPr>
          <xdr:cNvPr id="67" name="Graphic 66" descr="Electrician male with solid fill">
            <a:extLst>
              <a:ext uri="{FF2B5EF4-FFF2-40B4-BE49-F238E27FC236}">
                <a16:creationId xmlns:a16="http://schemas.microsoft.com/office/drawing/2014/main" id="{6C89BE41-2616-46CF-8042-3B0085F1C8F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38200" y="2762250"/>
            <a:ext cx="523875" cy="523875"/>
          </a:xfrm>
          <a:prstGeom prst="rect">
            <a:avLst/>
          </a:prstGeom>
          <a:scene3d>
            <a:camera prst="orthographicFront"/>
            <a:lightRig rig="threePt" dir="t"/>
          </a:scene3d>
          <a:sp3d>
            <a:bevelT w="139700" prst="cross"/>
          </a:sp3d>
        </xdr:spPr>
      </xdr:pic>
    </xdr:grpSp>
    <xdr:clientData/>
  </xdr:twoCellAnchor>
  <xdr:twoCellAnchor editAs="oneCell">
    <xdr:from>
      <xdr:col>0</xdr:col>
      <xdr:colOff>0</xdr:colOff>
      <xdr:row>21</xdr:row>
      <xdr:rowOff>106915</xdr:rowOff>
    </xdr:from>
    <xdr:to>
      <xdr:col>2</xdr:col>
      <xdr:colOff>233265</xdr:colOff>
      <xdr:row>24</xdr:row>
      <xdr:rowOff>145792</xdr:rowOff>
    </xdr:to>
    <mc:AlternateContent xmlns:mc="http://schemas.openxmlformats.org/markup-compatibility/2006" xmlns:a14="http://schemas.microsoft.com/office/drawing/2010/main">
      <mc:Choice Requires="a14">
        <xdr:graphicFrame macro="">
          <xdr:nvGraphicFramePr>
            <xdr:cNvPr id="48" name="Date 5">
              <a:extLst>
                <a:ext uri="{FF2B5EF4-FFF2-40B4-BE49-F238E27FC236}">
                  <a16:creationId xmlns:a16="http://schemas.microsoft.com/office/drawing/2014/main" id="{A17557E7-EF63-4585-934D-12E73F756A9D}"/>
                </a:ext>
              </a:extLst>
            </xdr:cNvPr>
            <xdr:cNvGraphicFramePr/>
          </xdr:nvGraphicFramePr>
          <xdr:xfrm>
            <a:off x="0" y="0"/>
            <a:ext cx="0" cy="0"/>
          </xdr:xfrm>
          <a:graphic>
            <a:graphicData uri="http://schemas.microsoft.com/office/drawing/2010/slicer">
              <sle:slicer xmlns:sle="http://schemas.microsoft.com/office/drawing/2010/slicer" name="Date 5"/>
            </a:graphicData>
          </a:graphic>
        </xdr:graphicFrame>
      </mc:Choice>
      <mc:Fallback xmlns="">
        <xdr:sp macro="" textlink="">
          <xdr:nvSpPr>
            <xdr:cNvPr id="0" name=""/>
            <xdr:cNvSpPr>
              <a:spLocks noTextEdit="1"/>
            </xdr:cNvSpPr>
          </xdr:nvSpPr>
          <xdr:spPr>
            <a:xfrm>
              <a:off x="0" y="4189058"/>
              <a:ext cx="1477347" cy="62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153759</xdr:colOff>
      <xdr:row>23</xdr:row>
      <xdr:rowOff>9525</xdr:rowOff>
    </xdr:from>
    <xdr:to>
      <xdr:col>11</xdr:col>
      <xdr:colOff>348146</xdr:colOff>
      <xdr:row>24</xdr:row>
      <xdr:rowOff>87086</xdr:rowOff>
    </xdr:to>
    <xdr:sp macro="" textlink="">
      <xdr:nvSpPr>
        <xdr:cNvPr id="71" name="Rectangle: Rounded Corners 70">
          <a:extLst>
            <a:ext uri="{FF2B5EF4-FFF2-40B4-BE49-F238E27FC236}">
              <a16:creationId xmlns:a16="http://schemas.microsoft.com/office/drawing/2014/main" id="{246DBD41-9A43-42E3-ACD0-8188CB82DEFD}"/>
            </a:ext>
          </a:extLst>
        </xdr:cNvPr>
        <xdr:cNvSpPr/>
      </xdr:nvSpPr>
      <xdr:spPr>
        <a:xfrm>
          <a:off x="6345009" y="4391025"/>
          <a:ext cx="813512" cy="26806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baseline="0"/>
            <a:t> shift</a:t>
          </a:r>
          <a:endParaRPr lang="en-US" sz="1100" b="1"/>
        </a:p>
      </xdr:txBody>
    </xdr:sp>
    <xdr:clientData/>
  </xdr:twoCellAnchor>
  <xdr:twoCellAnchor>
    <xdr:from>
      <xdr:col>0</xdr:col>
      <xdr:colOff>47625</xdr:colOff>
      <xdr:row>3</xdr:row>
      <xdr:rowOff>9525</xdr:rowOff>
    </xdr:from>
    <xdr:to>
      <xdr:col>2</xdr:col>
      <xdr:colOff>180975</xdr:colOff>
      <xdr:row>5</xdr:row>
      <xdr:rowOff>132525</xdr:rowOff>
    </xdr:to>
    <xdr:sp macro="" textlink="">
      <xdr:nvSpPr>
        <xdr:cNvPr id="70" name="Rectangle: Rounded Corners 69">
          <a:hlinkClick xmlns:r="http://schemas.openxmlformats.org/officeDocument/2006/relationships" r:id="rId14"/>
          <a:extLst>
            <a:ext uri="{FF2B5EF4-FFF2-40B4-BE49-F238E27FC236}">
              <a16:creationId xmlns:a16="http://schemas.microsoft.com/office/drawing/2014/main" id="{8DD20D6D-90FE-4875-B60F-11EC88D48F9E}"/>
            </a:ext>
          </a:extLst>
        </xdr:cNvPr>
        <xdr:cNvSpPr/>
      </xdr:nvSpPr>
      <xdr:spPr>
        <a:xfrm>
          <a:off x="47625" y="581025"/>
          <a:ext cx="1371600" cy="50400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clientData/>
  </xdr:twoCellAnchor>
  <xdr:twoCellAnchor>
    <xdr:from>
      <xdr:col>1</xdr:col>
      <xdr:colOff>352425</xdr:colOff>
      <xdr:row>3</xdr:row>
      <xdr:rowOff>28575</xdr:rowOff>
    </xdr:from>
    <xdr:to>
      <xdr:col>2</xdr:col>
      <xdr:colOff>129075</xdr:colOff>
      <xdr:row>5</xdr:row>
      <xdr:rowOff>95250</xdr:rowOff>
    </xdr:to>
    <xdr:pic>
      <xdr:nvPicPr>
        <xdr:cNvPr id="76" name="Graphic 75" descr="Enter with solid fill">
          <a:hlinkClick xmlns:r="http://schemas.openxmlformats.org/officeDocument/2006/relationships" r:id="rId15"/>
          <a:extLst>
            <a:ext uri="{FF2B5EF4-FFF2-40B4-BE49-F238E27FC236}">
              <a16:creationId xmlns:a16="http://schemas.microsoft.com/office/drawing/2014/main" id="{D3F9132A-532C-40A3-A4E4-E839823C03F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71550" y="600075"/>
          <a:ext cx="395775" cy="447675"/>
        </a:xfrm>
        <a:prstGeom prst="rect">
          <a:avLst/>
        </a:prstGeom>
        <a:scene3d>
          <a:camera prst="orthographicFront"/>
          <a:lightRig rig="threePt" dir="t"/>
        </a:scene3d>
        <a:sp3d>
          <a:bevelT w="139700" prst="cross"/>
        </a:sp3d>
      </xdr:spPr>
    </xdr:pic>
    <xdr:clientData/>
  </xdr:twoCellAnchor>
</xdr:wsDr>
</file>

<file path=xl/drawings/drawing3.xml><?xml version="1.0" encoding="utf-8"?>
<c:userShapes xmlns:c="http://schemas.openxmlformats.org/drawingml/2006/chart">
  <cdr:relSizeAnchor xmlns:cdr="http://schemas.openxmlformats.org/drawingml/2006/chartDrawing">
    <cdr:from>
      <cdr:x>0.63764</cdr:x>
      <cdr:y>0.74916</cdr:y>
    </cdr:from>
    <cdr:to>
      <cdr:x>0.75</cdr:x>
      <cdr:y>0.91472</cdr:y>
    </cdr:to>
    <cdr:sp macro="" textlink="">
      <cdr:nvSpPr>
        <cdr:cNvPr id="2" name="TextBox 1">
          <a:extLst xmlns:a="http://schemas.openxmlformats.org/drawingml/2006/main">
            <a:ext uri="{FF2B5EF4-FFF2-40B4-BE49-F238E27FC236}">
              <a16:creationId xmlns:a16="http://schemas.microsoft.com/office/drawing/2014/main" id="{1B591577-A255-48E9-AECC-9C9C6EA75F84}"/>
            </a:ext>
          </a:extLst>
        </cdr:cNvPr>
        <cdr:cNvSpPr txBox="1"/>
      </cdr:nvSpPr>
      <cdr:spPr>
        <a:xfrm xmlns:a="http://schemas.openxmlformats.org/drawingml/2006/main">
          <a:off x="2162175" y="1422398"/>
          <a:ext cx="381000"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19050</xdr:colOff>
      <xdr:row>28</xdr:row>
      <xdr:rowOff>3301</xdr:rowOff>
    </xdr:to>
    <xdr:grpSp>
      <xdr:nvGrpSpPr>
        <xdr:cNvPr id="27" name="Group 26">
          <a:extLst>
            <a:ext uri="{FF2B5EF4-FFF2-40B4-BE49-F238E27FC236}">
              <a16:creationId xmlns:a16="http://schemas.microsoft.com/office/drawing/2014/main" id="{B1074205-FCC0-1E5E-E91D-F8EC67619048}"/>
            </a:ext>
          </a:extLst>
        </xdr:cNvPr>
        <xdr:cNvGrpSpPr/>
      </xdr:nvGrpSpPr>
      <xdr:grpSpPr>
        <a:xfrm>
          <a:off x="0" y="0"/>
          <a:ext cx="13020675" cy="5337301"/>
          <a:chOff x="0" y="0"/>
          <a:chExt cx="12820650" cy="5337301"/>
        </a:xfrm>
      </xdr:grpSpPr>
      <xdr:grpSp>
        <xdr:nvGrpSpPr>
          <xdr:cNvPr id="2" name="Group 1">
            <a:extLst>
              <a:ext uri="{FF2B5EF4-FFF2-40B4-BE49-F238E27FC236}">
                <a16:creationId xmlns:a16="http://schemas.microsoft.com/office/drawing/2014/main" id="{186CC0DA-AA2F-451D-9A25-359F72B93302}"/>
              </a:ext>
            </a:extLst>
          </xdr:cNvPr>
          <xdr:cNvGrpSpPr/>
        </xdr:nvGrpSpPr>
        <xdr:grpSpPr>
          <a:xfrm>
            <a:off x="0" y="0"/>
            <a:ext cx="12820650" cy="4038601"/>
            <a:chOff x="0" y="0"/>
            <a:chExt cx="12820650" cy="4038601"/>
          </a:xfrm>
        </xdr:grpSpPr>
        <xdr:sp macro="" textlink="">
          <xdr:nvSpPr>
            <xdr:cNvPr id="3" name="Rectangle 2">
              <a:extLst>
                <a:ext uri="{FF2B5EF4-FFF2-40B4-BE49-F238E27FC236}">
                  <a16:creationId xmlns:a16="http://schemas.microsoft.com/office/drawing/2014/main" id="{160BEAC8-F514-9D10-0099-EE0D9D85B14D}"/>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       Manufacturing </a:t>
              </a:r>
              <a:r>
                <a:rPr lang="en-US" sz="1800" b="1">
                  <a:solidFill>
                    <a:schemeClr val="bg1"/>
                  </a:solidFill>
                  <a:latin typeface="+mn-lt"/>
                  <a:ea typeface="+mn-ea"/>
                  <a:cs typeface="+mn-cs"/>
                </a:rPr>
                <a:t>Downtime</a:t>
              </a:r>
            </a:p>
          </xdr:txBody>
        </xdr:sp>
        <xdr:pic>
          <xdr:nvPicPr>
            <xdr:cNvPr id="4" name="Graphic 3" descr="Production with solid fill">
              <a:extLst>
                <a:ext uri="{FF2B5EF4-FFF2-40B4-BE49-F238E27FC236}">
                  <a16:creationId xmlns:a16="http://schemas.microsoft.com/office/drawing/2014/main" id="{22875D7D-AF15-96E8-08CF-7F8FE2B3EF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30389" y="1"/>
              <a:ext cx="1107238" cy="457200"/>
            </a:xfrm>
            <a:prstGeom prst="rect">
              <a:avLst/>
            </a:prstGeom>
          </xdr:spPr>
        </xdr:pic>
        <xdr:grpSp>
          <xdr:nvGrpSpPr>
            <xdr:cNvPr id="5" name="Group 4">
              <a:extLst>
                <a:ext uri="{FF2B5EF4-FFF2-40B4-BE49-F238E27FC236}">
                  <a16:creationId xmlns:a16="http://schemas.microsoft.com/office/drawing/2014/main" id="{B4061512-D6C6-5752-12C6-8974D3009E60}"/>
                </a:ext>
              </a:extLst>
            </xdr:cNvPr>
            <xdr:cNvGrpSpPr/>
          </xdr:nvGrpSpPr>
          <xdr:grpSpPr>
            <a:xfrm>
              <a:off x="0" y="495301"/>
              <a:ext cx="1524000" cy="3543300"/>
              <a:chOff x="0" y="495301"/>
              <a:chExt cx="1524000" cy="3543300"/>
            </a:xfrm>
          </xdr:grpSpPr>
          <xdr:sp macro="" textlink="">
            <xdr:nvSpPr>
              <xdr:cNvPr id="6" name="Rectangle 5">
                <a:extLst>
                  <a:ext uri="{FF2B5EF4-FFF2-40B4-BE49-F238E27FC236}">
                    <a16:creationId xmlns:a16="http://schemas.microsoft.com/office/drawing/2014/main" id="{DDFBC4FB-6E27-FD8F-661A-19163B6EFA10}"/>
                  </a:ext>
                </a:extLst>
              </xdr:cNvPr>
              <xdr:cNvSpPr/>
            </xdr:nvSpPr>
            <xdr:spPr>
              <a:xfrm>
                <a:off x="0" y="495301"/>
                <a:ext cx="1524000" cy="35433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grpSp>
            <xdr:nvGrpSpPr>
              <xdr:cNvPr id="7" name="Group 6">
                <a:extLst>
                  <a:ext uri="{FF2B5EF4-FFF2-40B4-BE49-F238E27FC236}">
                    <a16:creationId xmlns:a16="http://schemas.microsoft.com/office/drawing/2014/main" id="{4F7361F1-797F-D008-89B7-552A6179DD60}"/>
                  </a:ext>
                </a:extLst>
              </xdr:cNvPr>
              <xdr:cNvGrpSpPr/>
            </xdr:nvGrpSpPr>
            <xdr:grpSpPr>
              <a:xfrm>
                <a:off x="69057" y="2747964"/>
                <a:ext cx="1293018" cy="552450"/>
                <a:chOff x="69057" y="2747964"/>
                <a:chExt cx="1293018" cy="552450"/>
              </a:xfrm>
            </xdr:grpSpPr>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4C2A6C07-B1BD-51CB-E16E-43FA681238F4}"/>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15" name="Graphic 14" descr="Electrician male with solid fill">
                  <a:extLst>
                    <a:ext uri="{FF2B5EF4-FFF2-40B4-BE49-F238E27FC236}">
                      <a16:creationId xmlns:a16="http://schemas.microsoft.com/office/drawing/2014/main" id="{FB5900CA-6DAD-7B10-6846-49A3BE82885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xdr:spPr>
            </xdr:pic>
          </xdr:grpSp>
          <xdr:grpSp>
            <xdr:nvGrpSpPr>
              <xdr:cNvPr id="8" name="Group 7">
                <a:extLst>
                  <a:ext uri="{FF2B5EF4-FFF2-40B4-BE49-F238E27FC236}">
                    <a16:creationId xmlns:a16="http://schemas.microsoft.com/office/drawing/2014/main" id="{8B41CDFF-3AB3-CF50-8742-8DCBB9744506}"/>
                  </a:ext>
                </a:extLst>
              </xdr:cNvPr>
              <xdr:cNvGrpSpPr/>
            </xdr:nvGrpSpPr>
            <xdr:grpSpPr>
              <a:xfrm>
                <a:off x="69057" y="1276351"/>
                <a:ext cx="1285875" cy="552450"/>
                <a:chOff x="69057" y="1276351"/>
                <a:chExt cx="1285875" cy="552450"/>
              </a:xfrm>
            </xdr:grpSpPr>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EBD57132-9C27-D2B0-D2CC-E20894B9683E}"/>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13" name="Graphic 12" descr="Enter with solid fill">
                  <a:hlinkClick xmlns:r="http://schemas.openxmlformats.org/officeDocument/2006/relationships" r:id="rId6"/>
                  <a:extLst>
                    <a:ext uri="{FF2B5EF4-FFF2-40B4-BE49-F238E27FC236}">
                      <a16:creationId xmlns:a16="http://schemas.microsoft.com/office/drawing/2014/main" id="{1E88D17C-B211-3492-F5AE-BE696D130CD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xdr:spPr>
            </xdr:pic>
          </xdr:grpSp>
          <xdr:grpSp>
            <xdr:nvGrpSpPr>
              <xdr:cNvPr id="9" name="Group 8">
                <a:extLst>
                  <a:ext uri="{FF2B5EF4-FFF2-40B4-BE49-F238E27FC236}">
                    <a16:creationId xmlns:a16="http://schemas.microsoft.com/office/drawing/2014/main" id="{C8A1024D-17FC-8F07-8F2D-2471D11CB9CB}"/>
                  </a:ext>
                </a:extLst>
              </xdr:cNvPr>
              <xdr:cNvGrpSpPr/>
            </xdr:nvGrpSpPr>
            <xdr:grpSpPr>
              <a:xfrm>
                <a:off x="69057" y="2009775"/>
                <a:ext cx="1285875" cy="554833"/>
                <a:chOff x="69057" y="2009775"/>
                <a:chExt cx="1285875" cy="554833"/>
              </a:xfrm>
            </xdr:grpSpPr>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860BFC09-2402-F336-23A5-77A0878E372F}"/>
                    </a:ext>
                  </a:extLst>
                </xdr:cNvPr>
                <xdr:cNvSpPr/>
              </xdr:nvSpPr>
              <xdr:spPr>
                <a:xfrm>
                  <a:off x="69057" y="2012158"/>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11" name="Graphic 10" descr="Search Inventory outline">
                  <a:extLst>
                    <a:ext uri="{FF2B5EF4-FFF2-40B4-BE49-F238E27FC236}">
                      <a16:creationId xmlns:a16="http://schemas.microsoft.com/office/drawing/2014/main" id="{1A9AA19B-EDBB-912B-13E3-2E558CFDB85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xdr:spPr>
            </xdr:pic>
          </xdr:grpSp>
        </xdr:grpSp>
      </xdr:grpSp>
      <xdr:sp macro="" textlink="">
        <xdr:nvSpPr>
          <xdr:cNvPr id="18" name="Rectangle 17">
            <a:extLst>
              <a:ext uri="{FF2B5EF4-FFF2-40B4-BE49-F238E27FC236}">
                <a16:creationId xmlns:a16="http://schemas.microsoft.com/office/drawing/2014/main" id="{EB9692EE-88EE-40D7-8DF9-C1E3669DE8E2}"/>
              </a:ext>
            </a:extLst>
          </xdr:cNvPr>
          <xdr:cNvSpPr/>
        </xdr:nvSpPr>
        <xdr:spPr>
          <a:xfrm>
            <a:off x="0" y="495301"/>
            <a:ext cx="1524000" cy="48420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sp macro="" textlink="">
        <xdr:nvSpPr>
          <xdr:cNvPr id="16" name="Rectangle 15">
            <a:extLst>
              <a:ext uri="{FF2B5EF4-FFF2-40B4-BE49-F238E27FC236}">
                <a16:creationId xmlns:a16="http://schemas.microsoft.com/office/drawing/2014/main" id="{88F2FAB6-0451-49D1-B26C-3E98D25A957D}"/>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prstClr val="white"/>
                </a:solidFill>
                <a:effectLst/>
                <a:uLnTx/>
                <a:uFillTx/>
                <a:latin typeface="+mn-lt"/>
                <a:ea typeface="+mn-ea"/>
                <a:cs typeface="+mn-cs"/>
              </a:rPr>
              <a:t>       Manufacturing Downtime</a:t>
            </a:r>
          </a:p>
        </xdr:txBody>
      </xdr:sp>
      <xdr:pic>
        <xdr:nvPicPr>
          <xdr:cNvPr id="17" name="Graphic 16" descr="Production with solid fill">
            <a:extLst>
              <a:ext uri="{FF2B5EF4-FFF2-40B4-BE49-F238E27FC236}">
                <a16:creationId xmlns:a16="http://schemas.microsoft.com/office/drawing/2014/main" id="{14BBDF7F-B04C-4221-90E5-C5EE0EC5FD5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58939" y="1"/>
            <a:ext cx="1107238" cy="457200"/>
          </a:xfrm>
          <a:prstGeom prst="rect">
            <a:avLst/>
          </a:prstGeom>
        </xdr:spPr>
      </xdr:pic>
      <xdr:grpSp>
        <xdr:nvGrpSpPr>
          <xdr:cNvPr id="19" name="Group 18">
            <a:extLst>
              <a:ext uri="{FF2B5EF4-FFF2-40B4-BE49-F238E27FC236}">
                <a16:creationId xmlns:a16="http://schemas.microsoft.com/office/drawing/2014/main" id="{3B7D1761-B23F-4F68-972F-188FA5699767}"/>
              </a:ext>
            </a:extLst>
          </xdr:cNvPr>
          <xdr:cNvGrpSpPr/>
        </xdr:nvGrpSpPr>
        <xdr:grpSpPr>
          <a:xfrm>
            <a:off x="69057" y="2747964"/>
            <a:ext cx="1293018" cy="552450"/>
            <a:chOff x="69057" y="2747964"/>
            <a:chExt cx="1293018" cy="552450"/>
          </a:xfrm>
        </xdr:grpSpPr>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B76A5F9E-75AC-A4A2-2571-16C1C22EC793}"/>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21" name="Graphic 20" descr="Electrician male with solid fill">
              <a:extLst>
                <a:ext uri="{FF2B5EF4-FFF2-40B4-BE49-F238E27FC236}">
                  <a16:creationId xmlns:a16="http://schemas.microsoft.com/office/drawing/2014/main" id="{81243592-654E-79C6-2872-99C02FDF819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a:scene3d>
              <a:camera prst="orthographicFront"/>
              <a:lightRig rig="threePt" dir="t"/>
            </a:scene3d>
            <a:sp3d>
              <a:bevelT/>
            </a:sp3d>
          </xdr:spPr>
        </xdr:pic>
      </xdr:grpSp>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A6BBCD91-CA98-40F5-9094-F1E96D07E5A0}"/>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23" name="Graphic 22" descr="Enter with solid fill">
            <a:hlinkClick xmlns:r="http://schemas.openxmlformats.org/officeDocument/2006/relationships" r:id="rId6"/>
            <a:extLst>
              <a:ext uri="{FF2B5EF4-FFF2-40B4-BE49-F238E27FC236}">
                <a16:creationId xmlns:a16="http://schemas.microsoft.com/office/drawing/2014/main" id="{D325407B-713C-45A0-B143-746D3E9B1DB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a:scene3d>
            <a:camera prst="orthographicFront"/>
            <a:lightRig rig="threePt" dir="t"/>
          </a:scene3d>
          <a:sp3d>
            <a:bevelT/>
          </a:sp3d>
        </xdr:spPr>
      </xdr:pic>
      <xdr:sp macro="" textlink="">
        <xdr:nvSpPr>
          <xdr:cNvPr id="25" name="Rectangle: Rounded Corners 24">
            <a:hlinkClick xmlns:r="http://schemas.openxmlformats.org/officeDocument/2006/relationships" r:id="rId9"/>
            <a:extLst>
              <a:ext uri="{FF2B5EF4-FFF2-40B4-BE49-F238E27FC236}">
                <a16:creationId xmlns:a16="http://schemas.microsoft.com/office/drawing/2014/main" id="{DF223036-3D0C-42D2-3325-A067B6CB315F}"/>
              </a:ext>
            </a:extLst>
          </xdr:cNvPr>
          <xdr:cNvSpPr/>
        </xdr:nvSpPr>
        <xdr:spPr>
          <a:xfrm>
            <a:off x="69057" y="2012158"/>
            <a:ext cx="1285875" cy="552450"/>
          </a:xfrm>
          <a:prstGeom prst="roundRect">
            <a:avLst/>
          </a:prstGeom>
          <a:solidFill>
            <a:schemeClr val="accent4">
              <a:lumMod val="20000"/>
              <a:lumOff val="80000"/>
            </a:schemeClr>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26" name="Graphic 25" descr="Search Inventory outline">
            <a:extLst>
              <a:ext uri="{FF2B5EF4-FFF2-40B4-BE49-F238E27FC236}">
                <a16:creationId xmlns:a16="http://schemas.microsoft.com/office/drawing/2014/main" id="{4473CD2B-7B46-46AC-5252-CFBB0864136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a:scene3d>
            <a:camera prst="orthographicFront"/>
            <a:lightRig rig="threePt" dir="t"/>
          </a:scene3d>
          <a:sp3d>
            <a:bevelT/>
          </a:sp3d>
        </xdr:spPr>
      </xdr:pic>
    </xdr:grpSp>
    <xdr:clientData/>
  </xdr:twoCellAnchor>
  <xdr:twoCellAnchor>
    <xdr:from>
      <xdr:col>0</xdr:col>
      <xdr:colOff>0</xdr:colOff>
      <xdr:row>2</xdr:row>
      <xdr:rowOff>114301</xdr:rowOff>
    </xdr:from>
    <xdr:to>
      <xdr:col>2</xdr:col>
      <xdr:colOff>304800</xdr:colOff>
      <xdr:row>27</xdr:row>
      <xdr:rowOff>76200</xdr:rowOff>
    </xdr:to>
    <xdr:sp macro="" textlink="">
      <xdr:nvSpPr>
        <xdr:cNvPr id="24" name="Rectangle 23">
          <a:extLst>
            <a:ext uri="{FF2B5EF4-FFF2-40B4-BE49-F238E27FC236}">
              <a16:creationId xmlns:a16="http://schemas.microsoft.com/office/drawing/2014/main" id="{782FD50F-C722-4EB9-B194-F007469358BA}"/>
            </a:ext>
          </a:extLst>
        </xdr:cNvPr>
        <xdr:cNvSpPr/>
      </xdr:nvSpPr>
      <xdr:spPr>
        <a:xfrm>
          <a:off x="0" y="495301"/>
          <a:ext cx="1543050" cy="4724399"/>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0</xdr:col>
      <xdr:colOff>0</xdr:colOff>
      <xdr:row>0</xdr:row>
      <xdr:rowOff>0</xdr:rowOff>
    </xdr:from>
    <xdr:to>
      <xdr:col>21</xdr:col>
      <xdr:colOff>19050</xdr:colOff>
      <xdr:row>2</xdr:row>
      <xdr:rowOff>152400</xdr:rowOff>
    </xdr:to>
    <xdr:sp macro="" textlink="">
      <xdr:nvSpPr>
        <xdr:cNvPr id="28" name="Rectangle 27">
          <a:extLst>
            <a:ext uri="{FF2B5EF4-FFF2-40B4-BE49-F238E27FC236}">
              <a16:creationId xmlns:a16="http://schemas.microsoft.com/office/drawing/2014/main" id="{DC902C41-D451-4B56-90C1-D3A3DA66151D}"/>
            </a:ext>
          </a:extLst>
        </xdr:cNvPr>
        <xdr:cNvSpPr/>
      </xdr:nvSpPr>
      <xdr:spPr>
        <a:xfrm>
          <a:off x="0" y="0"/>
          <a:ext cx="13020675" cy="533400"/>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2" algn="l"/>
          <a:r>
            <a:rPr lang="en-US" sz="2400" b="1">
              <a:solidFill>
                <a:schemeClr val="bg1"/>
              </a:solidFill>
            </a:rPr>
            <a:t> Manufacturing </a:t>
          </a:r>
          <a:r>
            <a:rPr lang="en-US" sz="2400" b="1">
              <a:solidFill>
                <a:schemeClr val="bg1"/>
              </a:solidFill>
              <a:latin typeface="+mn-lt"/>
              <a:ea typeface="+mn-ea"/>
              <a:cs typeface="+mn-cs"/>
            </a:rPr>
            <a:t>Downtime</a:t>
          </a:r>
        </a:p>
      </xdr:txBody>
    </xdr:sp>
    <xdr:clientData/>
  </xdr:twoCellAnchor>
  <xdr:twoCellAnchor>
    <xdr:from>
      <xdr:col>16</xdr:col>
      <xdr:colOff>38100</xdr:colOff>
      <xdr:row>0</xdr:row>
      <xdr:rowOff>13876</xdr:rowOff>
    </xdr:from>
    <xdr:to>
      <xdr:col>18</xdr:col>
      <xdr:colOff>104776</xdr:colOff>
      <xdr:row>2</xdr:row>
      <xdr:rowOff>137700</xdr:rowOff>
    </xdr:to>
    <xdr:grpSp>
      <xdr:nvGrpSpPr>
        <xdr:cNvPr id="29" name="Group 28">
          <a:extLst>
            <a:ext uri="{FF2B5EF4-FFF2-40B4-BE49-F238E27FC236}">
              <a16:creationId xmlns:a16="http://schemas.microsoft.com/office/drawing/2014/main" id="{19DE87A0-CA63-4CA0-B93F-60D5C9401BC4}"/>
            </a:ext>
          </a:extLst>
        </xdr:cNvPr>
        <xdr:cNvGrpSpPr/>
      </xdr:nvGrpSpPr>
      <xdr:grpSpPr>
        <a:xfrm>
          <a:off x="9944100" y="13876"/>
          <a:ext cx="1304926" cy="504824"/>
          <a:chOff x="69057" y="2747964"/>
          <a:chExt cx="1293018" cy="552450"/>
        </a:xfrm>
      </xdr:grpSpPr>
      <xdr:sp macro="" textlink="">
        <xdr:nvSpPr>
          <xdr:cNvPr id="30" name="Rectangle: Rounded Corners 29">
            <a:hlinkClick xmlns:r="http://schemas.openxmlformats.org/officeDocument/2006/relationships" r:id="rId3"/>
            <a:extLst>
              <a:ext uri="{FF2B5EF4-FFF2-40B4-BE49-F238E27FC236}">
                <a16:creationId xmlns:a16="http://schemas.microsoft.com/office/drawing/2014/main" id="{37B31CFF-CF64-F04D-CA81-74AD61B6430F}"/>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D3557"/>
                </a:solidFill>
              </a:rPr>
              <a:t>Operator</a:t>
            </a:r>
            <a:r>
              <a:rPr lang="en-US" sz="1100" b="1" baseline="0">
                <a:solidFill>
                  <a:srgbClr val="1D3557"/>
                </a:solidFill>
              </a:rPr>
              <a:t> </a:t>
            </a:r>
          </a:p>
          <a:p>
            <a:pPr algn="l"/>
            <a:r>
              <a:rPr lang="en-US" sz="1100" b="1" baseline="0">
                <a:solidFill>
                  <a:srgbClr val="1D3557"/>
                </a:solidFill>
              </a:rPr>
              <a:t>downtime</a:t>
            </a:r>
            <a:endParaRPr lang="en-VG" sz="1100" b="1">
              <a:solidFill>
                <a:srgbClr val="1D3557"/>
              </a:solidFill>
            </a:endParaRPr>
          </a:p>
        </xdr:txBody>
      </xdr:sp>
      <xdr:pic>
        <xdr:nvPicPr>
          <xdr:cNvPr id="31" name="Graphic 30" descr="Electrician male with solid fill">
            <a:extLst>
              <a:ext uri="{FF2B5EF4-FFF2-40B4-BE49-F238E27FC236}">
                <a16:creationId xmlns:a16="http://schemas.microsoft.com/office/drawing/2014/main" id="{462571BD-5ECE-0B63-735A-E94A78125DD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a:scene3d>
            <a:camera prst="orthographicFront"/>
            <a:lightRig rig="threePt" dir="t"/>
          </a:scene3d>
          <a:sp3d>
            <a:bevelT w="139700" prst="cross"/>
          </a:sp3d>
        </xdr:spPr>
      </xdr:pic>
    </xdr:grpSp>
    <xdr:clientData/>
  </xdr:twoCellAnchor>
  <xdr:twoCellAnchor>
    <xdr:from>
      <xdr:col>11</xdr:col>
      <xdr:colOff>192882</xdr:colOff>
      <xdr:row>0</xdr:row>
      <xdr:rowOff>14288</xdr:rowOff>
    </xdr:from>
    <xdr:to>
      <xdr:col>13</xdr:col>
      <xdr:colOff>258882</xdr:colOff>
      <xdr:row>2</xdr:row>
      <xdr:rowOff>137288</xdr:rowOff>
    </xdr:to>
    <xdr:sp macro="" textlink="">
      <xdr:nvSpPr>
        <xdr:cNvPr id="33" name="Rectangle: Rounded Corners 32">
          <a:hlinkClick xmlns:r="http://schemas.openxmlformats.org/officeDocument/2006/relationships" r:id="rId12"/>
          <a:extLst>
            <a:ext uri="{FF2B5EF4-FFF2-40B4-BE49-F238E27FC236}">
              <a16:creationId xmlns:a16="http://schemas.microsoft.com/office/drawing/2014/main" id="{C6975E9D-46BA-05D6-FBC6-DB33BE988315}"/>
            </a:ext>
          </a:extLst>
        </xdr:cNvPr>
        <xdr:cNvSpPr/>
      </xdr:nvSpPr>
      <xdr:spPr>
        <a:xfrm>
          <a:off x="6898482" y="14288"/>
          <a:ext cx="1285200" cy="50400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clientData/>
  </xdr:twoCellAnchor>
  <xdr:twoCellAnchor>
    <xdr:from>
      <xdr:col>12</xdr:col>
      <xdr:colOff>444461</xdr:colOff>
      <xdr:row>0</xdr:row>
      <xdr:rowOff>25487</xdr:rowOff>
    </xdr:from>
    <xdr:to>
      <xdr:col>13</xdr:col>
      <xdr:colOff>221111</xdr:colOff>
      <xdr:row>2</xdr:row>
      <xdr:rowOff>114888</xdr:rowOff>
    </xdr:to>
    <xdr:pic>
      <xdr:nvPicPr>
        <xdr:cNvPr id="34" name="Graphic 33" descr="Enter with solid fill">
          <a:hlinkClick xmlns:r="http://schemas.openxmlformats.org/officeDocument/2006/relationships" r:id="rId6"/>
          <a:extLst>
            <a:ext uri="{FF2B5EF4-FFF2-40B4-BE49-F238E27FC236}">
              <a16:creationId xmlns:a16="http://schemas.microsoft.com/office/drawing/2014/main" id="{9A827D9F-92AE-2E63-6B3B-D562C7A87DF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59661" y="25487"/>
          <a:ext cx="386250" cy="470401"/>
        </a:xfrm>
        <a:prstGeom prst="rect">
          <a:avLst/>
        </a:prstGeom>
        <a:scene3d>
          <a:camera prst="orthographicFront"/>
          <a:lightRig rig="threePt" dir="t"/>
        </a:scene3d>
        <a:sp3d>
          <a:bevelT w="139700" prst="cross"/>
        </a:sp3d>
      </xdr:spPr>
    </xdr:pic>
    <xdr:clientData/>
  </xdr:twoCellAnchor>
  <xdr:twoCellAnchor>
    <xdr:from>
      <xdr:col>13</xdr:col>
      <xdr:colOff>420291</xdr:colOff>
      <xdr:row>0</xdr:row>
      <xdr:rowOff>14082</xdr:rowOff>
    </xdr:from>
    <xdr:to>
      <xdr:col>15</xdr:col>
      <xdr:colOff>486291</xdr:colOff>
      <xdr:row>2</xdr:row>
      <xdr:rowOff>137082</xdr:rowOff>
    </xdr:to>
    <xdr:grpSp>
      <xdr:nvGrpSpPr>
        <xdr:cNvPr id="35" name="Group 34">
          <a:extLst>
            <a:ext uri="{FF2B5EF4-FFF2-40B4-BE49-F238E27FC236}">
              <a16:creationId xmlns:a16="http://schemas.microsoft.com/office/drawing/2014/main" id="{898E9F08-E7A8-4DB0-B6DD-3C480730A952}"/>
            </a:ext>
          </a:extLst>
        </xdr:cNvPr>
        <xdr:cNvGrpSpPr/>
      </xdr:nvGrpSpPr>
      <xdr:grpSpPr>
        <a:xfrm>
          <a:off x="8468916" y="14082"/>
          <a:ext cx="1304250" cy="504000"/>
          <a:chOff x="69057" y="2009775"/>
          <a:chExt cx="1285875" cy="554833"/>
        </a:xfrm>
      </xdr:grpSpPr>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F01766E0-96DE-F9D0-E593-A7D84E2E6647}"/>
              </a:ext>
            </a:extLst>
          </xdr:cNvPr>
          <xdr:cNvSpPr/>
        </xdr:nvSpPr>
        <xdr:spPr>
          <a:xfrm>
            <a:off x="69057" y="2012158"/>
            <a:ext cx="1285875" cy="552450"/>
          </a:xfrm>
          <a:prstGeom prst="roundRect">
            <a:avLst/>
          </a:prstGeom>
          <a:solidFill>
            <a:schemeClr val="accent4">
              <a:lumMod val="20000"/>
              <a:lumOff val="80000"/>
            </a:schemeClr>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37" name="Graphic 36" descr="Search Inventory outline">
            <a:extLst>
              <a:ext uri="{FF2B5EF4-FFF2-40B4-BE49-F238E27FC236}">
                <a16:creationId xmlns:a16="http://schemas.microsoft.com/office/drawing/2014/main" id="{AE7A4822-7B38-B43E-DD9F-B0E87806424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a:scene3d>
            <a:camera prst="orthographicFront"/>
            <a:lightRig rig="threePt" dir="t"/>
          </a:scene3d>
          <a:sp3d>
            <a:bevelT/>
          </a:sp3d>
        </xdr:spPr>
      </xdr:pic>
    </xdr:grpSp>
    <xdr:clientData/>
  </xdr:twoCellAnchor>
  <xdr:twoCellAnchor editAs="oneCell">
    <xdr:from>
      <xdr:col>0</xdr:col>
      <xdr:colOff>209551</xdr:colOff>
      <xdr:row>0</xdr:row>
      <xdr:rowOff>28576</xdr:rowOff>
    </xdr:from>
    <xdr:to>
      <xdr:col>1</xdr:col>
      <xdr:colOff>390525</xdr:colOff>
      <xdr:row>2</xdr:row>
      <xdr:rowOff>114300</xdr:rowOff>
    </xdr:to>
    <xdr:pic>
      <xdr:nvPicPr>
        <xdr:cNvPr id="57" name="Picture 56" descr="Manufacturing - Free industry icons">
          <a:extLst>
            <a:ext uri="{FF2B5EF4-FFF2-40B4-BE49-F238E27FC236}">
              <a16:creationId xmlns:a16="http://schemas.microsoft.com/office/drawing/2014/main" id="{3FC72161-296F-4D77-8993-E6C57CED68F5}"/>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9551" y="28576"/>
          <a:ext cx="800099" cy="466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180976</xdr:rowOff>
    </xdr:from>
    <xdr:to>
      <xdr:col>2</xdr:col>
      <xdr:colOff>428625</xdr:colOff>
      <xdr:row>6</xdr:row>
      <xdr:rowOff>38100</xdr:rowOff>
    </xdr:to>
    <mc:AlternateContent xmlns:mc="http://schemas.openxmlformats.org/markup-compatibility/2006" xmlns:a14="http://schemas.microsoft.com/office/drawing/2010/main">
      <mc:Choice Requires="a14">
        <xdr:graphicFrame macro="">
          <xdr:nvGraphicFramePr>
            <xdr:cNvPr id="73" name="Date 3">
              <a:extLst>
                <a:ext uri="{FF2B5EF4-FFF2-40B4-BE49-F238E27FC236}">
                  <a16:creationId xmlns:a16="http://schemas.microsoft.com/office/drawing/2014/main" id="{1EA1141F-2DF1-4E54-8075-1D623680637F}"/>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0" y="495302"/>
              <a:ext cx="1828800" cy="66674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2</xdr:col>
      <xdr:colOff>390525</xdr:colOff>
      <xdr:row>14</xdr:row>
      <xdr:rowOff>57150</xdr:rowOff>
    </xdr:to>
    <mc:AlternateContent xmlns:mc="http://schemas.openxmlformats.org/markup-compatibility/2006" xmlns:a14="http://schemas.microsoft.com/office/drawing/2010/main">
      <mc:Choice Requires="a14">
        <xdr:graphicFrame macro="">
          <xdr:nvGraphicFramePr>
            <xdr:cNvPr id="74" name="Operator 2">
              <a:extLst>
                <a:ext uri="{FF2B5EF4-FFF2-40B4-BE49-F238E27FC236}">
                  <a16:creationId xmlns:a16="http://schemas.microsoft.com/office/drawing/2014/main" id="{61B45108-4B33-4C10-9D72-14F71CE4D547}"/>
                </a:ext>
              </a:extLst>
            </xdr:cNvPr>
            <xdr:cNvGraphicFramePr/>
          </xdr:nvGraphicFramePr>
          <xdr:xfrm>
            <a:off x="0" y="0"/>
            <a:ext cx="0" cy="0"/>
          </xdr:xfrm>
          <a:graphic>
            <a:graphicData uri="http://schemas.microsoft.com/office/drawing/2010/slicer">
              <sle:slicer xmlns:sle="http://schemas.microsoft.com/office/drawing/2010/slicer" name="Operator 2"/>
            </a:graphicData>
          </a:graphic>
        </xdr:graphicFrame>
      </mc:Choice>
      <mc:Fallback xmlns="">
        <xdr:sp macro="" textlink="">
          <xdr:nvSpPr>
            <xdr:cNvPr id="0" name=""/>
            <xdr:cNvSpPr>
              <a:spLocks noTextEdit="1"/>
            </xdr:cNvSpPr>
          </xdr:nvSpPr>
          <xdr:spPr>
            <a:xfrm>
              <a:off x="0" y="2085976"/>
              <a:ext cx="1628775"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76202</xdr:rowOff>
    </xdr:from>
    <xdr:to>
      <xdr:col>2</xdr:col>
      <xdr:colOff>381000</xdr:colOff>
      <xdr:row>24</xdr:row>
      <xdr:rowOff>95250</xdr:rowOff>
    </xdr:to>
    <mc:AlternateContent xmlns:mc="http://schemas.openxmlformats.org/markup-compatibility/2006" xmlns:a14="http://schemas.microsoft.com/office/drawing/2010/main">
      <mc:Choice Requires="a14">
        <xdr:graphicFrame macro="">
          <xdr:nvGraphicFramePr>
            <xdr:cNvPr id="75" name="Product 2">
              <a:extLst>
                <a:ext uri="{FF2B5EF4-FFF2-40B4-BE49-F238E27FC236}">
                  <a16:creationId xmlns:a16="http://schemas.microsoft.com/office/drawing/2014/main" id="{03DEAA73-6D7E-477D-B230-D1A85531BE23}"/>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0" y="3505201"/>
              <a:ext cx="1619250" cy="904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19051</xdr:rowOff>
    </xdr:from>
    <xdr:to>
      <xdr:col>2</xdr:col>
      <xdr:colOff>419100</xdr:colOff>
      <xdr:row>11</xdr:row>
      <xdr:rowOff>19050</xdr:rowOff>
    </xdr:to>
    <mc:AlternateContent xmlns:mc="http://schemas.openxmlformats.org/markup-compatibility/2006" xmlns:a14="http://schemas.microsoft.com/office/drawing/2010/main">
      <mc:Choice Requires="a14">
        <xdr:graphicFrame macro="">
          <xdr:nvGraphicFramePr>
            <xdr:cNvPr id="76" name="shift 2">
              <a:extLst>
                <a:ext uri="{FF2B5EF4-FFF2-40B4-BE49-F238E27FC236}">
                  <a16:creationId xmlns:a16="http://schemas.microsoft.com/office/drawing/2014/main" id="{B21AE5D5-2C7B-4BE5-8287-041B4549C228}"/>
                </a:ext>
              </a:extLst>
            </xdr:cNvPr>
            <xdr:cNvGraphicFramePr/>
          </xdr:nvGraphicFramePr>
          <xdr:xfrm>
            <a:off x="0" y="0"/>
            <a:ext cx="0" cy="0"/>
          </xdr:xfrm>
          <a:graphic>
            <a:graphicData uri="http://schemas.microsoft.com/office/drawing/2010/slicer">
              <sle:slicer xmlns:sle="http://schemas.microsoft.com/office/drawing/2010/slicer" name="shift 2"/>
            </a:graphicData>
          </a:graphic>
        </xdr:graphicFrame>
      </mc:Choice>
      <mc:Fallback xmlns="">
        <xdr:sp macro="" textlink="">
          <xdr:nvSpPr>
            <xdr:cNvPr id="0" name=""/>
            <xdr:cNvSpPr>
              <a:spLocks noTextEdit="1"/>
            </xdr:cNvSpPr>
          </xdr:nvSpPr>
          <xdr:spPr>
            <a:xfrm>
              <a:off x="0" y="1162051"/>
              <a:ext cx="16573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3</xdr:row>
      <xdr:rowOff>28574</xdr:rowOff>
    </xdr:from>
    <xdr:to>
      <xdr:col>10</xdr:col>
      <xdr:colOff>609600</xdr:colOff>
      <xdr:row>13</xdr:row>
      <xdr:rowOff>85725</xdr:rowOff>
    </xdr:to>
    <xdr:sp macro="" textlink="">
      <xdr:nvSpPr>
        <xdr:cNvPr id="69" name="Rectangle: Rounded Corners 68">
          <a:extLst>
            <a:ext uri="{FF2B5EF4-FFF2-40B4-BE49-F238E27FC236}">
              <a16:creationId xmlns:a16="http://schemas.microsoft.com/office/drawing/2014/main" id="{DAD529CA-361E-439B-9404-F76EF90BFA96}"/>
            </a:ext>
          </a:extLst>
        </xdr:cNvPr>
        <xdr:cNvSpPr/>
      </xdr:nvSpPr>
      <xdr:spPr>
        <a:xfrm>
          <a:off x="1752600" y="600074"/>
          <a:ext cx="5048250" cy="1962151"/>
        </a:xfrm>
        <a:prstGeom prst="roundRect">
          <a:avLst>
            <a:gd name="adj" fmla="val 169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533400</xdr:colOff>
      <xdr:row>3</xdr:row>
      <xdr:rowOff>0</xdr:rowOff>
    </xdr:from>
    <xdr:to>
      <xdr:col>10</xdr:col>
      <xdr:colOff>571500</xdr:colOff>
      <xdr:row>13</xdr:row>
      <xdr:rowOff>76200</xdr:rowOff>
    </xdr:to>
    <xdr:graphicFrame macro="">
      <xdr:nvGraphicFramePr>
        <xdr:cNvPr id="71" name="Chart 70">
          <a:extLst>
            <a:ext uri="{FF2B5EF4-FFF2-40B4-BE49-F238E27FC236}">
              <a16:creationId xmlns:a16="http://schemas.microsoft.com/office/drawing/2014/main" id="{C07B93C5-B6CB-4260-9002-EB8131A75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85725</xdr:colOff>
      <xdr:row>3</xdr:row>
      <xdr:rowOff>19050</xdr:rowOff>
    </xdr:from>
    <xdr:to>
      <xdr:col>20</xdr:col>
      <xdr:colOff>57150</xdr:colOff>
      <xdr:row>13</xdr:row>
      <xdr:rowOff>57150</xdr:rowOff>
    </xdr:to>
    <xdr:sp macro="" textlink="">
      <xdr:nvSpPr>
        <xdr:cNvPr id="72" name="Rectangle: Rounded Corners 71">
          <a:extLst>
            <a:ext uri="{FF2B5EF4-FFF2-40B4-BE49-F238E27FC236}">
              <a16:creationId xmlns:a16="http://schemas.microsoft.com/office/drawing/2014/main" id="{4356EC9D-DBCE-4871-B146-34A37F67CDF2}"/>
            </a:ext>
          </a:extLst>
        </xdr:cNvPr>
        <xdr:cNvSpPr/>
      </xdr:nvSpPr>
      <xdr:spPr>
        <a:xfrm>
          <a:off x="6896100" y="590550"/>
          <a:ext cx="5543550" cy="1943100"/>
        </a:xfrm>
        <a:prstGeom prst="roundRect">
          <a:avLst>
            <a:gd name="adj" fmla="val 169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457199</xdr:colOff>
      <xdr:row>13</xdr:row>
      <xdr:rowOff>123824</xdr:rowOff>
    </xdr:from>
    <xdr:to>
      <xdr:col>11</xdr:col>
      <xdr:colOff>104775</xdr:colOff>
      <xdr:row>25</xdr:row>
      <xdr:rowOff>28575</xdr:rowOff>
    </xdr:to>
    <xdr:sp macro="" textlink="">
      <xdr:nvSpPr>
        <xdr:cNvPr id="78" name="Rectangle: Rounded Corners 77">
          <a:extLst>
            <a:ext uri="{FF2B5EF4-FFF2-40B4-BE49-F238E27FC236}">
              <a16:creationId xmlns:a16="http://schemas.microsoft.com/office/drawing/2014/main" id="{9FF743DA-232C-4807-8A92-D9CA253DEA09}"/>
            </a:ext>
          </a:extLst>
        </xdr:cNvPr>
        <xdr:cNvSpPr/>
      </xdr:nvSpPr>
      <xdr:spPr>
        <a:xfrm>
          <a:off x="1695449" y="2600324"/>
          <a:ext cx="5219701" cy="2190751"/>
        </a:xfrm>
        <a:prstGeom prst="roundRect">
          <a:avLst>
            <a:gd name="adj" fmla="val 169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11</xdr:col>
      <xdr:colOff>219075</xdr:colOff>
      <xdr:row>13</xdr:row>
      <xdr:rowOff>123825</xdr:rowOff>
    </xdr:from>
    <xdr:to>
      <xdr:col>20</xdr:col>
      <xdr:colOff>123825</xdr:colOff>
      <xdr:row>24</xdr:row>
      <xdr:rowOff>180975</xdr:rowOff>
    </xdr:to>
    <xdr:sp macro="" textlink="">
      <xdr:nvSpPr>
        <xdr:cNvPr id="79" name="Rectangle: Rounded Corners 78">
          <a:extLst>
            <a:ext uri="{FF2B5EF4-FFF2-40B4-BE49-F238E27FC236}">
              <a16:creationId xmlns:a16="http://schemas.microsoft.com/office/drawing/2014/main" id="{55734079-3948-401B-A394-AAB1BDC5B232}"/>
            </a:ext>
          </a:extLst>
        </xdr:cNvPr>
        <xdr:cNvSpPr/>
      </xdr:nvSpPr>
      <xdr:spPr>
        <a:xfrm>
          <a:off x="7029450" y="2600325"/>
          <a:ext cx="5476875" cy="2152650"/>
        </a:xfrm>
        <a:prstGeom prst="roundRect">
          <a:avLst>
            <a:gd name="adj" fmla="val 169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11</xdr:col>
      <xdr:colOff>304799</xdr:colOff>
      <xdr:row>13</xdr:row>
      <xdr:rowOff>142875</xdr:rowOff>
    </xdr:from>
    <xdr:to>
      <xdr:col>20</xdr:col>
      <xdr:colOff>95250</xdr:colOff>
      <xdr:row>24</xdr:row>
      <xdr:rowOff>180975</xdr:rowOff>
    </xdr:to>
    <xdr:graphicFrame macro="">
      <xdr:nvGraphicFramePr>
        <xdr:cNvPr id="81" name="Chart 80">
          <a:extLst>
            <a:ext uri="{FF2B5EF4-FFF2-40B4-BE49-F238E27FC236}">
              <a16:creationId xmlns:a16="http://schemas.microsoft.com/office/drawing/2014/main" id="{BB2A9765-9499-40C6-95FA-89B0CE658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85725</xdr:colOff>
      <xdr:row>3</xdr:row>
      <xdr:rowOff>28576</xdr:rowOff>
    </xdr:from>
    <xdr:to>
      <xdr:col>20</xdr:col>
      <xdr:colOff>19049</xdr:colOff>
      <xdr:row>13</xdr:row>
      <xdr:rowOff>47626</xdr:rowOff>
    </xdr:to>
    <xdr:graphicFrame macro="">
      <xdr:nvGraphicFramePr>
        <xdr:cNvPr id="50" name="Chart 49">
          <a:extLst>
            <a:ext uri="{FF2B5EF4-FFF2-40B4-BE49-F238E27FC236}">
              <a16:creationId xmlns:a16="http://schemas.microsoft.com/office/drawing/2014/main" id="{5ED544F5-E6D8-449A-9DCE-D83DC51E4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476250</xdr:colOff>
      <xdr:row>13</xdr:row>
      <xdr:rowOff>152400</xdr:rowOff>
    </xdr:from>
    <xdr:to>
      <xdr:col>11</xdr:col>
      <xdr:colOff>133350</xdr:colOff>
      <xdr:row>24</xdr:row>
      <xdr:rowOff>161925</xdr:rowOff>
    </xdr:to>
    <xdr:graphicFrame macro="">
      <xdr:nvGraphicFramePr>
        <xdr:cNvPr id="51" name="Chart 50">
          <a:extLst>
            <a:ext uri="{FF2B5EF4-FFF2-40B4-BE49-F238E27FC236}">
              <a16:creationId xmlns:a16="http://schemas.microsoft.com/office/drawing/2014/main" id="{02E9CAFB-7382-4125-AD79-C798EB74F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0</xdr:colOff>
      <xdr:row>14</xdr:row>
      <xdr:rowOff>19051</xdr:rowOff>
    </xdr:from>
    <xdr:to>
      <xdr:col>2</xdr:col>
      <xdr:colOff>371475</xdr:colOff>
      <xdr:row>18</xdr:row>
      <xdr:rowOff>104775</xdr:rowOff>
    </xdr:to>
    <mc:AlternateContent xmlns:mc="http://schemas.openxmlformats.org/markup-compatibility/2006" xmlns:a14="http://schemas.microsoft.com/office/drawing/2010/main">
      <mc:Choice Requires="a14">
        <xdr:graphicFrame macro="">
          <xdr:nvGraphicFramePr>
            <xdr:cNvPr id="52" name="Batch ID 2">
              <a:extLst>
                <a:ext uri="{FF2B5EF4-FFF2-40B4-BE49-F238E27FC236}">
                  <a16:creationId xmlns:a16="http://schemas.microsoft.com/office/drawing/2014/main" id="{611C4007-C5DB-4ABD-BEC2-76BF2B8FCF99}"/>
                </a:ext>
              </a:extLst>
            </xdr:cNvPr>
            <xdr:cNvGraphicFramePr/>
          </xdr:nvGraphicFramePr>
          <xdr:xfrm>
            <a:off x="0" y="0"/>
            <a:ext cx="0" cy="0"/>
          </xdr:xfrm>
          <a:graphic>
            <a:graphicData uri="http://schemas.microsoft.com/office/drawing/2010/slicer">
              <sle:slicer xmlns:sle="http://schemas.microsoft.com/office/drawing/2010/slicer" name="Batch ID 2"/>
            </a:graphicData>
          </a:graphic>
        </xdr:graphicFrame>
      </mc:Choice>
      <mc:Fallback xmlns="">
        <xdr:sp macro="" textlink="">
          <xdr:nvSpPr>
            <xdr:cNvPr id="0" name=""/>
            <xdr:cNvSpPr>
              <a:spLocks noTextEdit="1"/>
            </xdr:cNvSpPr>
          </xdr:nvSpPr>
          <xdr:spPr>
            <a:xfrm>
              <a:off x="0" y="2686051"/>
              <a:ext cx="1609725"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19050</xdr:colOff>
      <xdr:row>28</xdr:row>
      <xdr:rowOff>3301</xdr:rowOff>
    </xdr:to>
    <xdr:grpSp>
      <xdr:nvGrpSpPr>
        <xdr:cNvPr id="27" name="Group 26">
          <a:extLst>
            <a:ext uri="{FF2B5EF4-FFF2-40B4-BE49-F238E27FC236}">
              <a16:creationId xmlns:a16="http://schemas.microsoft.com/office/drawing/2014/main" id="{760D54A8-530E-75E6-9C7D-FBE8ABCABB5C}"/>
            </a:ext>
          </a:extLst>
        </xdr:cNvPr>
        <xdr:cNvGrpSpPr/>
      </xdr:nvGrpSpPr>
      <xdr:grpSpPr>
        <a:xfrm>
          <a:off x="0" y="0"/>
          <a:ext cx="13020675" cy="5337301"/>
          <a:chOff x="0" y="0"/>
          <a:chExt cx="12820650" cy="5337301"/>
        </a:xfrm>
      </xdr:grpSpPr>
      <xdr:grpSp>
        <xdr:nvGrpSpPr>
          <xdr:cNvPr id="2" name="Group 1">
            <a:extLst>
              <a:ext uri="{FF2B5EF4-FFF2-40B4-BE49-F238E27FC236}">
                <a16:creationId xmlns:a16="http://schemas.microsoft.com/office/drawing/2014/main" id="{38B9C89F-A38F-4D3F-B6DB-EC45BA0AD3E1}"/>
              </a:ext>
            </a:extLst>
          </xdr:cNvPr>
          <xdr:cNvGrpSpPr/>
        </xdr:nvGrpSpPr>
        <xdr:grpSpPr>
          <a:xfrm>
            <a:off x="0" y="0"/>
            <a:ext cx="12820650" cy="4038601"/>
            <a:chOff x="0" y="0"/>
            <a:chExt cx="12820650" cy="4038601"/>
          </a:xfrm>
        </xdr:grpSpPr>
        <xdr:sp macro="" textlink="">
          <xdr:nvSpPr>
            <xdr:cNvPr id="3" name="Rectangle 2">
              <a:extLst>
                <a:ext uri="{FF2B5EF4-FFF2-40B4-BE49-F238E27FC236}">
                  <a16:creationId xmlns:a16="http://schemas.microsoft.com/office/drawing/2014/main" id="{C2BF203D-000F-0927-E73E-F3428EC43600}"/>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       Manufacturing </a:t>
              </a:r>
              <a:r>
                <a:rPr lang="en-US" sz="1800" b="1">
                  <a:solidFill>
                    <a:schemeClr val="bg1"/>
                  </a:solidFill>
                  <a:latin typeface="+mn-lt"/>
                  <a:ea typeface="+mn-ea"/>
                  <a:cs typeface="+mn-cs"/>
                </a:rPr>
                <a:t>Downtime</a:t>
              </a:r>
            </a:p>
          </xdr:txBody>
        </xdr:sp>
        <xdr:pic>
          <xdr:nvPicPr>
            <xdr:cNvPr id="4" name="Graphic 3" descr="Production with solid fill">
              <a:extLst>
                <a:ext uri="{FF2B5EF4-FFF2-40B4-BE49-F238E27FC236}">
                  <a16:creationId xmlns:a16="http://schemas.microsoft.com/office/drawing/2014/main" id="{CC529925-0CF2-5758-E827-B9389BD061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30389" y="1"/>
              <a:ext cx="1107238" cy="457200"/>
            </a:xfrm>
            <a:prstGeom prst="rect">
              <a:avLst/>
            </a:prstGeom>
          </xdr:spPr>
        </xdr:pic>
        <xdr:grpSp>
          <xdr:nvGrpSpPr>
            <xdr:cNvPr id="5" name="Group 4">
              <a:extLst>
                <a:ext uri="{FF2B5EF4-FFF2-40B4-BE49-F238E27FC236}">
                  <a16:creationId xmlns:a16="http://schemas.microsoft.com/office/drawing/2014/main" id="{5EEF26CC-22A6-5FFC-6E98-345AE9DB97F2}"/>
                </a:ext>
              </a:extLst>
            </xdr:cNvPr>
            <xdr:cNvGrpSpPr/>
          </xdr:nvGrpSpPr>
          <xdr:grpSpPr>
            <a:xfrm>
              <a:off x="0" y="495301"/>
              <a:ext cx="1524000" cy="3543300"/>
              <a:chOff x="0" y="495301"/>
              <a:chExt cx="1524000" cy="3543300"/>
            </a:xfrm>
          </xdr:grpSpPr>
          <xdr:sp macro="" textlink="">
            <xdr:nvSpPr>
              <xdr:cNvPr id="6" name="Rectangle 5">
                <a:extLst>
                  <a:ext uri="{FF2B5EF4-FFF2-40B4-BE49-F238E27FC236}">
                    <a16:creationId xmlns:a16="http://schemas.microsoft.com/office/drawing/2014/main" id="{8BFAC6F7-B57E-F306-9F44-E142C20476E8}"/>
                  </a:ext>
                </a:extLst>
              </xdr:cNvPr>
              <xdr:cNvSpPr/>
            </xdr:nvSpPr>
            <xdr:spPr>
              <a:xfrm>
                <a:off x="0" y="495301"/>
                <a:ext cx="1524000" cy="35433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grpSp>
            <xdr:nvGrpSpPr>
              <xdr:cNvPr id="7" name="Group 6">
                <a:extLst>
                  <a:ext uri="{FF2B5EF4-FFF2-40B4-BE49-F238E27FC236}">
                    <a16:creationId xmlns:a16="http://schemas.microsoft.com/office/drawing/2014/main" id="{6E36B903-9D55-6DD1-DC95-9FDC8D6EF518}"/>
                  </a:ext>
                </a:extLst>
              </xdr:cNvPr>
              <xdr:cNvGrpSpPr/>
            </xdr:nvGrpSpPr>
            <xdr:grpSpPr>
              <a:xfrm>
                <a:off x="69057" y="2747964"/>
                <a:ext cx="1293018" cy="552450"/>
                <a:chOff x="69057" y="2747964"/>
                <a:chExt cx="1293018" cy="552450"/>
              </a:xfrm>
            </xdr:grpSpPr>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71F4F472-5E09-22C5-CF0D-802CBC0A6A7C}"/>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15" name="Graphic 14" descr="Electrician male with solid fill">
                  <a:extLst>
                    <a:ext uri="{FF2B5EF4-FFF2-40B4-BE49-F238E27FC236}">
                      <a16:creationId xmlns:a16="http://schemas.microsoft.com/office/drawing/2014/main" id="{2C434251-87B0-2D7F-DAD2-B29308D3CA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xdr:spPr>
            </xdr:pic>
          </xdr:grpSp>
          <xdr:grpSp>
            <xdr:nvGrpSpPr>
              <xdr:cNvPr id="8" name="Group 7">
                <a:extLst>
                  <a:ext uri="{FF2B5EF4-FFF2-40B4-BE49-F238E27FC236}">
                    <a16:creationId xmlns:a16="http://schemas.microsoft.com/office/drawing/2014/main" id="{24D2B8D3-789D-F91A-9B18-AB062C36C284}"/>
                  </a:ext>
                </a:extLst>
              </xdr:cNvPr>
              <xdr:cNvGrpSpPr/>
            </xdr:nvGrpSpPr>
            <xdr:grpSpPr>
              <a:xfrm>
                <a:off x="69057" y="1276351"/>
                <a:ext cx="1285875" cy="552450"/>
                <a:chOff x="69057" y="1276351"/>
                <a:chExt cx="1285875" cy="552450"/>
              </a:xfrm>
            </xdr:grpSpPr>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452AC873-4F3A-ACEE-5E37-12F2611E527D}"/>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13" name="Graphic 12" descr="Enter with solid fill">
                  <a:hlinkClick xmlns:r="http://schemas.openxmlformats.org/officeDocument/2006/relationships" r:id="rId6"/>
                  <a:extLst>
                    <a:ext uri="{FF2B5EF4-FFF2-40B4-BE49-F238E27FC236}">
                      <a16:creationId xmlns:a16="http://schemas.microsoft.com/office/drawing/2014/main" id="{CCAC4461-39DD-07C6-4ABC-367A962808F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xdr:spPr>
            </xdr:pic>
          </xdr:grpSp>
          <xdr:grpSp>
            <xdr:nvGrpSpPr>
              <xdr:cNvPr id="9" name="Group 8">
                <a:extLst>
                  <a:ext uri="{FF2B5EF4-FFF2-40B4-BE49-F238E27FC236}">
                    <a16:creationId xmlns:a16="http://schemas.microsoft.com/office/drawing/2014/main" id="{7B7731ED-128E-C6AE-EDC9-EA0C8644719F}"/>
                  </a:ext>
                </a:extLst>
              </xdr:cNvPr>
              <xdr:cNvGrpSpPr/>
            </xdr:nvGrpSpPr>
            <xdr:grpSpPr>
              <a:xfrm>
                <a:off x="69057" y="2009775"/>
                <a:ext cx="1285875" cy="554833"/>
                <a:chOff x="69057" y="2009775"/>
                <a:chExt cx="1285875" cy="554833"/>
              </a:xfrm>
            </xdr:grpSpPr>
            <xdr:sp macro="" textlink="">
              <xdr:nvSpPr>
                <xdr:cNvPr id="10" name="Rectangle: Rounded Corners 9">
                  <a:hlinkClick xmlns:r="http://schemas.openxmlformats.org/officeDocument/2006/relationships" r:id="rId9"/>
                  <a:extLst>
                    <a:ext uri="{FF2B5EF4-FFF2-40B4-BE49-F238E27FC236}">
                      <a16:creationId xmlns:a16="http://schemas.microsoft.com/office/drawing/2014/main" id="{96E90FD1-C950-8818-160F-208174B19F18}"/>
                    </a:ext>
                  </a:extLst>
                </xdr:cNvPr>
                <xdr:cNvSpPr/>
              </xdr:nvSpPr>
              <xdr:spPr>
                <a:xfrm>
                  <a:off x="69057" y="2012158"/>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11" name="Graphic 10" descr="Search Inventory outline">
                  <a:extLst>
                    <a:ext uri="{FF2B5EF4-FFF2-40B4-BE49-F238E27FC236}">
                      <a16:creationId xmlns:a16="http://schemas.microsoft.com/office/drawing/2014/main" id="{BDDD15CE-1F91-E501-62F6-7C2D3128C6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xdr:spPr>
            </xdr:pic>
          </xdr:grpSp>
        </xdr:grpSp>
      </xdr:grpSp>
      <xdr:sp macro="" textlink="">
        <xdr:nvSpPr>
          <xdr:cNvPr id="18" name="Rectangle 17">
            <a:extLst>
              <a:ext uri="{FF2B5EF4-FFF2-40B4-BE49-F238E27FC236}">
                <a16:creationId xmlns:a16="http://schemas.microsoft.com/office/drawing/2014/main" id="{6039BE43-3B5B-4363-9DE5-D3EEC7C4152F}"/>
              </a:ext>
            </a:extLst>
          </xdr:cNvPr>
          <xdr:cNvSpPr/>
        </xdr:nvSpPr>
        <xdr:spPr>
          <a:xfrm>
            <a:off x="0" y="495301"/>
            <a:ext cx="1524000" cy="48420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sp macro="" textlink="">
        <xdr:nvSpPr>
          <xdr:cNvPr id="16" name="Rectangle 15">
            <a:extLst>
              <a:ext uri="{FF2B5EF4-FFF2-40B4-BE49-F238E27FC236}">
                <a16:creationId xmlns:a16="http://schemas.microsoft.com/office/drawing/2014/main" id="{76466A54-5E10-4191-9E23-B895F731B8D7}"/>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prstClr val="white"/>
                </a:solidFill>
                <a:effectLst/>
                <a:uLnTx/>
                <a:uFillTx/>
                <a:latin typeface="+mn-lt"/>
                <a:ea typeface="+mn-ea"/>
                <a:cs typeface="+mn-cs"/>
              </a:rPr>
              <a:t>       Manufacturing Downtime</a:t>
            </a:r>
          </a:p>
        </xdr:txBody>
      </xdr:sp>
      <xdr:pic>
        <xdr:nvPicPr>
          <xdr:cNvPr id="17" name="Graphic 16" descr="Production with solid fill">
            <a:extLst>
              <a:ext uri="{FF2B5EF4-FFF2-40B4-BE49-F238E27FC236}">
                <a16:creationId xmlns:a16="http://schemas.microsoft.com/office/drawing/2014/main" id="{B77E15D8-5D91-43CF-92CE-4621F07A7A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682739" y="9526"/>
            <a:ext cx="1107238" cy="457200"/>
          </a:xfrm>
          <a:prstGeom prst="rect">
            <a:avLst/>
          </a:prstGeom>
        </xdr:spPr>
      </xdr:pic>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EAE16126-5AAB-5E2D-1FC8-A5DE3A92A35E}"/>
              </a:ext>
            </a:extLst>
          </xdr:cNvPr>
          <xdr:cNvSpPr/>
        </xdr:nvSpPr>
        <xdr:spPr>
          <a:xfrm>
            <a:off x="69057" y="2747964"/>
            <a:ext cx="1285875" cy="552450"/>
          </a:xfrm>
          <a:prstGeom prst="roundRect">
            <a:avLst/>
          </a:prstGeom>
          <a:solidFill>
            <a:schemeClr val="accent4">
              <a:lumMod val="20000"/>
              <a:lumOff val="80000"/>
            </a:schemeClr>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21" name="Graphic 20" descr="Electrician male with solid fill">
            <a:extLst>
              <a:ext uri="{FF2B5EF4-FFF2-40B4-BE49-F238E27FC236}">
                <a16:creationId xmlns:a16="http://schemas.microsoft.com/office/drawing/2014/main" id="{2D5A9338-FBD8-E472-0876-AD66AA354B8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a:scene3d>
            <a:camera prst="orthographicFront"/>
            <a:lightRig rig="threePt" dir="t"/>
          </a:scene3d>
          <a:sp3d>
            <a:bevelT/>
          </a:sp3d>
        </xdr:spPr>
      </xdr:pic>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4C4F7581-4099-4866-9ABC-96473401A8DA}"/>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23" name="Graphic 22" descr="Enter with solid fill">
            <a:hlinkClick xmlns:r="http://schemas.openxmlformats.org/officeDocument/2006/relationships" r:id="rId6"/>
            <a:extLst>
              <a:ext uri="{FF2B5EF4-FFF2-40B4-BE49-F238E27FC236}">
                <a16:creationId xmlns:a16="http://schemas.microsoft.com/office/drawing/2014/main" id="{15EFEBD7-0E72-4E62-B3DA-155668382B6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a:scene3d>
            <a:camera prst="orthographicFront"/>
            <a:lightRig rig="threePt" dir="t"/>
          </a:scene3d>
          <a:sp3d>
            <a:bevelT/>
          </a:sp3d>
        </xdr:spPr>
      </xdr:pic>
      <xdr:grpSp>
        <xdr:nvGrpSpPr>
          <xdr:cNvPr id="24" name="Group 23">
            <a:extLst>
              <a:ext uri="{FF2B5EF4-FFF2-40B4-BE49-F238E27FC236}">
                <a16:creationId xmlns:a16="http://schemas.microsoft.com/office/drawing/2014/main" id="{72DEEB84-488B-4191-B9AD-A9E2F6E00C78}"/>
              </a:ext>
            </a:extLst>
          </xdr:cNvPr>
          <xdr:cNvGrpSpPr/>
        </xdr:nvGrpSpPr>
        <xdr:grpSpPr>
          <a:xfrm>
            <a:off x="69057" y="2009775"/>
            <a:ext cx="1285875" cy="554833"/>
            <a:chOff x="69057" y="2009775"/>
            <a:chExt cx="1285875" cy="554833"/>
          </a:xfrm>
        </xdr:grpSpPr>
        <xdr:sp macro="" textlink="">
          <xdr:nvSpPr>
            <xdr:cNvPr id="25" name="Rectangle: Rounded Corners 24">
              <a:hlinkClick xmlns:r="http://schemas.openxmlformats.org/officeDocument/2006/relationships" r:id="rId9"/>
              <a:extLst>
                <a:ext uri="{FF2B5EF4-FFF2-40B4-BE49-F238E27FC236}">
                  <a16:creationId xmlns:a16="http://schemas.microsoft.com/office/drawing/2014/main" id="{8F9CD852-C56B-2CDE-F474-3309CC8C2B25}"/>
                </a:ext>
              </a:extLst>
            </xdr:cNvPr>
            <xdr:cNvSpPr/>
          </xdr:nvSpPr>
          <xdr:spPr>
            <a:xfrm>
              <a:off x="69057" y="2012158"/>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26" name="Graphic 25" descr="Search Inventory outline">
              <a:extLst>
                <a:ext uri="{FF2B5EF4-FFF2-40B4-BE49-F238E27FC236}">
                  <a16:creationId xmlns:a16="http://schemas.microsoft.com/office/drawing/2014/main" id="{E26AB496-D1CE-493A-94BF-FEF80E846F6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a:scene3d>
              <a:camera prst="orthographicFront"/>
              <a:lightRig rig="threePt" dir="t"/>
            </a:scene3d>
            <a:sp3d>
              <a:bevelT/>
            </a:sp3d>
          </xdr:spPr>
        </xdr:pic>
      </xdr:grpSp>
    </xdr:grpSp>
    <xdr:clientData/>
  </xdr:twoCellAnchor>
  <xdr:twoCellAnchor>
    <xdr:from>
      <xdr:col>0</xdr:col>
      <xdr:colOff>0</xdr:colOff>
      <xdr:row>0</xdr:row>
      <xdr:rowOff>0</xdr:rowOff>
    </xdr:from>
    <xdr:to>
      <xdr:col>21</xdr:col>
      <xdr:colOff>19050</xdr:colOff>
      <xdr:row>28</xdr:row>
      <xdr:rowOff>19049</xdr:rowOff>
    </xdr:to>
    <xdr:grpSp>
      <xdr:nvGrpSpPr>
        <xdr:cNvPr id="30" name="Group 29">
          <a:extLst>
            <a:ext uri="{FF2B5EF4-FFF2-40B4-BE49-F238E27FC236}">
              <a16:creationId xmlns:a16="http://schemas.microsoft.com/office/drawing/2014/main" id="{DE54B023-06AA-4F6B-BC29-08C51F8F9325}"/>
            </a:ext>
          </a:extLst>
        </xdr:cNvPr>
        <xdr:cNvGrpSpPr/>
      </xdr:nvGrpSpPr>
      <xdr:grpSpPr>
        <a:xfrm>
          <a:off x="0" y="0"/>
          <a:ext cx="13020675" cy="5353049"/>
          <a:chOff x="0" y="0"/>
          <a:chExt cx="12820650" cy="5337301"/>
        </a:xfrm>
      </xdr:grpSpPr>
      <xdr:grpSp>
        <xdr:nvGrpSpPr>
          <xdr:cNvPr id="31" name="Group 30">
            <a:extLst>
              <a:ext uri="{FF2B5EF4-FFF2-40B4-BE49-F238E27FC236}">
                <a16:creationId xmlns:a16="http://schemas.microsoft.com/office/drawing/2014/main" id="{5E1C4A8D-C50C-5D52-C019-754687F03946}"/>
              </a:ext>
            </a:extLst>
          </xdr:cNvPr>
          <xdr:cNvGrpSpPr/>
        </xdr:nvGrpSpPr>
        <xdr:grpSpPr>
          <a:xfrm>
            <a:off x="0" y="0"/>
            <a:ext cx="12820650" cy="4038601"/>
            <a:chOff x="0" y="0"/>
            <a:chExt cx="12820650" cy="4038601"/>
          </a:xfrm>
        </xdr:grpSpPr>
        <xdr:sp macro="" textlink="">
          <xdr:nvSpPr>
            <xdr:cNvPr id="43" name="Rectangle 42">
              <a:extLst>
                <a:ext uri="{FF2B5EF4-FFF2-40B4-BE49-F238E27FC236}">
                  <a16:creationId xmlns:a16="http://schemas.microsoft.com/office/drawing/2014/main" id="{514F0E86-FA39-C753-BCD7-39F274B8A99A}"/>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       Manufacturing </a:t>
              </a:r>
              <a:r>
                <a:rPr lang="en-US" sz="1800" b="1">
                  <a:solidFill>
                    <a:schemeClr val="bg1"/>
                  </a:solidFill>
                  <a:latin typeface="+mn-lt"/>
                  <a:ea typeface="+mn-ea"/>
                  <a:cs typeface="+mn-cs"/>
                </a:rPr>
                <a:t>Downtime</a:t>
              </a:r>
            </a:p>
          </xdr:txBody>
        </xdr:sp>
        <xdr:pic>
          <xdr:nvPicPr>
            <xdr:cNvPr id="44" name="Graphic 43" descr="Production with solid fill">
              <a:extLst>
                <a:ext uri="{FF2B5EF4-FFF2-40B4-BE49-F238E27FC236}">
                  <a16:creationId xmlns:a16="http://schemas.microsoft.com/office/drawing/2014/main" id="{82C1A888-B188-FAF5-2CE7-7A24F1EFF7F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30389" y="1"/>
              <a:ext cx="1107238" cy="457200"/>
            </a:xfrm>
            <a:prstGeom prst="rect">
              <a:avLst/>
            </a:prstGeom>
          </xdr:spPr>
        </xdr:pic>
        <xdr:grpSp>
          <xdr:nvGrpSpPr>
            <xdr:cNvPr id="45" name="Group 44">
              <a:extLst>
                <a:ext uri="{FF2B5EF4-FFF2-40B4-BE49-F238E27FC236}">
                  <a16:creationId xmlns:a16="http://schemas.microsoft.com/office/drawing/2014/main" id="{C2A0514D-0DC5-0F4D-3461-7FFFFD980815}"/>
                </a:ext>
              </a:extLst>
            </xdr:cNvPr>
            <xdr:cNvGrpSpPr/>
          </xdr:nvGrpSpPr>
          <xdr:grpSpPr>
            <a:xfrm>
              <a:off x="0" y="495301"/>
              <a:ext cx="1524000" cy="3543300"/>
              <a:chOff x="0" y="495301"/>
              <a:chExt cx="1524000" cy="3543300"/>
            </a:xfrm>
          </xdr:grpSpPr>
          <xdr:sp macro="" textlink="">
            <xdr:nvSpPr>
              <xdr:cNvPr id="46" name="Rectangle 45">
                <a:extLst>
                  <a:ext uri="{FF2B5EF4-FFF2-40B4-BE49-F238E27FC236}">
                    <a16:creationId xmlns:a16="http://schemas.microsoft.com/office/drawing/2014/main" id="{E1371B62-B904-5AA6-36F6-95B40171A859}"/>
                  </a:ext>
                </a:extLst>
              </xdr:cNvPr>
              <xdr:cNvSpPr/>
            </xdr:nvSpPr>
            <xdr:spPr>
              <a:xfrm>
                <a:off x="0" y="495301"/>
                <a:ext cx="1524000" cy="35433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grpSp>
            <xdr:nvGrpSpPr>
              <xdr:cNvPr id="47" name="Group 46">
                <a:extLst>
                  <a:ext uri="{FF2B5EF4-FFF2-40B4-BE49-F238E27FC236}">
                    <a16:creationId xmlns:a16="http://schemas.microsoft.com/office/drawing/2014/main" id="{77984034-0B2F-EE4F-5676-0F66411F78A5}"/>
                  </a:ext>
                </a:extLst>
              </xdr:cNvPr>
              <xdr:cNvGrpSpPr/>
            </xdr:nvGrpSpPr>
            <xdr:grpSpPr>
              <a:xfrm>
                <a:off x="69057" y="2747964"/>
                <a:ext cx="1293018" cy="552450"/>
                <a:chOff x="69057" y="2747964"/>
                <a:chExt cx="1293018" cy="552450"/>
              </a:xfrm>
            </xdr:grpSpPr>
            <xdr:sp macro="" textlink="">
              <xdr:nvSpPr>
                <xdr:cNvPr id="54" name="Rectangle: Rounded Corners 53">
                  <a:hlinkClick xmlns:r="http://schemas.openxmlformats.org/officeDocument/2006/relationships" r:id="rId3"/>
                  <a:extLst>
                    <a:ext uri="{FF2B5EF4-FFF2-40B4-BE49-F238E27FC236}">
                      <a16:creationId xmlns:a16="http://schemas.microsoft.com/office/drawing/2014/main" id="{1C4CA2EB-37EB-8854-E8D8-4C5990E849A6}"/>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55" name="Graphic 54" descr="Electrician male with solid fill">
                  <a:extLst>
                    <a:ext uri="{FF2B5EF4-FFF2-40B4-BE49-F238E27FC236}">
                      <a16:creationId xmlns:a16="http://schemas.microsoft.com/office/drawing/2014/main" id="{C67D33C1-A56F-43A5-EF94-5DD7C275E0C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xdr:spPr>
            </xdr:pic>
          </xdr:grpSp>
          <xdr:grpSp>
            <xdr:nvGrpSpPr>
              <xdr:cNvPr id="48" name="Group 47">
                <a:extLst>
                  <a:ext uri="{FF2B5EF4-FFF2-40B4-BE49-F238E27FC236}">
                    <a16:creationId xmlns:a16="http://schemas.microsoft.com/office/drawing/2014/main" id="{5A49B818-FED4-CFFC-F4AE-934F3A8086CD}"/>
                  </a:ext>
                </a:extLst>
              </xdr:cNvPr>
              <xdr:cNvGrpSpPr/>
            </xdr:nvGrpSpPr>
            <xdr:grpSpPr>
              <a:xfrm>
                <a:off x="69057" y="1276351"/>
                <a:ext cx="1285875" cy="552450"/>
                <a:chOff x="69057" y="1276351"/>
                <a:chExt cx="1285875" cy="552450"/>
              </a:xfrm>
            </xdr:grpSpPr>
            <xdr:sp macro="" textlink="">
              <xdr:nvSpPr>
                <xdr:cNvPr id="52" name="Rectangle: Rounded Corners 51">
                  <a:hlinkClick xmlns:r="http://schemas.openxmlformats.org/officeDocument/2006/relationships" r:id="rId6"/>
                  <a:extLst>
                    <a:ext uri="{FF2B5EF4-FFF2-40B4-BE49-F238E27FC236}">
                      <a16:creationId xmlns:a16="http://schemas.microsoft.com/office/drawing/2014/main" id="{19CF83F1-CED2-73E5-AD75-604688F4110C}"/>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53" name="Graphic 52" descr="Enter with solid fill">
                  <a:hlinkClick xmlns:r="http://schemas.openxmlformats.org/officeDocument/2006/relationships" r:id="rId6"/>
                  <a:extLst>
                    <a:ext uri="{FF2B5EF4-FFF2-40B4-BE49-F238E27FC236}">
                      <a16:creationId xmlns:a16="http://schemas.microsoft.com/office/drawing/2014/main" id="{C91F3C5E-0643-3EB7-671A-83482A43653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xdr:spPr>
            </xdr:pic>
          </xdr:grpSp>
          <xdr:grpSp>
            <xdr:nvGrpSpPr>
              <xdr:cNvPr id="49" name="Group 48">
                <a:extLst>
                  <a:ext uri="{FF2B5EF4-FFF2-40B4-BE49-F238E27FC236}">
                    <a16:creationId xmlns:a16="http://schemas.microsoft.com/office/drawing/2014/main" id="{62DBF39A-0F39-6C89-9AC6-23254BB31F05}"/>
                  </a:ext>
                </a:extLst>
              </xdr:cNvPr>
              <xdr:cNvGrpSpPr/>
            </xdr:nvGrpSpPr>
            <xdr:grpSpPr>
              <a:xfrm>
                <a:off x="69057" y="2009775"/>
                <a:ext cx="1285875" cy="554833"/>
                <a:chOff x="69057" y="2009775"/>
                <a:chExt cx="1285875" cy="554833"/>
              </a:xfrm>
            </xdr:grpSpPr>
            <xdr:sp macro="" textlink="">
              <xdr:nvSpPr>
                <xdr:cNvPr id="50" name="Rectangle: Rounded Corners 49">
                  <a:hlinkClick xmlns:r="http://schemas.openxmlformats.org/officeDocument/2006/relationships" r:id="rId9"/>
                  <a:extLst>
                    <a:ext uri="{FF2B5EF4-FFF2-40B4-BE49-F238E27FC236}">
                      <a16:creationId xmlns:a16="http://schemas.microsoft.com/office/drawing/2014/main" id="{02F0AE8B-0AE2-9597-3E7A-54FE082C2DD1}"/>
                    </a:ext>
                  </a:extLst>
                </xdr:cNvPr>
                <xdr:cNvSpPr/>
              </xdr:nvSpPr>
              <xdr:spPr>
                <a:xfrm>
                  <a:off x="69057" y="2012158"/>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51" name="Graphic 50" descr="Search Inventory outline">
                  <a:extLst>
                    <a:ext uri="{FF2B5EF4-FFF2-40B4-BE49-F238E27FC236}">
                      <a16:creationId xmlns:a16="http://schemas.microsoft.com/office/drawing/2014/main" id="{71B08C68-8374-D347-F8FC-4DD5B8BE5C8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xdr:spPr>
            </xdr:pic>
          </xdr:grpSp>
        </xdr:grpSp>
      </xdr:grpSp>
      <xdr:sp macro="" textlink="">
        <xdr:nvSpPr>
          <xdr:cNvPr id="33" name="Rectangle 32">
            <a:extLst>
              <a:ext uri="{FF2B5EF4-FFF2-40B4-BE49-F238E27FC236}">
                <a16:creationId xmlns:a16="http://schemas.microsoft.com/office/drawing/2014/main" id="{56D41B18-46AE-8202-E6E8-315B98C18EA8}"/>
              </a:ext>
            </a:extLst>
          </xdr:cNvPr>
          <xdr:cNvSpPr/>
        </xdr:nvSpPr>
        <xdr:spPr>
          <a:xfrm>
            <a:off x="0" y="495301"/>
            <a:ext cx="1524000" cy="4842000"/>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sp macro="" textlink="">
        <xdr:nvSpPr>
          <xdr:cNvPr id="34" name="Rectangle 33">
            <a:extLst>
              <a:ext uri="{FF2B5EF4-FFF2-40B4-BE49-F238E27FC236}">
                <a16:creationId xmlns:a16="http://schemas.microsoft.com/office/drawing/2014/main" id="{46E41CB4-A7D9-4A72-00CC-2AA323EAE804}"/>
              </a:ext>
            </a:extLst>
          </xdr:cNvPr>
          <xdr:cNvSpPr/>
        </xdr:nvSpPr>
        <xdr:spPr>
          <a:xfrm>
            <a:off x="0" y="0"/>
            <a:ext cx="12820650" cy="511342"/>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prstClr val="white"/>
                </a:solidFill>
                <a:effectLst/>
                <a:uLnTx/>
                <a:uFillTx/>
                <a:latin typeface="+mn-lt"/>
                <a:ea typeface="+mn-ea"/>
                <a:cs typeface="+mn-cs"/>
              </a:rPr>
              <a:t>       Manufacturing Downtime</a:t>
            </a:r>
          </a:p>
        </xdr:txBody>
      </xdr:sp>
      <xdr:pic>
        <xdr:nvPicPr>
          <xdr:cNvPr id="35" name="Graphic 34" descr="Production with solid fill">
            <a:extLst>
              <a:ext uri="{FF2B5EF4-FFF2-40B4-BE49-F238E27FC236}">
                <a16:creationId xmlns:a16="http://schemas.microsoft.com/office/drawing/2014/main" id="{5CDCFB4F-AA2B-D76C-B43A-F7AFD7CA1B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58939" y="1"/>
            <a:ext cx="1107238" cy="457200"/>
          </a:xfrm>
          <a:prstGeom prst="rect">
            <a:avLst/>
          </a:prstGeom>
        </xdr:spPr>
      </xdr:pic>
      <xdr:grpSp>
        <xdr:nvGrpSpPr>
          <xdr:cNvPr id="36" name="Group 35">
            <a:extLst>
              <a:ext uri="{FF2B5EF4-FFF2-40B4-BE49-F238E27FC236}">
                <a16:creationId xmlns:a16="http://schemas.microsoft.com/office/drawing/2014/main" id="{1BAC168F-0271-4221-4B26-2F588A12D0DF}"/>
              </a:ext>
            </a:extLst>
          </xdr:cNvPr>
          <xdr:cNvGrpSpPr/>
        </xdr:nvGrpSpPr>
        <xdr:grpSpPr>
          <a:xfrm>
            <a:off x="69057" y="2747964"/>
            <a:ext cx="1293018" cy="552450"/>
            <a:chOff x="69057" y="2747964"/>
            <a:chExt cx="1293018" cy="552450"/>
          </a:xfrm>
        </xdr:grpSpPr>
        <xdr:sp macro="" textlink="">
          <xdr:nvSpPr>
            <xdr:cNvPr id="41" name="Rectangle: Rounded Corners 40">
              <a:hlinkClick xmlns:r="http://schemas.openxmlformats.org/officeDocument/2006/relationships" r:id="rId3"/>
              <a:extLst>
                <a:ext uri="{FF2B5EF4-FFF2-40B4-BE49-F238E27FC236}">
                  <a16:creationId xmlns:a16="http://schemas.microsoft.com/office/drawing/2014/main" id="{B9FAD697-568C-0C28-4BDB-F35F0A7D54D4}"/>
                </a:ext>
              </a:extLst>
            </xdr:cNvPr>
            <xdr:cNvSpPr/>
          </xdr:nvSpPr>
          <xdr:spPr>
            <a:xfrm>
              <a:off x="69057" y="2747964"/>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Operator</a:t>
              </a:r>
              <a:r>
                <a:rPr lang="en-US" sz="1200" b="1" baseline="0">
                  <a:solidFill>
                    <a:srgbClr val="1D3557"/>
                  </a:solidFill>
                </a:rPr>
                <a:t> downtime</a:t>
              </a:r>
              <a:endParaRPr lang="en-VG" sz="1200" b="1">
                <a:solidFill>
                  <a:srgbClr val="1D3557"/>
                </a:solidFill>
              </a:endParaRPr>
            </a:p>
          </xdr:txBody>
        </xdr:sp>
        <xdr:pic>
          <xdr:nvPicPr>
            <xdr:cNvPr id="42" name="Graphic 41" descr="Electrician male with solid fill">
              <a:extLst>
                <a:ext uri="{FF2B5EF4-FFF2-40B4-BE49-F238E27FC236}">
                  <a16:creationId xmlns:a16="http://schemas.microsoft.com/office/drawing/2014/main" id="{251D5FEB-18A4-D3EC-BA8F-DC832A72793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a:scene3d>
              <a:camera prst="orthographicFront"/>
              <a:lightRig rig="threePt" dir="t"/>
            </a:scene3d>
            <a:sp3d>
              <a:bevelT/>
            </a:sp3d>
          </xdr:spPr>
        </xdr:pic>
      </xdr:grpSp>
      <xdr:sp macro="" textlink="">
        <xdr:nvSpPr>
          <xdr:cNvPr id="37" name="Rectangle: Rounded Corners 36">
            <a:hlinkClick xmlns:r="http://schemas.openxmlformats.org/officeDocument/2006/relationships" r:id="rId6"/>
            <a:extLst>
              <a:ext uri="{FF2B5EF4-FFF2-40B4-BE49-F238E27FC236}">
                <a16:creationId xmlns:a16="http://schemas.microsoft.com/office/drawing/2014/main" id="{9D8B2914-2349-0A96-2B5E-BD98195B77BE}"/>
              </a:ext>
            </a:extLst>
          </xdr:cNvPr>
          <xdr:cNvSpPr/>
        </xdr:nvSpPr>
        <xdr:spPr>
          <a:xfrm>
            <a:off x="69057" y="1276351"/>
            <a:ext cx="1285875" cy="55245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pic>
        <xdr:nvPicPr>
          <xdr:cNvPr id="38" name="Graphic 37" descr="Enter with solid fill">
            <a:hlinkClick xmlns:r="http://schemas.openxmlformats.org/officeDocument/2006/relationships" r:id="rId6"/>
            <a:extLst>
              <a:ext uri="{FF2B5EF4-FFF2-40B4-BE49-F238E27FC236}">
                <a16:creationId xmlns:a16="http://schemas.microsoft.com/office/drawing/2014/main" id="{734F7D07-99A9-D84E-DC0D-34D254DFFEC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5825" y="1333500"/>
            <a:ext cx="400050" cy="400050"/>
          </a:xfrm>
          <a:prstGeom prst="rect">
            <a:avLst/>
          </a:prstGeom>
          <a:scene3d>
            <a:camera prst="orthographicFront"/>
            <a:lightRig rig="threePt" dir="t"/>
          </a:scene3d>
          <a:sp3d>
            <a:bevelT/>
          </a:sp3d>
        </xdr:spPr>
      </xdr:pic>
      <xdr:sp macro="" textlink="">
        <xdr:nvSpPr>
          <xdr:cNvPr id="39" name="Rectangle: Rounded Corners 38">
            <a:hlinkClick xmlns:r="http://schemas.openxmlformats.org/officeDocument/2006/relationships" r:id="rId9"/>
            <a:extLst>
              <a:ext uri="{FF2B5EF4-FFF2-40B4-BE49-F238E27FC236}">
                <a16:creationId xmlns:a16="http://schemas.microsoft.com/office/drawing/2014/main" id="{5645F170-BB75-685D-1E27-9ACA76B76D29}"/>
              </a:ext>
            </a:extLst>
          </xdr:cNvPr>
          <xdr:cNvSpPr/>
        </xdr:nvSpPr>
        <xdr:spPr>
          <a:xfrm>
            <a:off x="69057" y="2012158"/>
            <a:ext cx="1285875" cy="552450"/>
          </a:xfrm>
          <a:prstGeom prst="roundRect">
            <a:avLst/>
          </a:prstGeom>
          <a:solidFill>
            <a:schemeClr val="accent4">
              <a:lumMod val="20000"/>
              <a:lumOff val="80000"/>
            </a:schemeClr>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40" name="Graphic 39" descr="Search Inventory outline">
            <a:extLst>
              <a:ext uri="{FF2B5EF4-FFF2-40B4-BE49-F238E27FC236}">
                <a16:creationId xmlns:a16="http://schemas.microsoft.com/office/drawing/2014/main" id="{B9EBEA27-8D03-C041-AAC9-D9CBA3B189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19150" y="2009775"/>
            <a:ext cx="495300" cy="495300"/>
          </a:xfrm>
          <a:prstGeom prst="rect">
            <a:avLst/>
          </a:prstGeom>
          <a:scene3d>
            <a:camera prst="orthographicFront"/>
            <a:lightRig rig="threePt" dir="t"/>
          </a:scene3d>
          <a:sp3d>
            <a:bevelT/>
          </a:sp3d>
        </xdr:spPr>
      </xdr:pic>
    </xdr:grpSp>
    <xdr:clientData/>
  </xdr:twoCellAnchor>
  <xdr:twoCellAnchor>
    <xdr:from>
      <xdr:col>0</xdr:col>
      <xdr:colOff>0</xdr:colOff>
      <xdr:row>3</xdr:row>
      <xdr:rowOff>20098</xdr:rowOff>
    </xdr:from>
    <xdr:to>
      <xdr:col>2</xdr:col>
      <xdr:colOff>304800</xdr:colOff>
      <xdr:row>23</xdr:row>
      <xdr:rowOff>85725</xdr:rowOff>
    </xdr:to>
    <xdr:sp macro="" textlink="">
      <xdr:nvSpPr>
        <xdr:cNvPr id="56" name="Rectangle 55">
          <a:extLst>
            <a:ext uri="{FF2B5EF4-FFF2-40B4-BE49-F238E27FC236}">
              <a16:creationId xmlns:a16="http://schemas.microsoft.com/office/drawing/2014/main" id="{5F5391FF-44CF-414A-8339-1DFFC149B8C4}"/>
            </a:ext>
          </a:extLst>
        </xdr:cNvPr>
        <xdr:cNvSpPr/>
      </xdr:nvSpPr>
      <xdr:spPr>
        <a:xfrm>
          <a:off x="0" y="591598"/>
          <a:ext cx="1543050" cy="3875627"/>
        </a:xfrm>
        <a:prstGeom prst="rect">
          <a:avLst/>
        </a:prstGeom>
        <a:solidFill>
          <a:srgbClr val="457B9D"/>
        </a:solidFill>
        <a:ln>
          <a:no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0</xdr:col>
      <xdr:colOff>0</xdr:colOff>
      <xdr:row>0</xdr:row>
      <xdr:rowOff>10467</xdr:rowOff>
    </xdr:from>
    <xdr:to>
      <xdr:col>21</xdr:col>
      <xdr:colOff>19050</xdr:colOff>
      <xdr:row>2</xdr:row>
      <xdr:rowOff>161925</xdr:rowOff>
    </xdr:to>
    <xdr:sp macro="" textlink="">
      <xdr:nvSpPr>
        <xdr:cNvPr id="57" name="Rectangle 56">
          <a:extLst>
            <a:ext uri="{FF2B5EF4-FFF2-40B4-BE49-F238E27FC236}">
              <a16:creationId xmlns:a16="http://schemas.microsoft.com/office/drawing/2014/main" id="{0D0A3170-1E3F-4010-B1AA-DC593529419E}"/>
            </a:ext>
          </a:extLst>
        </xdr:cNvPr>
        <xdr:cNvSpPr/>
      </xdr:nvSpPr>
      <xdr:spPr>
        <a:xfrm>
          <a:off x="0" y="10467"/>
          <a:ext cx="13020675" cy="532458"/>
        </a:xfrm>
        <a:prstGeom prst="rect">
          <a:avLst/>
        </a:prstGeom>
        <a:solidFill>
          <a:srgbClr val="457B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2" algn="l"/>
          <a:r>
            <a:rPr lang="en-US" sz="2400" b="1">
              <a:solidFill>
                <a:schemeClr val="bg1"/>
              </a:solidFill>
            </a:rPr>
            <a:t>       Manufacturing </a:t>
          </a:r>
          <a:r>
            <a:rPr lang="en-US" sz="2400" b="1">
              <a:solidFill>
                <a:schemeClr val="bg1"/>
              </a:solidFill>
              <a:latin typeface="+mn-lt"/>
              <a:ea typeface="+mn-ea"/>
              <a:cs typeface="+mn-cs"/>
            </a:rPr>
            <a:t>Downtime</a:t>
          </a:r>
        </a:p>
      </xdr:txBody>
    </xdr:sp>
    <xdr:clientData/>
  </xdr:twoCellAnchor>
  <xdr:twoCellAnchor>
    <xdr:from>
      <xdr:col>16</xdr:col>
      <xdr:colOff>38100</xdr:colOff>
      <xdr:row>0</xdr:row>
      <xdr:rowOff>13876</xdr:rowOff>
    </xdr:from>
    <xdr:to>
      <xdr:col>18</xdr:col>
      <xdr:colOff>104776</xdr:colOff>
      <xdr:row>2</xdr:row>
      <xdr:rowOff>137700</xdr:rowOff>
    </xdr:to>
    <xdr:grpSp>
      <xdr:nvGrpSpPr>
        <xdr:cNvPr id="58" name="Group 57">
          <a:extLst>
            <a:ext uri="{FF2B5EF4-FFF2-40B4-BE49-F238E27FC236}">
              <a16:creationId xmlns:a16="http://schemas.microsoft.com/office/drawing/2014/main" id="{D3CADFA1-B1D8-485F-88CF-BEB586C84845}"/>
            </a:ext>
          </a:extLst>
        </xdr:cNvPr>
        <xdr:cNvGrpSpPr/>
      </xdr:nvGrpSpPr>
      <xdr:grpSpPr>
        <a:xfrm>
          <a:off x="9944100" y="13876"/>
          <a:ext cx="1304926" cy="504824"/>
          <a:chOff x="69057" y="2747964"/>
          <a:chExt cx="1293018" cy="552450"/>
        </a:xfrm>
      </xdr:grpSpPr>
      <xdr:sp macro="" textlink="">
        <xdr:nvSpPr>
          <xdr:cNvPr id="59" name="Rectangle: Rounded Corners 58">
            <a:hlinkClick xmlns:r="http://schemas.openxmlformats.org/officeDocument/2006/relationships" r:id="rId3"/>
            <a:extLst>
              <a:ext uri="{FF2B5EF4-FFF2-40B4-BE49-F238E27FC236}">
                <a16:creationId xmlns:a16="http://schemas.microsoft.com/office/drawing/2014/main" id="{B295EC33-1A69-5680-3FF4-BDE99EEA9003}"/>
              </a:ext>
            </a:extLst>
          </xdr:cNvPr>
          <xdr:cNvSpPr/>
        </xdr:nvSpPr>
        <xdr:spPr>
          <a:xfrm>
            <a:off x="69057" y="2747964"/>
            <a:ext cx="1285875" cy="552450"/>
          </a:xfrm>
          <a:prstGeom prst="roundRect">
            <a:avLst/>
          </a:prstGeom>
          <a:solidFill>
            <a:schemeClr val="accent4">
              <a:lumMod val="20000"/>
              <a:lumOff val="80000"/>
            </a:schemeClr>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1D3557"/>
                </a:solidFill>
              </a:rPr>
              <a:t>Operator</a:t>
            </a:r>
            <a:r>
              <a:rPr lang="en-US" sz="1100" b="1" baseline="0">
                <a:solidFill>
                  <a:srgbClr val="1D3557"/>
                </a:solidFill>
              </a:rPr>
              <a:t> </a:t>
            </a:r>
          </a:p>
          <a:p>
            <a:pPr algn="l"/>
            <a:r>
              <a:rPr lang="en-US" sz="1100" b="1" baseline="0">
                <a:solidFill>
                  <a:srgbClr val="1D3557"/>
                </a:solidFill>
              </a:rPr>
              <a:t>downtime</a:t>
            </a:r>
            <a:endParaRPr lang="en-VG" sz="1100" b="1">
              <a:solidFill>
                <a:srgbClr val="1D3557"/>
              </a:solidFill>
            </a:endParaRPr>
          </a:p>
        </xdr:txBody>
      </xdr:sp>
      <xdr:pic>
        <xdr:nvPicPr>
          <xdr:cNvPr id="60" name="Graphic 59" descr="Electrician male with solid fill">
            <a:extLst>
              <a:ext uri="{FF2B5EF4-FFF2-40B4-BE49-F238E27FC236}">
                <a16:creationId xmlns:a16="http://schemas.microsoft.com/office/drawing/2014/main" id="{D90949EA-5983-ECEB-5011-0252056D9E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8200" y="2762250"/>
            <a:ext cx="523875" cy="523875"/>
          </a:xfrm>
          <a:prstGeom prst="rect">
            <a:avLst/>
          </a:prstGeom>
          <a:scene3d>
            <a:camera prst="orthographicFront"/>
            <a:lightRig rig="threePt" dir="t"/>
          </a:scene3d>
          <a:sp3d>
            <a:bevelT w="139700" prst="cross"/>
          </a:sp3d>
        </xdr:spPr>
      </xdr:pic>
    </xdr:grpSp>
    <xdr:clientData/>
  </xdr:twoCellAnchor>
  <xdr:twoCellAnchor>
    <xdr:from>
      <xdr:col>11</xdr:col>
      <xdr:colOff>192882</xdr:colOff>
      <xdr:row>0</xdr:row>
      <xdr:rowOff>14288</xdr:rowOff>
    </xdr:from>
    <xdr:to>
      <xdr:col>13</xdr:col>
      <xdr:colOff>258882</xdr:colOff>
      <xdr:row>2</xdr:row>
      <xdr:rowOff>137288</xdr:rowOff>
    </xdr:to>
    <xdr:sp macro="" textlink="">
      <xdr:nvSpPr>
        <xdr:cNvPr id="61" name="Rectangle: Rounded Corners 60">
          <a:hlinkClick xmlns:r="http://schemas.openxmlformats.org/officeDocument/2006/relationships" r:id="rId12"/>
          <a:extLst>
            <a:ext uri="{FF2B5EF4-FFF2-40B4-BE49-F238E27FC236}">
              <a16:creationId xmlns:a16="http://schemas.microsoft.com/office/drawing/2014/main" id="{6E00AFCE-F3FD-43A2-A0D6-06EDEB5507FB}"/>
            </a:ext>
          </a:extLst>
        </xdr:cNvPr>
        <xdr:cNvSpPr/>
      </xdr:nvSpPr>
      <xdr:spPr>
        <a:xfrm>
          <a:off x="6898482" y="14288"/>
          <a:ext cx="1285200" cy="504000"/>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Overview</a:t>
          </a:r>
          <a:endParaRPr lang="en-VG" sz="1100" b="1">
            <a:solidFill>
              <a:srgbClr val="1D3557"/>
            </a:solidFill>
          </a:endParaRPr>
        </a:p>
      </xdr:txBody>
    </xdr:sp>
    <xdr:clientData/>
  </xdr:twoCellAnchor>
  <xdr:twoCellAnchor>
    <xdr:from>
      <xdr:col>12</xdr:col>
      <xdr:colOff>476227</xdr:colOff>
      <xdr:row>0</xdr:row>
      <xdr:rowOff>25487</xdr:rowOff>
    </xdr:from>
    <xdr:to>
      <xdr:col>13</xdr:col>
      <xdr:colOff>221110</xdr:colOff>
      <xdr:row>2</xdr:row>
      <xdr:rowOff>76200</xdr:rowOff>
    </xdr:to>
    <xdr:pic>
      <xdr:nvPicPr>
        <xdr:cNvPr id="62" name="Graphic 61" descr="Enter with solid fill">
          <a:hlinkClick xmlns:r="http://schemas.openxmlformats.org/officeDocument/2006/relationships" r:id="rId6"/>
          <a:extLst>
            <a:ext uri="{FF2B5EF4-FFF2-40B4-BE49-F238E27FC236}">
              <a16:creationId xmlns:a16="http://schemas.microsoft.com/office/drawing/2014/main" id="{6D25AAEF-ECF5-4D2E-AC52-4C3FF220F57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91427" y="25487"/>
          <a:ext cx="354483" cy="431713"/>
        </a:xfrm>
        <a:prstGeom prst="rect">
          <a:avLst/>
        </a:prstGeom>
        <a:scene3d>
          <a:camera prst="orthographicFront"/>
          <a:lightRig rig="threePt" dir="t"/>
        </a:scene3d>
        <a:sp3d>
          <a:bevelT w="139700" prst="cross"/>
        </a:sp3d>
      </xdr:spPr>
    </xdr:pic>
    <xdr:clientData/>
  </xdr:twoCellAnchor>
  <xdr:twoCellAnchor>
    <xdr:from>
      <xdr:col>13</xdr:col>
      <xdr:colOff>420291</xdr:colOff>
      <xdr:row>0</xdr:row>
      <xdr:rowOff>14082</xdr:rowOff>
    </xdr:from>
    <xdr:to>
      <xdr:col>15</xdr:col>
      <xdr:colOff>486291</xdr:colOff>
      <xdr:row>2</xdr:row>
      <xdr:rowOff>137082</xdr:rowOff>
    </xdr:to>
    <xdr:grpSp>
      <xdr:nvGrpSpPr>
        <xdr:cNvPr id="69" name="Group 68">
          <a:extLst>
            <a:ext uri="{FF2B5EF4-FFF2-40B4-BE49-F238E27FC236}">
              <a16:creationId xmlns:a16="http://schemas.microsoft.com/office/drawing/2014/main" id="{E9850CB9-670A-BBD8-1CB3-2BC11B2A28E9}"/>
            </a:ext>
          </a:extLst>
        </xdr:cNvPr>
        <xdr:cNvGrpSpPr/>
      </xdr:nvGrpSpPr>
      <xdr:grpSpPr>
        <a:xfrm>
          <a:off x="8468916" y="14082"/>
          <a:ext cx="1304250" cy="504000"/>
          <a:chOff x="8345091" y="14082"/>
          <a:chExt cx="1285200" cy="504000"/>
        </a:xfrm>
      </xdr:grpSpPr>
      <xdr:sp macro="" textlink="">
        <xdr:nvSpPr>
          <xdr:cNvPr id="64" name="Rectangle: Rounded Corners 63">
            <a:hlinkClick xmlns:r="http://schemas.openxmlformats.org/officeDocument/2006/relationships" r:id="rId9"/>
            <a:extLst>
              <a:ext uri="{FF2B5EF4-FFF2-40B4-BE49-F238E27FC236}">
                <a16:creationId xmlns:a16="http://schemas.microsoft.com/office/drawing/2014/main" id="{B17621F5-73AE-54CB-B166-C283DA812848}"/>
              </a:ext>
            </a:extLst>
          </xdr:cNvPr>
          <xdr:cNvSpPr/>
        </xdr:nvSpPr>
        <xdr:spPr>
          <a:xfrm>
            <a:off x="8345091" y="16247"/>
            <a:ext cx="1285200" cy="501835"/>
          </a:xfrm>
          <a:prstGeom prst="roundRect">
            <a:avLst/>
          </a:prstGeom>
          <a:solidFill>
            <a:schemeClr val="bg2"/>
          </a:soli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1D3557"/>
                </a:solidFill>
              </a:rPr>
              <a:t>Product</a:t>
            </a:r>
            <a:r>
              <a:rPr lang="en-US" sz="1200" b="1" baseline="0">
                <a:solidFill>
                  <a:srgbClr val="1D3557"/>
                </a:solidFill>
              </a:rPr>
              <a:t> downtime</a:t>
            </a:r>
            <a:endParaRPr lang="en-VG" sz="1200" b="1">
              <a:solidFill>
                <a:srgbClr val="1D3557"/>
              </a:solidFill>
            </a:endParaRPr>
          </a:p>
        </xdr:txBody>
      </xdr:sp>
      <xdr:pic>
        <xdr:nvPicPr>
          <xdr:cNvPr id="65" name="Graphic 64" descr="Search Inventory outline">
            <a:extLst>
              <a:ext uri="{FF2B5EF4-FFF2-40B4-BE49-F238E27FC236}">
                <a16:creationId xmlns:a16="http://schemas.microsoft.com/office/drawing/2014/main" id="{E5AD5A88-0728-694E-4D90-9D0C24637C7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3"/>
              </a:ext>
            </a:extLst>
          </a:blip>
          <a:stretch>
            <a:fillRect/>
          </a:stretch>
        </xdr:blipFill>
        <xdr:spPr>
          <a:xfrm>
            <a:off x="9094790" y="14082"/>
            <a:ext cx="495040" cy="449921"/>
          </a:xfrm>
          <a:prstGeom prst="rect">
            <a:avLst/>
          </a:prstGeom>
          <a:scene3d>
            <a:camera prst="orthographicFront"/>
            <a:lightRig rig="threePt" dir="t"/>
          </a:scene3d>
          <a:sp3d>
            <a:bevelT/>
          </a:sp3d>
        </xdr:spPr>
      </xdr:pic>
    </xdr:grpSp>
    <xdr:clientData/>
  </xdr:twoCellAnchor>
  <xdr:twoCellAnchor editAs="oneCell">
    <xdr:from>
      <xdr:col>0</xdr:col>
      <xdr:colOff>209551</xdr:colOff>
      <xdr:row>0</xdr:row>
      <xdr:rowOff>28575</xdr:rowOff>
    </xdr:from>
    <xdr:to>
      <xdr:col>1</xdr:col>
      <xdr:colOff>235194</xdr:colOff>
      <xdr:row>2</xdr:row>
      <xdr:rowOff>176055</xdr:rowOff>
    </xdr:to>
    <xdr:pic>
      <xdr:nvPicPr>
        <xdr:cNvPr id="67" name="Picture 66" descr="Manufacturing - Free industry icons">
          <a:extLst>
            <a:ext uri="{FF2B5EF4-FFF2-40B4-BE49-F238E27FC236}">
              <a16:creationId xmlns:a16="http://schemas.microsoft.com/office/drawing/2014/main" id="{50CB590C-03D8-4BCC-84AF-F924B768393B}"/>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9551" y="28575"/>
          <a:ext cx="561974" cy="561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172499</xdr:rowOff>
    </xdr:from>
    <xdr:to>
      <xdr:col>2</xdr:col>
      <xdr:colOff>333375</xdr:colOff>
      <xdr:row>6</xdr:row>
      <xdr:rowOff>28575</xdr:rowOff>
    </xdr:to>
    <mc:AlternateContent xmlns:mc="http://schemas.openxmlformats.org/markup-compatibility/2006" xmlns:a14="http://schemas.microsoft.com/office/drawing/2010/main">
      <mc:Choice Requires="a14">
        <xdr:graphicFrame macro="">
          <xdr:nvGraphicFramePr>
            <xdr:cNvPr id="95" name="Date 2">
              <a:extLst>
                <a:ext uri="{FF2B5EF4-FFF2-40B4-BE49-F238E27FC236}">
                  <a16:creationId xmlns:a16="http://schemas.microsoft.com/office/drawing/2014/main" id="{D7352A74-CB81-4760-8A1F-801B1D3DEE47}"/>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0" y="553499"/>
              <a:ext cx="1571625" cy="618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95249</xdr:rowOff>
    </xdr:from>
    <xdr:to>
      <xdr:col>2</xdr:col>
      <xdr:colOff>323850</xdr:colOff>
      <xdr:row>12</xdr:row>
      <xdr:rowOff>161925</xdr:rowOff>
    </xdr:to>
    <mc:AlternateContent xmlns:mc="http://schemas.openxmlformats.org/markup-compatibility/2006" xmlns:a14="http://schemas.microsoft.com/office/drawing/2010/main">
      <mc:Choice Requires="a14">
        <xdr:graphicFrame macro="">
          <xdr:nvGraphicFramePr>
            <xdr:cNvPr id="96" name="Operator 3">
              <a:extLst>
                <a:ext uri="{FF2B5EF4-FFF2-40B4-BE49-F238E27FC236}">
                  <a16:creationId xmlns:a16="http://schemas.microsoft.com/office/drawing/2014/main" id="{610A98B3-6FA5-4EFD-845A-FC60DC3586E5}"/>
                </a:ext>
              </a:extLst>
            </xdr:cNvPr>
            <xdr:cNvGraphicFramePr/>
          </xdr:nvGraphicFramePr>
          <xdr:xfrm>
            <a:off x="0" y="0"/>
            <a:ext cx="0" cy="0"/>
          </xdr:xfrm>
          <a:graphic>
            <a:graphicData uri="http://schemas.microsoft.com/office/drawing/2010/slicer">
              <sle:slicer xmlns:sle="http://schemas.microsoft.com/office/drawing/2010/slicer" name="Operator 3"/>
            </a:graphicData>
          </a:graphic>
        </xdr:graphicFrame>
      </mc:Choice>
      <mc:Fallback xmlns="">
        <xdr:sp macro="" textlink="">
          <xdr:nvSpPr>
            <xdr:cNvPr id="0" name=""/>
            <xdr:cNvSpPr>
              <a:spLocks noTextEdit="1"/>
            </xdr:cNvSpPr>
          </xdr:nvSpPr>
          <xdr:spPr>
            <a:xfrm>
              <a:off x="0" y="1809749"/>
              <a:ext cx="1562100" cy="63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67618</xdr:rowOff>
    </xdr:from>
    <xdr:to>
      <xdr:col>2</xdr:col>
      <xdr:colOff>314325</xdr:colOff>
      <xdr:row>24</xdr:row>
      <xdr:rowOff>152400</xdr:rowOff>
    </xdr:to>
    <mc:AlternateContent xmlns:mc="http://schemas.openxmlformats.org/markup-compatibility/2006" xmlns:a14="http://schemas.microsoft.com/office/drawing/2010/main">
      <mc:Choice Requires="a14">
        <xdr:graphicFrame macro="">
          <xdr:nvGraphicFramePr>
            <xdr:cNvPr id="97" name="Product 3">
              <a:extLst>
                <a:ext uri="{FF2B5EF4-FFF2-40B4-BE49-F238E27FC236}">
                  <a16:creationId xmlns:a16="http://schemas.microsoft.com/office/drawing/2014/main" id="{1BD34EA3-CACA-43AF-975A-86C53FE95B39}"/>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0" y="3306118"/>
              <a:ext cx="1552575" cy="1418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25751</xdr:rowOff>
    </xdr:from>
    <xdr:to>
      <xdr:col>2</xdr:col>
      <xdr:colOff>314325</xdr:colOff>
      <xdr:row>9</xdr:row>
      <xdr:rowOff>85725</xdr:rowOff>
    </xdr:to>
    <mc:AlternateContent xmlns:mc="http://schemas.openxmlformats.org/markup-compatibility/2006" xmlns:a14="http://schemas.microsoft.com/office/drawing/2010/main">
      <mc:Choice Requires="a14">
        <xdr:graphicFrame macro="">
          <xdr:nvGraphicFramePr>
            <xdr:cNvPr id="101" name="shift 3">
              <a:extLst>
                <a:ext uri="{FF2B5EF4-FFF2-40B4-BE49-F238E27FC236}">
                  <a16:creationId xmlns:a16="http://schemas.microsoft.com/office/drawing/2014/main" id="{EC21A73A-43EB-4019-8D3F-8A63A6E32B33}"/>
                </a:ext>
              </a:extLst>
            </xdr:cNvPr>
            <xdr:cNvGraphicFramePr/>
          </xdr:nvGraphicFramePr>
          <xdr:xfrm>
            <a:off x="0" y="0"/>
            <a:ext cx="0" cy="0"/>
          </xdr:xfrm>
          <a:graphic>
            <a:graphicData uri="http://schemas.microsoft.com/office/drawing/2010/slicer">
              <sle:slicer xmlns:sle="http://schemas.microsoft.com/office/drawing/2010/slicer" name="shift 3"/>
            </a:graphicData>
          </a:graphic>
        </xdr:graphicFrame>
      </mc:Choice>
      <mc:Fallback xmlns="">
        <xdr:sp macro="" textlink="">
          <xdr:nvSpPr>
            <xdr:cNvPr id="0" name=""/>
            <xdr:cNvSpPr>
              <a:spLocks noTextEdit="1"/>
            </xdr:cNvSpPr>
          </xdr:nvSpPr>
          <xdr:spPr>
            <a:xfrm>
              <a:off x="1" y="1168751"/>
              <a:ext cx="1552574" cy="63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409575</xdr:colOff>
      <xdr:row>3</xdr:row>
      <xdr:rowOff>47625</xdr:rowOff>
    </xdr:from>
    <xdr:to>
      <xdr:col>8</xdr:col>
      <xdr:colOff>153983</xdr:colOff>
      <xdr:row>13</xdr:row>
      <xdr:rowOff>58813</xdr:rowOff>
    </xdr:to>
    <xdr:sp macro="" textlink="">
      <xdr:nvSpPr>
        <xdr:cNvPr id="108" name="Rectangle: Rounded Corners 107">
          <a:extLst>
            <a:ext uri="{FF2B5EF4-FFF2-40B4-BE49-F238E27FC236}">
              <a16:creationId xmlns:a16="http://schemas.microsoft.com/office/drawing/2014/main" id="{1926FF6E-C2DF-4980-847A-2E533F6F3CA7}"/>
            </a:ext>
          </a:extLst>
        </xdr:cNvPr>
        <xdr:cNvSpPr/>
      </xdr:nvSpPr>
      <xdr:spPr>
        <a:xfrm>
          <a:off x="1647825" y="619125"/>
          <a:ext cx="3459158" cy="191618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457200</xdr:colOff>
      <xdr:row>3</xdr:row>
      <xdr:rowOff>76200</xdr:rowOff>
    </xdr:from>
    <xdr:to>
      <xdr:col>8</xdr:col>
      <xdr:colOff>165065</xdr:colOff>
      <xdr:row>13</xdr:row>
      <xdr:rowOff>12245</xdr:rowOff>
    </xdr:to>
    <xdr:graphicFrame macro="">
      <xdr:nvGraphicFramePr>
        <xdr:cNvPr id="109" name="Chart 108">
          <a:extLst>
            <a:ext uri="{FF2B5EF4-FFF2-40B4-BE49-F238E27FC236}">
              <a16:creationId xmlns:a16="http://schemas.microsoft.com/office/drawing/2014/main" id="{398AC520-016B-4959-A395-B725466FC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228600</xdr:colOff>
      <xdr:row>3</xdr:row>
      <xdr:rowOff>67512</xdr:rowOff>
    </xdr:from>
    <xdr:to>
      <xdr:col>14</xdr:col>
      <xdr:colOff>161925</xdr:colOff>
      <xdr:row>13</xdr:row>
      <xdr:rowOff>76200</xdr:rowOff>
    </xdr:to>
    <xdr:sp macro="" textlink="">
      <xdr:nvSpPr>
        <xdr:cNvPr id="110" name="Rectangle: Rounded Corners 109">
          <a:extLst>
            <a:ext uri="{FF2B5EF4-FFF2-40B4-BE49-F238E27FC236}">
              <a16:creationId xmlns:a16="http://schemas.microsoft.com/office/drawing/2014/main" id="{37A14018-8355-42B6-90B7-B114A01EFA8D}"/>
            </a:ext>
          </a:extLst>
        </xdr:cNvPr>
        <xdr:cNvSpPr/>
      </xdr:nvSpPr>
      <xdr:spPr>
        <a:xfrm>
          <a:off x="5181600" y="639012"/>
          <a:ext cx="3648075" cy="191368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14</xdr:col>
      <xdr:colOff>237601</xdr:colOff>
      <xdr:row>3</xdr:row>
      <xdr:rowOff>66568</xdr:rowOff>
    </xdr:from>
    <xdr:to>
      <xdr:col>20</xdr:col>
      <xdr:colOff>133350</xdr:colOff>
      <xdr:row>13</xdr:row>
      <xdr:rowOff>66675</xdr:rowOff>
    </xdr:to>
    <xdr:sp macro="" textlink="">
      <xdr:nvSpPr>
        <xdr:cNvPr id="111" name="Rectangle: Rounded Corners 110">
          <a:extLst>
            <a:ext uri="{FF2B5EF4-FFF2-40B4-BE49-F238E27FC236}">
              <a16:creationId xmlns:a16="http://schemas.microsoft.com/office/drawing/2014/main" id="{70551F44-71C9-4276-A85F-6FD7C4098DDF}"/>
            </a:ext>
          </a:extLst>
        </xdr:cNvPr>
        <xdr:cNvSpPr/>
      </xdr:nvSpPr>
      <xdr:spPr>
        <a:xfrm>
          <a:off x="8905351" y="638068"/>
          <a:ext cx="3610499" cy="190510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2</xdr:col>
      <xdr:colOff>419100</xdr:colOff>
      <xdr:row>13</xdr:row>
      <xdr:rowOff>133350</xdr:rowOff>
    </xdr:from>
    <xdr:to>
      <xdr:col>8</xdr:col>
      <xdr:colOff>85725</xdr:colOff>
      <xdr:row>24</xdr:row>
      <xdr:rowOff>133350</xdr:rowOff>
    </xdr:to>
    <xdr:sp macro="" textlink="">
      <xdr:nvSpPr>
        <xdr:cNvPr id="112" name="Rectangle: Rounded Corners 111">
          <a:extLst>
            <a:ext uri="{FF2B5EF4-FFF2-40B4-BE49-F238E27FC236}">
              <a16:creationId xmlns:a16="http://schemas.microsoft.com/office/drawing/2014/main" id="{209615DE-22FB-49F1-99CC-582A8EF06222}"/>
            </a:ext>
          </a:extLst>
        </xdr:cNvPr>
        <xdr:cNvSpPr/>
      </xdr:nvSpPr>
      <xdr:spPr>
        <a:xfrm>
          <a:off x="1657350" y="2609850"/>
          <a:ext cx="3381375" cy="2095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8</xdr:col>
      <xdr:colOff>180975</xdr:colOff>
      <xdr:row>13</xdr:row>
      <xdr:rowOff>152401</xdr:rowOff>
    </xdr:from>
    <xdr:to>
      <xdr:col>14</xdr:col>
      <xdr:colOff>190500</xdr:colOff>
      <xdr:row>24</xdr:row>
      <xdr:rowOff>133350</xdr:rowOff>
    </xdr:to>
    <xdr:sp macro="" textlink="">
      <xdr:nvSpPr>
        <xdr:cNvPr id="113" name="Rectangle: Rounded Corners 112">
          <a:extLst>
            <a:ext uri="{FF2B5EF4-FFF2-40B4-BE49-F238E27FC236}">
              <a16:creationId xmlns:a16="http://schemas.microsoft.com/office/drawing/2014/main" id="{959CC9FB-F747-4290-8775-FB868D5AEE6C}"/>
            </a:ext>
          </a:extLst>
        </xdr:cNvPr>
        <xdr:cNvSpPr/>
      </xdr:nvSpPr>
      <xdr:spPr>
        <a:xfrm>
          <a:off x="5133975" y="2628901"/>
          <a:ext cx="3724275" cy="207644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8</xdr:col>
      <xdr:colOff>247651</xdr:colOff>
      <xdr:row>3</xdr:row>
      <xdr:rowOff>76200</xdr:rowOff>
    </xdr:from>
    <xdr:to>
      <xdr:col>14</xdr:col>
      <xdr:colOff>142875</xdr:colOff>
      <xdr:row>13</xdr:row>
      <xdr:rowOff>76200</xdr:rowOff>
    </xdr:to>
    <xdr:graphicFrame macro="">
      <xdr:nvGraphicFramePr>
        <xdr:cNvPr id="115" name="Chart 114">
          <a:extLst>
            <a:ext uri="{FF2B5EF4-FFF2-40B4-BE49-F238E27FC236}">
              <a16:creationId xmlns:a16="http://schemas.microsoft.com/office/drawing/2014/main" id="{DB9F1699-FD2D-4B5D-9D01-6F70F25E3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409575</xdr:colOff>
      <xdr:row>13</xdr:row>
      <xdr:rowOff>133350</xdr:rowOff>
    </xdr:from>
    <xdr:to>
      <xdr:col>8</xdr:col>
      <xdr:colOff>47625</xdr:colOff>
      <xdr:row>24</xdr:row>
      <xdr:rowOff>19050</xdr:rowOff>
    </xdr:to>
    <xdr:graphicFrame macro="">
      <xdr:nvGraphicFramePr>
        <xdr:cNvPr id="76" name="Chart 75">
          <a:extLst>
            <a:ext uri="{FF2B5EF4-FFF2-40B4-BE49-F238E27FC236}">
              <a16:creationId xmlns:a16="http://schemas.microsoft.com/office/drawing/2014/main" id="{40B06D00-5FB0-4BD6-9C11-90F13CB8F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247650</xdr:colOff>
      <xdr:row>3</xdr:row>
      <xdr:rowOff>57150</xdr:rowOff>
    </xdr:from>
    <xdr:to>
      <xdr:col>20</xdr:col>
      <xdr:colOff>142875</xdr:colOff>
      <xdr:row>13</xdr:row>
      <xdr:rowOff>47625</xdr:rowOff>
    </xdr:to>
    <xdr:graphicFrame macro="">
      <xdr:nvGraphicFramePr>
        <xdr:cNvPr id="77" name="Chart 76">
          <a:extLst>
            <a:ext uri="{FF2B5EF4-FFF2-40B4-BE49-F238E27FC236}">
              <a16:creationId xmlns:a16="http://schemas.microsoft.com/office/drawing/2014/main" id="{0B5A08EB-B281-4192-8534-FBA579995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200025</xdr:colOff>
      <xdr:row>13</xdr:row>
      <xdr:rowOff>161926</xdr:rowOff>
    </xdr:from>
    <xdr:to>
      <xdr:col>14</xdr:col>
      <xdr:colOff>190500</xdr:colOff>
      <xdr:row>24</xdr:row>
      <xdr:rowOff>123825</xdr:rowOff>
    </xdr:to>
    <xdr:graphicFrame macro="">
      <xdr:nvGraphicFramePr>
        <xdr:cNvPr id="79" name="Chart 78">
          <a:extLst>
            <a:ext uri="{FF2B5EF4-FFF2-40B4-BE49-F238E27FC236}">
              <a16:creationId xmlns:a16="http://schemas.microsoft.com/office/drawing/2014/main" id="{737FD00B-C7CB-4D88-8F60-0F7B73F87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247650</xdr:colOff>
      <xdr:row>13</xdr:row>
      <xdr:rowOff>161924</xdr:rowOff>
    </xdr:from>
    <xdr:to>
      <xdr:col>20</xdr:col>
      <xdr:colOff>142875</xdr:colOff>
      <xdr:row>24</xdr:row>
      <xdr:rowOff>161925</xdr:rowOff>
    </xdr:to>
    <xdr:sp macro="" textlink="">
      <xdr:nvSpPr>
        <xdr:cNvPr id="80" name="Rectangle: Rounded Corners 79">
          <a:extLst>
            <a:ext uri="{FF2B5EF4-FFF2-40B4-BE49-F238E27FC236}">
              <a16:creationId xmlns:a16="http://schemas.microsoft.com/office/drawing/2014/main" id="{89CA683C-E33E-41D9-817A-54A85BBDA56E}"/>
            </a:ext>
          </a:extLst>
        </xdr:cNvPr>
        <xdr:cNvSpPr/>
      </xdr:nvSpPr>
      <xdr:spPr>
        <a:xfrm>
          <a:off x="8915400" y="2638424"/>
          <a:ext cx="3609975" cy="20955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G" sz="1100"/>
        </a:p>
      </xdr:txBody>
    </xdr:sp>
    <xdr:clientData/>
  </xdr:twoCellAnchor>
  <xdr:twoCellAnchor>
    <xdr:from>
      <xdr:col>14</xdr:col>
      <xdr:colOff>247650</xdr:colOff>
      <xdr:row>13</xdr:row>
      <xdr:rowOff>161925</xdr:rowOff>
    </xdr:from>
    <xdr:to>
      <xdr:col>20</xdr:col>
      <xdr:colOff>114300</xdr:colOff>
      <xdr:row>24</xdr:row>
      <xdr:rowOff>142875</xdr:rowOff>
    </xdr:to>
    <xdr:graphicFrame macro="">
      <xdr:nvGraphicFramePr>
        <xdr:cNvPr id="81" name="Chart 80">
          <a:extLst>
            <a:ext uri="{FF2B5EF4-FFF2-40B4-BE49-F238E27FC236}">
              <a16:creationId xmlns:a16="http://schemas.microsoft.com/office/drawing/2014/main" id="{1AA54D2D-77DE-4E43-865D-C282C3A42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12</xdr:row>
      <xdr:rowOff>134397</xdr:rowOff>
    </xdr:from>
    <xdr:to>
      <xdr:col>2</xdr:col>
      <xdr:colOff>342900</xdr:colOff>
      <xdr:row>17</xdr:row>
      <xdr:rowOff>66674</xdr:rowOff>
    </xdr:to>
    <mc:AlternateContent xmlns:mc="http://schemas.openxmlformats.org/markup-compatibility/2006" xmlns:a14="http://schemas.microsoft.com/office/drawing/2010/main">
      <mc:Choice Requires="a14">
        <xdr:graphicFrame macro="">
          <xdr:nvGraphicFramePr>
            <xdr:cNvPr id="82" name="Batch ID 1">
              <a:extLst>
                <a:ext uri="{FF2B5EF4-FFF2-40B4-BE49-F238E27FC236}">
                  <a16:creationId xmlns:a16="http://schemas.microsoft.com/office/drawing/2014/main" id="{372C4625-C566-4C71-AA10-9021D5B21B11}"/>
                </a:ext>
              </a:extLst>
            </xdr:cNvPr>
            <xdr:cNvGraphicFramePr/>
          </xdr:nvGraphicFramePr>
          <xdr:xfrm>
            <a:off x="0" y="0"/>
            <a:ext cx="0" cy="0"/>
          </xdr:xfrm>
          <a:graphic>
            <a:graphicData uri="http://schemas.microsoft.com/office/drawing/2010/slicer">
              <sle:slicer xmlns:sle="http://schemas.microsoft.com/office/drawing/2010/slicer" name="Batch ID 1"/>
            </a:graphicData>
          </a:graphic>
        </xdr:graphicFrame>
      </mc:Choice>
      <mc:Fallback xmlns="">
        <xdr:sp macro="" textlink="">
          <xdr:nvSpPr>
            <xdr:cNvPr id="0" name=""/>
            <xdr:cNvSpPr>
              <a:spLocks noTextEdit="1"/>
            </xdr:cNvSpPr>
          </xdr:nvSpPr>
          <xdr:spPr>
            <a:xfrm>
              <a:off x="0" y="2420398"/>
              <a:ext cx="1581150" cy="627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52387</xdr:colOff>
      <xdr:row>21</xdr:row>
      <xdr:rowOff>152400</xdr:rowOff>
    </xdr:from>
    <xdr:to>
      <xdr:col>2</xdr:col>
      <xdr:colOff>1985962</xdr:colOff>
      <xdr:row>37</xdr:row>
      <xdr:rowOff>0</xdr:rowOff>
    </xdr:to>
    <xdr:graphicFrame macro="">
      <xdr:nvGraphicFramePr>
        <xdr:cNvPr id="2" name="Chart 1">
          <a:extLst>
            <a:ext uri="{FF2B5EF4-FFF2-40B4-BE49-F238E27FC236}">
              <a16:creationId xmlns:a16="http://schemas.microsoft.com/office/drawing/2014/main" id="{075BB460-6164-4887-9F4A-66D4A64E8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21</xdr:row>
      <xdr:rowOff>161925</xdr:rowOff>
    </xdr:from>
    <xdr:to>
      <xdr:col>6</xdr:col>
      <xdr:colOff>309562</xdr:colOff>
      <xdr:row>37</xdr:row>
      <xdr:rowOff>9525</xdr:rowOff>
    </xdr:to>
    <xdr:graphicFrame macro="">
      <xdr:nvGraphicFramePr>
        <xdr:cNvPr id="3" name="Chart 2">
          <a:extLst>
            <a:ext uri="{FF2B5EF4-FFF2-40B4-BE49-F238E27FC236}">
              <a16:creationId xmlns:a16="http://schemas.microsoft.com/office/drawing/2014/main" id="{A0359B06-D570-4821-B24C-E7D00FAD1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795337</xdr:colOff>
      <xdr:row>45</xdr:row>
      <xdr:rowOff>133350</xdr:rowOff>
    </xdr:from>
    <xdr:to>
      <xdr:col>6</xdr:col>
      <xdr:colOff>1366837</xdr:colOff>
      <xdr:row>60</xdr:row>
      <xdr:rowOff>161925</xdr:rowOff>
    </xdr:to>
    <xdr:graphicFrame macro="">
      <xdr:nvGraphicFramePr>
        <xdr:cNvPr id="5" name="Chart 4">
          <a:extLst>
            <a:ext uri="{FF2B5EF4-FFF2-40B4-BE49-F238E27FC236}">
              <a16:creationId xmlns:a16="http://schemas.microsoft.com/office/drawing/2014/main" id="{06351EBD-7F9A-484D-93CA-A42F2D5C4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585787</xdr:colOff>
      <xdr:row>61</xdr:row>
      <xdr:rowOff>171450</xdr:rowOff>
    </xdr:from>
    <xdr:to>
      <xdr:col>5</xdr:col>
      <xdr:colOff>1157287</xdr:colOff>
      <xdr:row>77</xdr:row>
      <xdr:rowOff>19050</xdr:rowOff>
    </xdr:to>
    <xdr:graphicFrame macro="">
      <xdr:nvGraphicFramePr>
        <xdr:cNvPr id="6" name="Chart 5">
          <a:extLst>
            <a:ext uri="{FF2B5EF4-FFF2-40B4-BE49-F238E27FC236}">
              <a16:creationId xmlns:a16="http://schemas.microsoft.com/office/drawing/2014/main" id="{712E0CFF-5EAE-4402-B263-D06559042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xdr:colOff>
      <xdr:row>80</xdr:row>
      <xdr:rowOff>128587</xdr:rowOff>
    </xdr:from>
    <xdr:to>
      <xdr:col>5</xdr:col>
      <xdr:colOff>1057275</xdr:colOff>
      <xdr:row>95</xdr:row>
      <xdr:rowOff>14287</xdr:rowOff>
    </xdr:to>
    <xdr:graphicFrame macro="">
      <xdr:nvGraphicFramePr>
        <xdr:cNvPr id="4" name="Chart 3">
          <a:extLst>
            <a:ext uri="{FF2B5EF4-FFF2-40B4-BE49-F238E27FC236}">
              <a16:creationId xmlns:a16="http://schemas.microsoft.com/office/drawing/2014/main" id="{ECAB7A99-1CE3-404F-BE1C-3036C787C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852487</xdr:colOff>
      <xdr:row>36</xdr:row>
      <xdr:rowOff>47625</xdr:rowOff>
    </xdr:from>
    <xdr:to>
      <xdr:col>2</xdr:col>
      <xdr:colOff>2009775</xdr:colOff>
      <xdr:row>51</xdr:row>
      <xdr:rowOff>76200</xdr:rowOff>
    </xdr:to>
    <xdr:graphicFrame macro="">
      <xdr:nvGraphicFramePr>
        <xdr:cNvPr id="2" name="Chart 1">
          <a:extLst>
            <a:ext uri="{FF2B5EF4-FFF2-40B4-BE49-F238E27FC236}">
              <a16:creationId xmlns:a16="http://schemas.microsoft.com/office/drawing/2014/main" id="{C279C93A-4B69-4747-BFAF-06DBB825A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995362</xdr:colOff>
      <xdr:row>75</xdr:row>
      <xdr:rowOff>9525</xdr:rowOff>
    </xdr:from>
    <xdr:to>
      <xdr:col>2</xdr:col>
      <xdr:colOff>1795462</xdr:colOff>
      <xdr:row>90</xdr:row>
      <xdr:rowOff>38100</xdr:rowOff>
    </xdr:to>
    <xdr:graphicFrame macro="">
      <xdr:nvGraphicFramePr>
        <xdr:cNvPr id="4" name="Chart 3">
          <a:extLst>
            <a:ext uri="{FF2B5EF4-FFF2-40B4-BE49-F238E27FC236}">
              <a16:creationId xmlns:a16="http://schemas.microsoft.com/office/drawing/2014/main" id="{5675DF8E-9FA2-4A1F-A1DC-6F002DC00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647700</xdr:colOff>
      <xdr:row>19</xdr:row>
      <xdr:rowOff>142875</xdr:rowOff>
    </xdr:from>
    <xdr:to>
      <xdr:col>11</xdr:col>
      <xdr:colOff>242887</xdr:colOff>
      <xdr:row>32</xdr:row>
      <xdr:rowOff>47625</xdr:rowOff>
    </xdr:to>
    <xdr:graphicFrame macro="">
      <xdr:nvGraphicFramePr>
        <xdr:cNvPr id="3" name="Chart 2">
          <a:extLst>
            <a:ext uri="{FF2B5EF4-FFF2-40B4-BE49-F238E27FC236}">
              <a16:creationId xmlns:a16="http://schemas.microsoft.com/office/drawing/2014/main" id="{6FE40C22-006C-4621-A6DE-6CFAC8E0A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90</xdr:row>
      <xdr:rowOff>166687</xdr:rowOff>
    </xdr:from>
    <xdr:to>
      <xdr:col>5</xdr:col>
      <xdr:colOff>104775</xdr:colOff>
      <xdr:row>105</xdr:row>
      <xdr:rowOff>52387</xdr:rowOff>
    </xdr:to>
    <xdr:graphicFrame macro="">
      <xdr:nvGraphicFramePr>
        <xdr:cNvPr id="5" name="Chart 4">
          <a:extLst>
            <a:ext uri="{FF2B5EF4-FFF2-40B4-BE49-F238E27FC236}">
              <a16:creationId xmlns:a16="http://schemas.microsoft.com/office/drawing/2014/main" id="{87278CF0-F6B0-4525-980A-67D51D6E5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109</xdr:row>
      <xdr:rowOff>109537</xdr:rowOff>
    </xdr:from>
    <xdr:to>
      <xdr:col>4</xdr:col>
      <xdr:colOff>1333500</xdr:colOff>
      <xdr:row>123</xdr:row>
      <xdr:rowOff>185737</xdr:rowOff>
    </xdr:to>
    <xdr:graphicFrame macro="">
      <xdr:nvGraphicFramePr>
        <xdr:cNvPr id="6" name="Chart 5">
          <a:extLst>
            <a:ext uri="{FF2B5EF4-FFF2-40B4-BE49-F238E27FC236}">
              <a16:creationId xmlns:a16="http://schemas.microsoft.com/office/drawing/2014/main" id="{B07BE9FF-15D6-4907-8A68-37BBBC216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533401</xdr:colOff>
      <xdr:row>5</xdr:row>
      <xdr:rowOff>166687</xdr:rowOff>
    </xdr:from>
    <xdr:to>
      <xdr:col>6</xdr:col>
      <xdr:colOff>676276</xdr:colOff>
      <xdr:row>17</xdr:row>
      <xdr:rowOff>114300</xdr:rowOff>
    </xdr:to>
    <xdr:graphicFrame macro="">
      <xdr:nvGraphicFramePr>
        <xdr:cNvPr id="7" name="Chart 6">
          <a:extLst>
            <a:ext uri="{FF2B5EF4-FFF2-40B4-BE49-F238E27FC236}">
              <a16:creationId xmlns:a16="http://schemas.microsoft.com/office/drawing/2014/main" id="{E9FCB74A-8BEF-4766-A8C2-09E249BC4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847725</xdr:colOff>
      <xdr:row>56</xdr:row>
      <xdr:rowOff>152400</xdr:rowOff>
    </xdr:from>
    <xdr:to>
      <xdr:col>4</xdr:col>
      <xdr:colOff>1085850</xdr:colOff>
      <xdr:row>68</xdr:row>
      <xdr:rowOff>138112</xdr:rowOff>
    </xdr:to>
    <xdr:graphicFrame macro="">
      <xdr:nvGraphicFramePr>
        <xdr:cNvPr id="8" name="Chart 7">
          <a:extLst>
            <a:ext uri="{FF2B5EF4-FFF2-40B4-BE49-F238E27FC236}">
              <a16:creationId xmlns:a16="http://schemas.microsoft.com/office/drawing/2014/main" id="{50E8666D-6B46-4662-A771-C99283A38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233362</xdr:colOff>
      <xdr:row>1</xdr:row>
      <xdr:rowOff>123824</xdr:rowOff>
    </xdr:from>
    <xdr:to>
      <xdr:col>9</xdr:col>
      <xdr:colOff>4762</xdr:colOff>
      <xdr:row>17</xdr:row>
      <xdr:rowOff>152399</xdr:rowOff>
    </xdr:to>
    <xdr:graphicFrame macro="">
      <xdr:nvGraphicFramePr>
        <xdr:cNvPr id="2" name="Chart 1">
          <a:extLst>
            <a:ext uri="{FF2B5EF4-FFF2-40B4-BE49-F238E27FC236}">
              <a16:creationId xmlns:a16="http://schemas.microsoft.com/office/drawing/2014/main" id="{60F341E8-EC09-4665-99F0-5A628F4C9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166687</xdr:colOff>
      <xdr:row>18</xdr:row>
      <xdr:rowOff>123825</xdr:rowOff>
    </xdr:from>
    <xdr:to>
      <xdr:col>8</xdr:col>
      <xdr:colOff>623887</xdr:colOff>
      <xdr:row>35</xdr:row>
      <xdr:rowOff>19050</xdr:rowOff>
    </xdr:to>
    <xdr:graphicFrame macro="">
      <xdr:nvGraphicFramePr>
        <xdr:cNvPr id="3" name="Chart 2">
          <a:extLst>
            <a:ext uri="{FF2B5EF4-FFF2-40B4-BE49-F238E27FC236}">
              <a16:creationId xmlns:a16="http://schemas.microsoft.com/office/drawing/2014/main" id="{FB5430D7-415D-4AC9-B7ED-9C9C8E59B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214312</xdr:colOff>
      <xdr:row>36</xdr:row>
      <xdr:rowOff>95250</xdr:rowOff>
    </xdr:from>
    <xdr:to>
      <xdr:col>8</xdr:col>
      <xdr:colOff>671512</xdr:colOff>
      <xdr:row>52</xdr:row>
      <xdr:rowOff>0</xdr:rowOff>
    </xdr:to>
    <xdr:graphicFrame macro="">
      <xdr:nvGraphicFramePr>
        <xdr:cNvPr id="4" name="Chart 3">
          <a:extLst>
            <a:ext uri="{FF2B5EF4-FFF2-40B4-BE49-F238E27FC236}">
              <a16:creationId xmlns:a16="http://schemas.microsoft.com/office/drawing/2014/main" id="{20A4F928-E6C8-4151-AFFA-D552C2E84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428625</xdr:colOff>
      <xdr:row>0</xdr:row>
      <xdr:rowOff>85725</xdr:rowOff>
    </xdr:from>
    <xdr:to>
      <xdr:col>12</xdr:col>
      <xdr:colOff>428625</xdr:colOff>
      <xdr:row>13</xdr:row>
      <xdr:rowOff>133350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AE415DF5-C6E5-4BC1-956A-0BE329D9C15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239125" y="85725"/>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14</xdr:row>
      <xdr:rowOff>95250</xdr:rowOff>
    </xdr:from>
    <xdr:to>
      <xdr:col>12</xdr:col>
      <xdr:colOff>419100</xdr:colOff>
      <xdr:row>27</xdr:row>
      <xdr:rowOff>142875</xdr:rowOff>
    </xdr:to>
    <mc:AlternateContent xmlns:mc="http://schemas.openxmlformats.org/markup-compatibility/2006" xmlns:a14="http://schemas.microsoft.com/office/drawing/2010/main">
      <mc:Choice Requires="a14">
        <xdr:graphicFrame macro="">
          <xdr:nvGraphicFramePr>
            <xdr:cNvPr id="10" name="Operator">
              <a:extLst>
                <a:ext uri="{FF2B5EF4-FFF2-40B4-BE49-F238E27FC236}">
                  <a16:creationId xmlns:a16="http://schemas.microsoft.com/office/drawing/2014/main" id="{A092C901-9E86-4E1C-BDFA-D4ED0DA79897}"/>
                </a:ext>
              </a:extLst>
            </xdr:cNvPr>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mlns="">
        <xdr:sp macro="" textlink="">
          <xdr:nvSpPr>
            <xdr:cNvPr id="0" name=""/>
            <xdr:cNvSpPr>
              <a:spLocks noTextEdit="1"/>
            </xdr:cNvSpPr>
          </xdr:nvSpPr>
          <xdr:spPr>
            <a:xfrm>
              <a:off x="8229600" y="26289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390525</xdr:colOff>
      <xdr:row>1</xdr:row>
      <xdr:rowOff>28575</xdr:rowOff>
    </xdr:from>
    <xdr:to>
      <xdr:col>15</xdr:col>
      <xdr:colOff>390525</xdr:colOff>
      <xdr:row>14</xdr:row>
      <xdr:rowOff>76200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2F8B737B-6B0A-4B3E-9B16-9012A1A166F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258425" y="2095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16</xdr:row>
      <xdr:rowOff>19050</xdr:rowOff>
    </xdr:from>
    <xdr:to>
      <xdr:col>15</xdr:col>
      <xdr:colOff>276225</xdr:colOff>
      <xdr:row>20</xdr:row>
      <xdr:rowOff>142875</xdr:rowOff>
    </xdr:to>
    <mc:AlternateContent xmlns:mc="http://schemas.openxmlformats.org/markup-compatibility/2006" xmlns:a14="http://schemas.microsoft.com/office/drawing/2010/main">
      <mc:Choice Requires="a14">
        <xdr:graphicFrame macro="">
          <xdr:nvGraphicFramePr>
            <xdr:cNvPr id="12" name="shift">
              <a:extLst>
                <a:ext uri="{FF2B5EF4-FFF2-40B4-BE49-F238E27FC236}">
                  <a16:creationId xmlns:a16="http://schemas.microsoft.com/office/drawing/2014/main" id="{CC0872F0-417A-48B5-856E-4C7EBC3DCD52}"/>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10144125" y="2914650"/>
              <a:ext cx="1828800" cy="8858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53</xdr:row>
      <xdr:rowOff>128587</xdr:rowOff>
    </xdr:from>
    <xdr:to>
      <xdr:col>11</xdr:col>
      <xdr:colOff>571500</xdr:colOff>
      <xdr:row>68</xdr:row>
      <xdr:rowOff>14287</xdr:rowOff>
    </xdr:to>
    <xdr:graphicFrame macro="">
      <xdr:nvGraphicFramePr>
        <xdr:cNvPr id="6" name="Chart 5">
          <a:extLst>
            <a:ext uri="{FF2B5EF4-FFF2-40B4-BE49-F238E27FC236}">
              <a16:creationId xmlns:a16="http://schemas.microsoft.com/office/drawing/2014/main" id="{40F485E3-9A6E-42AE-B3CC-5156CF9C2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171450</xdr:rowOff>
    </xdr:from>
    <xdr:to>
      <xdr:col>2</xdr:col>
      <xdr:colOff>152400</xdr:colOff>
      <xdr:row>30</xdr:row>
      <xdr:rowOff>19050</xdr:rowOff>
    </xdr:to>
    <xdr:graphicFrame macro="">
      <xdr:nvGraphicFramePr>
        <xdr:cNvPr id="2" name="Chart 1">
          <a:extLst>
            <a:ext uri="{FF2B5EF4-FFF2-40B4-BE49-F238E27FC236}">
              <a16:creationId xmlns:a16="http://schemas.microsoft.com/office/drawing/2014/main" id="{93042EAB-F6BD-4668-AF86-B9C945EC8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xdr:colOff>
      <xdr:row>10</xdr:row>
      <xdr:rowOff>123825</xdr:rowOff>
    </xdr:from>
    <xdr:to>
      <xdr:col>6</xdr:col>
      <xdr:colOff>219075</xdr:colOff>
      <xdr:row>23</xdr:row>
      <xdr:rowOff>171450</xdr:rowOff>
    </xdr:to>
    <xdr:graphicFrame macro="">
      <xdr:nvGraphicFramePr>
        <xdr:cNvPr id="3" name="Chart 2">
          <a:extLst>
            <a:ext uri="{FF2B5EF4-FFF2-40B4-BE49-F238E27FC236}">
              <a16:creationId xmlns:a16="http://schemas.microsoft.com/office/drawing/2014/main" id="{83088374-7DED-4831-924F-F0C6B529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39</xdr:row>
      <xdr:rowOff>152399</xdr:rowOff>
    </xdr:from>
    <xdr:to>
      <xdr:col>5</xdr:col>
      <xdr:colOff>2566986</xdr:colOff>
      <xdr:row>53</xdr:row>
      <xdr:rowOff>28574</xdr:rowOff>
    </xdr:to>
    <xdr:graphicFrame macro="">
      <xdr:nvGraphicFramePr>
        <xdr:cNvPr id="6" name="Chart 5">
          <a:extLst>
            <a:ext uri="{FF2B5EF4-FFF2-40B4-BE49-F238E27FC236}">
              <a16:creationId xmlns:a16="http://schemas.microsoft.com/office/drawing/2014/main" id="{5B40A468-5461-4FA5-B317-CC4A5D836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161925</xdr:colOff>
      <xdr:row>26</xdr:row>
      <xdr:rowOff>104775</xdr:rowOff>
    </xdr:from>
    <xdr:to>
      <xdr:col>5</xdr:col>
      <xdr:colOff>2581275</xdr:colOff>
      <xdr:row>39</xdr:row>
      <xdr:rowOff>28575</xdr:rowOff>
    </xdr:to>
    <xdr:graphicFrame macro="">
      <xdr:nvGraphicFramePr>
        <xdr:cNvPr id="7" name="Chart 6">
          <a:extLst>
            <a:ext uri="{FF2B5EF4-FFF2-40B4-BE49-F238E27FC236}">
              <a16:creationId xmlns:a16="http://schemas.microsoft.com/office/drawing/2014/main" id="{EFEBF35D-CA90-4094-9ADD-FDA7EC125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276225</xdr:colOff>
      <xdr:row>10</xdr:row>
      <xdr:rowOff>123825</xdr:rowOff>
    </xdr:from>
    <xdr:to>
      <xdr:col>7</xdr:col>
      <xdr:colOff>1333500</xdr:colOff>
      <xdr:row>17</xdr:row>
      <xdr:rowOff>161925</xdr:rowOff>
    </xdr:to>
    <mc:AlternateContent xmlns:mc="http://schemas.openxmlformats.org/markup-compatibility/2006" xmlns:tsle="http://schemas.microsoft.com/office/drawing/2012/timeslicer">
      <mc:Choice Requires="tsle">
        <xdr:graphicFrame macro="">
          <xdr:nvGraphicFramePr>
            <xdr:cNvPr id="8" name="Date 4">
              <a:extLst>
                <a:ext uri="{FF2B5EF4-FFF2-40B4-BE49-F238E27FC236}">
                  <a16:creationId xmlns:a16="http://schemas.microsoft.com/office/drawing/2014/main" id="{036A18DD-A385-45DD-932B-35CF006C726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1801475" y="1933575"/>
              <a:ext cx="2876550" cy="137160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xdr:from>
      <xdr:col>9</xdr:col>
      <xdr:colOff>328612</xdr:colOff>
      <xdr:row>50</xdr:row>
      <xdr:rowOff>28575</xdr:rowOff>
    </xdr:from>
    <xdr:to>
      <xdr:col>14</xdr:col>
      <xdr:colOff>433387</xdr:colOff>
      <xdr:row>65</xdr:row>
      <xdr:rowOff>57150</xdr:rowOff>
    </xdr:to>
    <xdr:graphicFrame macro="">
      <xdr:nvGraphicFramePr>
        <xdr:cNvPr id="9" name="Chart 8">
          <a:extLst>
            <a:ext uri="{FF2B5EF4-FFF2-40B4-BE49-F238E27FC236}">
              <a16:creationId xmlns:a16="http://schemas.microsoft.com/office/drawing/2014/main" id="{E1D22CCB-FBB9-433D-B296-70FDEA8C5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609600</xdr:colOff>
      <xdr:row>14</xdr:row>
      <xdr:rowOff>66675</xdr:rowOff>
    </xdr:from>
    <xdr:to>
      <xdr:col>3</xdr:col>
      <xdr:colOff>2667000</xdr:colOff>
      <xdr:row>26</xdr:row>
      <xdr:rowOff>19050</xdr:rowOff>
    </xdr:to>
    <xdr:graphicFrame macro="">
      <xdr:nvGraphicFramePr>
        <xdr:cNvPr id="4" name="Chart 3">
          <a:extLst>
            <a:ext uri="{FF2B5EF4-FFF2-40B4-BE49-F238E27FC236}">
              <a16:creationId xmlns:a16="http://schemas.microsoft.com/office/drawing/2014/main" id="{0F197AA1-CF52-41C0-AE82-D4DA11565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1352550</xdr:colOff>
      <xdr:row>50</xdr:row>
      <xdr:rowOff>14287</xdr:rowOff>
    </xdr:from>
    <xdr:to>
      <xdr:col>9</xdr:col>
      <xdr:colOff>200025</xdr:colOff>
      <xdr:row>64</xdr:row>
      <xdr:rowOff>90487</xdr:rowOff>
    </xdr:to>
    <xdr:graphicFrame macro="">
      <xdr:nvGraphicFramePr>
        <xdr:cNvPr id="5" name="Chart 4">
          <a:extLst>
            <a:ext uri="{FF2B5EF4-FFF2-40B4-BE49-F238E27FC236}">
              <a16:creationId xmlns:a16="http://schemas.microsoft.com/office/drawing/2014/main" id="{13649F88-EE70-4B8B-9EFC-EAB11871E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228599</xdr:colOff>
      <xdr:row>124</xdr:row>
      <xdr:rowOff>14286</xdr:rowOff>
    </xdr:from>
    <xdr:to>
      <xdr:col>8</xdr:col>
      <xdr:colOff>342899</xdr:colOff>
      <xdr:row>139</xdr:row>
      <xdr:rowOff>142875</xdr:rowOff>
    </xdr:to>
    <xdr:graphicFrame macro="">
      <xdr:nvGraphicFramePr>
        <xdr:cNvPr id="11" name="Chart 10">
          <a:extLst>
            <a:ext uri="{FF2B5EF4-FFF2-40B4-BE49-F238E27FC236}">
              <a16:creationId xmlns:a16="http://schemas.microsoft.com/office/drawing/2014/main" id="{EDE40094-20F1-4436-935C-9B46DE73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1162050</xdr:colOff>
      <xdr:row>111</xdr:row>
      <xdr:rowOff>47626</xdr:rowOff>
    </xdr:from>
    <xdr:to>
      <xdr:col>6</xdr:col>
      <xdr:colOff>1514475</xdr:colOff>
      <xdr:row>118</xdr:row>
      <xdr:rowOff>9526</xdr:rowOff>
    </xdr:to>
    <mc:AlternateContent xmlns:mc="http://schemas.openxmlformats.org/markup-compatibility/2006" xmlns:a14="http://schemas.microsoft.com/office/drawing/2010/main">
      <mc:Choice Requires="a14">
        <xdr:graphicFrame macro="">
          <xdr:nvGraphicFramePr>
            <xdr:cNvPr id="12" name="Batch ID">
              <a:extLst>
                <a:ext uri="{FF2B5EF4-FFF2-40B4-BE49-F238E27FC236}">
                  <a16:creationId xmlns:a16="http://schemas.microsoft.com/office/drawing/2014/main" id="{2D7376A5-DC68-469A-B1E6-E14B25AAA1DA}"/>
                </a:ext>
              </a:extLst>
            </xdr:cNvPr>
            <xdr:cNvGraphicFramePr/>
          </xdr:nvGraphicFramePr>
          <xdr:xfrm>
            <a:off x="0" y="0"/>
            <a:ext cx="0" cy="0"/>
          </xdr:xfrm>
          <a:graphic>
            <a:graphicData uri="http://schemas.microsoft.com/office/drawing/2010/slicer">
              <sle:slicer xmlns:sle="http://schemas.microsoft.com/office/drawing/2010/slicer" name="Batch ID"/>
            </a:graphicData>
          </a:graphic>
        </xdr:graphicFrame>
      </mc:Choice>
      <mc:Fallback xmlns="">
        <xdr:sp macro="" textlink="">
          <xdr:nvSpPr>
            <xdr:cNvPr id="0" name=""/>
            <xdr:cNvSpPr>
              <a:spLocks noTextEdit="1"/>
            </xdr:cNvSpPr>
          </xdr:nvSpPr>
          <xdr:spPr>
            <a:xfrm>
              <a:off x="6667500" y="21193126"/>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27893515" backgroundQuery="1" createdVersion="7" refreshedVersion="7" minRefreshableVersion="3" recordCount="0" supportSubquery="1" supportAdvancedDrill="1" xr:uid="{6119AD6D-271B-481E-AC1F-042C9AC6276C}">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productive time]" caption="Sum of productive time" numFmtId="0" hierarchy="62"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4953704" backgroundQuery="1" createdVersion="7" refreshedVersion="7" minRefreshableVersion="3" recordCount="0" supportSubquery="1" supportAdvancedDrill="1" xr:uid="{DADD9A98-D252-4E63-B897-7D876E653F82}">
  <cacheSource type="external" connectionId="3"/>
  <cacheFields count="4">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productive time]" caption="Sum of productive time" numFmtId="0" hierarchy="62" level="32767"/>
    <cacheField name="[Measures].[Sum of total downtime in hr2]" caption="Sum of total downtime in hr2" numFmtId="0" hierarchy="64" level="32767"/>
    <cacheField name="[Measures].[Sum of working hours3]" caption="Sum of working hours3" numFmtId="0" hierarchy="63"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5648151" backgroundQuery="1" createdVersion="7" refreshedVersion="7" minRefreshableVersion="3" recordCount="0" supportSubquery="1" supportAdvancedDrill="1" xr:uid="{FBAA5FA0-00CA-4CDC-8C37-BBC95F9E6E85}">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working hours3]" caption="Sum of working hours3" numFmtId="0" hierarchy="63"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6458336" backgroundQuery="1" createdVersion="7" refreshedVersion="7" minRefreshableVersion="3" recordCount="0" supportSubquery="1" supportAdvancedDrill="1" xr:uid="{45C24117-0970-4283-99F9-B84BCAF523D7}">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total downtime in hr2]" caption="Sum of total downtime in hr2" numFmtId="0" hierarchy="64"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6805559" backgroundQuery="1" createdVersion="7" refreshedVersion="7" minRefreshableVersion="3" recordCount="0" supportSubquery="1" supportAdvancedDrill="1" xr:uid="{36DC77F9-0553-4B3C-BE7E-6AF8C67D6CCF}">
  <cacheSource type="external" connectionId="3"/>
  <cacheFields count="4">
    <cacheField name="[line_productivity].[Date (Month)].[Date (Month)]" caption="Date (Month)" numFmtId="0" hierarchy="33" level="1">
      <sharedItems count="10">
        <s v="Jan"/>
        <s v="Feb"/>
        <s v="Mar"/>
        <s v="Apr"/>
        <s v="May"/>
        <s v="Aug"/>
        <s v="Sep"/>
        <s v="Oct"/>
        <s v="Nov"/>
        <s v="Dec"/>
      </sharedItems>
    </cacheField>
    <cacheField name="[Measures].[Sum of Total Human Error Downtime Hr]" caption="Sum of Total Human Error Downtime Hr" numFmtId="0" hierarchy="59" level="32767"/>
    <cacheField name="[Measures].[Sum of Total Non-Human Error Downtime Hr]" caption="Sum of Total Non-Human Error Downtime Hr" numFmtId="0" hierarchy="60"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2" memberValueDatatype="130" unbalanced="0">
      <fieldsUsage count="2">
        <fieldUsage x="-1"/>
        <fieldUsage x="0"/>
      </fieldsUsage>
    </cacheHierarchy>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7615744" backgroundQuery="1" createdVersion="7" refreshedVersion="7" minRefreshableVersion="3" recordCount="0" supportSubquery="1" supportAdvancedDrill="1" xr:uid="{CA18D184-2984-4F2E-AD11-91C9522AAAC8}">
  <cacheSource type="external" connectionId="3"/>
  <cacheFields count="4">
    <cacheField name="[Measures].[Sum of Total Human Error Downtime Hr]" caption="Sum of Total Human Error Downtime Hr" numFmtId="0" hierarchy="59" level="32767"/>
    <cacheField name="[Measures].[Sum of Total Non-Human Error Downtime Hr]" caption="Sum of Total Non-Human Error Downtime Hr" numFmtId="0" hierarchy="60" level="32767"/>
    <cacheField name="[line_productivity].[Product].[Product]" caption="Product" numFmtId="0" hierarchy="21" level="1">
      <sharedItems count="6">
        <s v="CO-2L"/>
        <s v="CO-600"/>
        <s v="DC-600"/>
        <s v="LE-600"/>
        <s v="OR-600"/>
        <s v="RB-600"/>
      </sharedItems>
    </cacheField>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2"/>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8541668" backgroundQuery="1" createdVersion="7" refreshedVersion="7" minRefreshableVersion="3" recordCount="0" supportSubquery="1" supportAdvancedDrill="1" xr:uid="{29AD00B1-5F92-44F8-867B-0D57E79660C7}">
  <cacheSource type="external" connectionId="3"/>
  <cacheFields count="4">
    <cacheField name="[line_productivity].[Product].[Product]" caption="Product" numFmtId="0" hierarchy="21" level="1">
      <sharedItems count="6">
        <s v="CO-2L"/>
        <s v="CO-600"/>
        <s v="DC-600"/>
        <s v="LE-600"/>
        <s v="OR-600"/>
        <s v="RB-600"/>
      </sharedItems>
    </cacheField>
    <cacheField name="[Measures].[Sum of working hours3]" caption="Sum of working hours3" numFmtId="0" hierarchy="63" level="32767"/>
    <cacheField name="[Measures].[Sum of Batch time]" caption="Sum of Batch time" numFmtId="0" hierarchy="77"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0"/>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900463" backgroundQuery="1" createdVersion="7" refreshedVersion="7" minRefreshableVersion="3" recordCount="0" supportSubquery="1" supportAdvancedDrill="1" xr:uid="{1B77F98F-3503-43CD-9780-4F4BAC5AFB73}">
  <cacheSource type="external" connectionId="3"/>
  <cacheFields count="4">
    <cacheField name="[line_productivity].[Product].[Product]" caption="Product" numFmtId="0" hierarchy="21" level="1">
      <sharedItems count="6">
        <s v="CO-2L"/>
        <s v="CO-600"/>
        <s v="DC-600"/>
        <s v="LE-600"/>
        <s v="OR-600"/>
        <s v="RB-600"/>
      </sharedItems>
    </cacheField>
    <cacheField name="[Measures].[Sum of working hours3]" caption="Sum of working hours3" numFmtId="0" hierarchy="63" level="32767"/>
    <cacheField name="[Measures].[Sum of total downtime in hr2]" caption="Sum of total downtime in hr2" numFmtId="0" hierarchy="64"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0"/>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9699076" backgroundQuery="1" createdVersion="7" refreshedVersion="7" minRefreshableVersion="3" recordCount="0" supportSubquery="1" supportAdvancedDrill="1" xr:uid="{377589D4-C1BA-4EB4-9436-F71B65E2DCE8}">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working hours3]" caption="Sum of working hours3" numFmtId="0" hierarchy="63"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0509262" backgroundQuery="1" createdVersion="7" refreshedVersion="7" minRefreshableVersion="3" recordCount="0" supportSubquery="1" supportAdvancedDrill="1" xr:uid="{16F52408-D0D8-4731-80E9-53F743D944FF}">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total downtime in hr2]" caption="Sum of total downtime in hr2" numFmtId="0" hierarchy="64"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1087962" backgroundQuery="1" createdVersion="7" refreshedVersion="7" minRefreshableVersion="3" recordCount="0" supportSubquery="1" supportAdvancedDrill="1" xr:uid="{CF5A0F7D-BD41-422A-A259-3794147E2F04}">
  <cacheSource type="external" connectionId="3"/>
  <cacheFields count="2">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Total Human Error Downtime Hr]" caption="Sum of Total Human Error Downtime Hr" numFmtId="0" hierarchy="59"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28587962" backgroundQuery="1" createdVersion="7" refreshedVersion="7" minRefreshableVersion="3" recordCount="0" supportSubquery="1" supportAdvancedDrill="1" xr:uid="{32216201-0BE8-4FBD-88E3-2D79E8F049E5}">
  <cacheSource type="external" connectionId="3"/>
  <cacheFields count="13">
    <cacheField name="[Measures].[Sum of Batch change]" caption="Sum of Batch change" numFmtId="0" hierarchy="66" level="32767"/>
    <cacheField name="[Measures].[Sum of Labeling error]" caption="Sum of Labeling error" numFmtId="0" hierarchy="67" level="32767"/>
    <cacheField name="[Measures].[Sum of Inventory shortage]" caption="Sum of Inventory shortage" numFmtId="0" hierarchy="68" level="32767"/>
    <cacheField name="[Measures].[Sum of Product spill]" caption="Sum of Product spill" numFmtId="0" hierarchy="69" level="32767"/>
    <cacheField name="[Measures].[Sum of Machine adjustment]" caption="Sum of Machine adjustment" numFmtId="0" hierarchy="70" level="32767"/>
    <cacheField name="[Measures].[Sum of Machine failure]" caption="Sum of Machine failure" numFmtId="0" hierarchy="71" level="32767"/>
    <cacheField name="[Measures].[Sum of Batch coding error]" caption="Sum of Batch coding error" numFmtId="0" hierarchy="72" level="32767"/>
    <cacheField name="[Measures].[Sum of Conveyor belt jam]" caption="Sum of Conveyor belt jam" numFmtId="0" hierarchy="73" level="32767"/>
    <cacheField name="[Measures].[Sum of Calibration error]" caption="Sum of Calibration error" numFmtId="0" hierarchy="74" level="32767"/>
    <cacheField name="[Measures].[Sum of Label switch]" caption="Sum of Label switch" numFmtId="0" hierarchy="75" level="32767"/>
    <cacheField name="[line_productivity].[Operator].[Operator]" caption="Operator" numFmtId="0" hierarchy="23" level="1">
      <sharedItems containsSemiMixedTypes="0" containsNonDate="0" containsString="0"/>
    </cacheField>
    <cacheField name="[Measures].[Sum of Emergency stop]" caption="Sum of Emergency stop" numFmtId="0" hierarchy="65" level="32767"/>
    <cacheField name="[Measures].[Sum of Other]" caption="Sum of Other" numFmtId="0" hierarchy="76"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1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oneField="1" hidden="1">
      <fieldsUsage count="1">
        <fieldUsage x="11"/>
      </fieldsUsage>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oneField="1" hidden="1">
      <fieldsUsage count="1">
        <fieldUsage x="5"/>
      </fieldsUsage>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oneField="1" hidden="1">
      <fieldsUsage count="1">
        <fieldUsage x="6"/>
      </fieldsUsage>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oneField="1" hidden="1">
      <fieldsUsage count="1">
        <fieldUsage x="7"/>
      </fieldsUsage>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oneField="1" hidden="1">
      <fieldsUsage count="1">
        <fieldUsage x="8"/>
      </fieldsUsage>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oneField="1" hidden="1">
      <fieldsUsage count="1">
        <fieldUsage x="9"/>
      </fieldsUsage>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oneField="1" hidden="1">
      <fieldsUsage count="1">
        <fieldUsage x="12"/>
      </fieldsUsage>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2013886" backgroundQuery="1" createdVersion="7" refreshedVersion="7" minRefreshableVersion="3" recordCount="0" supportSubquery="1" supportAdvancedDrill="1" xr:uid="{CA6E9823-E917-4F62-B533-1A8F59482351}">
  <cacheSource type="external" connectionId="3"/>
  <cacheFields count="2">
    <cacheField name="[Measures].[Sum of Total Non-Human Error Downtime Hr]" caption="Sum of Total Non-Human Error Downtime Hr" numFmtId="0" hierarchy="60" level="32767"/>
    <cacheField name="[line_productivity].[Operator].[Operator]" caption="Operator" numFmtId="0" hierarchy="23" level="1">
      <sharedItems count="14">
        <s v="Alex"/>
        <s v="Casey"/>
        <s v="Charlie"/>
        <s v="Chris"/>
        <s v="Dee"/>
        <s v="Dennis"/>
        <s v="Drew"/>
        <s v="Jamie"/>
        <s v="Jordan"/>
        <s v="Mac"/>
        <s v="Morgan"/>
        <s v="Riley"/>
        <s v="Sam"/>
        <s v="Taylor"/>
      </sharedItems>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1"/>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3171294" backgroundQuery="1" createdVersion="7" refreshedVersion="7" minRefreshableVersion="3" recordCount="0" supportSubquery="1" supportAdvancedDrill="1" xr:uid="{507545EC-D274-48A0-882B-CC415A37E62B}">
  <cacheSource type="external" connectionId="3"/>
  <cacheFields count="4">
    <cacheField name="[line_productivity].[Date (Month)].[Date (Month)]" caption="Date (Month)" numFmtId="0" hierarchy="33" level="1">
      <sharedItems count="10">
        <s v="Jan"/>
        <s v="Feb"/>
        <s v="Mar"/>
        <s v="Apr"/>
        <s v="May"/>
        <s v="Aug"/>
        <s v="Sep"/>
        <s v="Oct"/>
        <s v="Nov"/>
        <s v="Dec"/>
      </sharedItems>
    </cacheField>
    <cacheField name="[Measures].[Sum of working hours3]" caption="Sum of working hours3" numFmtId="0" hierarchy="63" level="32767"/>
    <cacheField name="[line_productivity].[Product].[Product]" caption="Product" numFmtId="0" hierarchy="21" level="1">
      <sharedItems count="6">
        <s v="CO-2L"/>
        <s v="CO-600"/>
        <s v="DC-600"/>
        <s v="LE-600"/>
        <s v="OR-600"/>
        <s v="RB-600"/>
      </sharedItems>
    </cacheField>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2"/>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2" memberValueDatatype="130" unbalanced="0">
      <fieldsUsage count="2">
        <fieldUsage x="-1"/>
        <fieldUsage x="0"/>
      </fieldsUsage>
    </cacheHierarchy>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3865741" backgroundQuery="1" createdVersion="7" refreshedVersion="7" minRefreshableVersion="3" recordCount="0" supportSubquery="1" supportAdvancedDrill="1" xr:uid="{7F1A67A1-A6CF-467C-8DB9-8DDB1E424D56}">
  <cacheSource type="external" connectionId="3"/>
  <cacheFields count="5">
    <cacheField name="[line_productivity].[Product].[Product]" caption="Product" numFmtId="0" hierarchy="21" level="1">
      <sharedItems count="6">
        <s v="CO-2L"/>
        <s v="CO-600"/>
        <s v="DC-600"/>
        <s v="LE-600"/>
        <s v="OR-600"/>
        <s v="RB-600"/>
      </sharedItems>
    </cacheField>
    <cacheField name="[Measures].[Sum of productive time]" caption="Sum of productive time" numFmtId="0" hierarchy="62" level="32767"/>
    <cacheField name="[Measures].[Sum of total downtime in hr2]" caption="Sum of total downtime in hr2" numFmtId="0" hierarchy="64" level="32767"/>
    <cacheField name="[Measures].[Sum of working hours3]" caption="Sum of working hours3" numFmtId="0" hierarchy="63"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0"/>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4"/>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44560187" backgroundQuery="1" createdVersion="7" refreshedVersion="7" minRefreshableVersion="3" recordCount="0" supportSubquery="1" supportAdvancedDrill="1" xr:uid="{3BF6193C-ED76-48A6-B2DD-A9796055C44A}">
  <cacheSource type="external" connectionId="3"/>
  <cacheFields count="5">
    <cacheField name="[Measures].[Sum of productive time]" caption="Sum of productive time" numFmtId="0" hierarchy="62" level="32767"/>
    <cacheField name="[line_productivity].[Product].[Product]" caption="Product" numFmtId="0" hierarchy="21" level="1">
      <sharedItems count="6">
        <s v="CO-2L"/>
        <s v="CO-600"/>
        <s v="DC-600"/>
        <s v="LE-600"/>
        <s v="OR-600"/>
        <s v="RB-600"/>
      </sharedItems>
    </cacheField>
    <cacheField name="[line_productivity].[Date (Month)].[Date (Month)]" caption="Date (Month)" numFmtId="0" hierarchy="33" level="1">
      <sharedItems count="10">
        <s v="Jan"/>
        <s v="Feb"/>
        <s v="Mar"/>
        <s v="Apr"/>
        <s v="May"/>
        <s v="Aug"/>
        <s v="Sep"/>
        <s v="Oct"/>
        <s v="Nov"/>
        <s v="Dec"/>
      </sharedItems>
    </cacheField>
    <cacheField name="[Measures].[Sum of total downtime in hr2]" caption="Sum of total downtime in hr2" numFmtId="0" hierarchy="64"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1"/>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4"/>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2" memberValueDatatype="130" unbalanced="0">
      <fieldsUsage count="2">
        <fieldUsage x="-1"/>
        <fieldUsage x="2"/>
      </fieldsUsage>
    </cacheHierarchy>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3"/>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66026851852" backgroundQuery="1" createdVersion="7" refreshedVersion="7" minRefreshableVersion="3" recordCount="0" supportSubquery="1" supportAdvancedDrill="1" xr:uid="{B4B42556-838A-4FD3-842B-630C4B14CB12}">
  <cacheSource type="external" connectionId="3"/>
  <cacheFields count="5">
    <cacheField name="[line_productivity].[Product].[Product]" caption="Product" numFmtId="0" hierarchy="21" level="1">
      <sharedItems count="6">
        <s v="CO-2L"/>
        <s v="CO-600"/>
        <s v="DC-600"/>
        <s v="LE-600"/>
        <s v="OR-600"/>
        <s v="RB-600"/>
      </sharedItems>
    </cacheField>
    <cacheField name="[Measures].[Sum of working hours3]" caption="Sum of working hours3" numFmtId="0" hierarchy="63" level="32767"/>
    <cacheField name="[line_productivity].[Date (Month)].[Date (Month)]" caption="Date (Month)" numFmtId="0" hierarchy="33" level="1">
      <sharedItems count="10">
        <s v="Jan"/>
        <s v="Feb"/>
        <s v="Mar"/>
        <s v="Apr"/>
        <s v="May"/>
        <s v="Sep"/>
        <s v="Oct"/>
        <s v="Nov"/>
        <s v="Dec"/>
        <s v="Aug"/>
      </sharedItems>
    </cacheField>
    <cacheField name="[Measures].[Sum of Total Non-Human Error Downtime Hr]" caption="Sum of Total Non-Human Error Downtime Hr" numFmtId="0" hierarchy="60" level="32767"/>
    <cacheField name="[Measures].[Sum of Total Human Error Downtime Hr]" caption="Sum of Total Human Error Downtime Hr" numFmtId="0" hierarchy="59"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fieldsUsage count="2">
        <fieldUsage x="-1"/>
        <fieldUsage x="0"/>
      </fieldsUsage>
    </cacheHierarchy>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2" memberValueDatatype="130" unbalanced="0">
      <fieldsUsage count="2">
        <fieldUsage x="-1"/>
        <fieldUsage x="2"/>
      </fieldsUsage>
    </cacheHierarchy>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3"/>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599452083334" backgroundQuery="1" createdVersion="3" refreshedVersion="7" minRefreshableVersion="3" recordCount="0" supportSubquery="1" supportAdvancedDrill="1" xr:uid="{C8402B40-BBCC-4C9F-A221-A742C6C3DCF7}">
  <cacheSource type="external" connectionId="3">
    <extLst>
      <ext xmlns:x14="http://schemas.microsoft.com/office/spreadsheetml/2009/9/main" uri="{F057638F-6D5F-4e77-A914-E7F072B9BCA8}">
        <x14:sourceConnection name="ThisWorkbookDataModel"/>
      </ext>
    </extLst>
  </cacheSource>
  <cacheFields count="0"/>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40876289"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599503124999" backgroundQuery="1" createdVersion="3" refreshedVersion="7" minRefreshableVersion="3" recordCount="0" supportSubquery="1" supportAdvancedDrill="1" xr:uid="{A34A8FD4-B82A-4608-AD87-2403E13AE895}">
  <cacheSource type="external" connectionId="3">
    <extLst>
      <ext xmlns:x14="http://schemas.microsoft.com/office/spreadsheetml/2009/9/main" uri="{F057638F-6D5F-4e77-A914-E7F072B9BCA8}">
        <x14:sourceConnection name="ThisWorkbookDataModel"/>
      </ext>
    </extLst>
  </cacheSource>
  <cacheFields count="0"/>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0"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0"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0" memberValueDatatype="130" unbalanced="0"/>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0"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20937016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29513885" backgroundQuery="1" createdVersion="7" refreshedVersion="7" minRefreshableVersion="3" recordCount="0" supportSubquery="1" supportAdvancedDrill="1" xr:uid="{376BA2A7-5BCD-47D5-8EEE-CB6F548ECB5A}">
  <cacheSource type="external" connectionId="3"/>
  <cacheFields count="3">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Sum of working hours3]" caption="Sum of working hours3" numFmtId="0" hierarchy="63" level="32767"/>
    <cacheField name="[Measures].[Sum of total downtime in hr2]" caption="Sum of total downtime in hr2" numFmtId="0" hierarchy="64"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0439816" backgroundQuery="1" createdVersion="7" refreshedVersion="7" minRefreshableVersion="3" recordCount="0" supportSubquery="1" supportAdvancedDrill="1" xr:uid="{EC7A61B2-439C-4D00-BA49-D1A0CC87A24D}">
  <cacheSource type="external" connectionId="3"/>
  <cacheFields count="3">
    <cacheField name="[line_productivity].[Operator].[Operator]" caption="Operator" numFmtId="0" hierarchy="23" level="1">
      <sharedItems count="14">
        <s v="Alex"/>
        <s v="Casey"/>
        <s v="Charlie"/>
        <s v="Chris"/>
        <s v="Dee"/>
        <s v="Dennis"/>
        <s v="Drew"/>
        <s v="Jamie"/>
        <s v="Jordan"/>
        <s v="Mac"/>
        <s v="Morgan"/>
        <s v="Riley"/>
        <s v="Sam"/>
        <s v="Taylor"/>
      </sharedItems>
    </cacheField>
    <cacheField name="[Measures].[Count of shift]" caption="Count of shift" numFmtId="0" hierarchy="55" level="32767"/>
    <cacheField name="[Measures].[Sum of total downtime in hr2]" caption="Sum of total downtime in hr2" numFmtId="0" hierarchy="64" level="32767"/>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0"/>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1018517" backgroundQuery="1" createdVersion="7" refreshedVersion="7" minRefreshableVersion="3" recordCount="0" supportSubquery="1" supportAdvancedDrill="1" xr:uid="{FE2526F7-E740-46C9-B906-004E879F8026}">
  <cacheSource type="external" connectionId="3"/>
  <cacheFields count="7">
    <cacheField name="[Measures].[Sum of Emergency stop]" caption="Sum of Emergency stop" numFmtId="0" hierarchy="65" level="32767"/>
    <cacheField name="[Measures].[Sum of Inventory shortage]" caption="Sum of Inventory shortage" numFmtId="0" hierarchy="68" level="32767"/>
    <cacheField name="[Measures].[Sum of Product spill]" caption="Sum of Product spill" numFmtId="0" hierarchy="69" level="32767"/>
    <cacheField name="[Measures].[Sum of Machine failure]" caption="Sum of Machine failure" numFmtId="0" hierarchy="71" level="32767"/>
    <cacheField name="[Measures].[Sum of Conveyor belt jam]" caption="Sum of Conveyor belt jam" numFmtId="0" hierarchy="73" level="32767"/>
    <cacheField name="[Measures].[Sum of Other]" caption="Sum of Other" numFmtId="0" hierarchy="76"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6"/>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1828702" backgroundQuery="1" createdVersion="7" refreshedVersion="7" minRefreshableVersion="3" recordCount="0" supportSubquery="1" supportAdvancedDrill="1" xr:uid="{717576DB-5EE6-432F-875B-19CFFFE13488}">
  <cacheSource type="external" connectionId="3"/>
  <cacheFields count="3">
    <cacheField name="[Measures].[Sum of Total Human Error Downtime Hr]" caption="Sum of Total Human Error Downtime Hr" numFmtId="0" hierarchy="59" level="32767"/>
    <cacheField name="[Measures].[Sum of Total Non-Human Error Downtime Hr]" caption="Sum of Total Non-Human Error Downtime Hr" numFmtId="0" hierarchy="60"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2"/>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240741" backgroundQuery="1" createdVersion="7" refreshedVersion="7" minRefreshableVersion="3" recordCount="0" supportSubquery="1" supportAdvancedDrill="1" xr:uid="{382101D3-0528-47AF-A58D-BE978805DC79}">
  <cacheSource type="external" connectionId="3"/>
  <cacheFields count="7">
    <cacheField name="[Measures].[Sum of Machine adjustment]" caption="Sum of Machine adjustment" numFmtId="0" hierarchy="70" level="32767"/>
    <cacheField name="[Measures].[Sum of Batch coding error]" caption="Sum of Batch coding error" numFmtId="0" hierarchy="72" level="32767"/>
    <cacheField name="[Measures].[Sum of Label switch]" caption="Sum of Label switch" numFmtId="0" hierarchy="75" level="32767"/>
    <cacheField name="[Measures].[Sum of Labeling error]" caption="Sum of Labeling error" numFmtId="0" hierarchy="67" level="32767"/>
    <cacheField name="[Measures].[Sum of Batch change]" caption="Sum of Batch change" numFmtId="0" hierarchy="66" level="32767"/>
    <cacheField name="[Measures].[Sum of Calibration error]" caption="Sum of Calibration error" numFmtId="0" hierarchy="74"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6"/>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3333334" backgroundQuery="1" createdVersion="7" refreshedVersion="7" minRefreshableVersion="3" recordCount="0" supportSubquery="1" supportAdvancedDrill="1" xr:uid="{7C066790-F892-45BA-891A-24A4B9161D3B}">
  <cacheSource type="external" connectionId="3"/>
  <cacheFields count="3">
    <cacheField name="[Measures].[Sum of Total Human Error Downtime Hr]" caption="Sum of Total Human Error Downtime Hr" numFmtId="0" hierarchy="59" level="32767"/>
    <cacheField name="[Measures].[Sum of Total Non-Human Error Downtime Hr]" caption="Sum of Total Non-Human Error Downtime Hr" numFmtId="0" hierarchy="60" level="32767"/>
    <cacheField name="[line_productivity].[Operator].[Operator]" caption="Operator" numFmtId="0" hierarchy="23" level="1">
      <sharedItems count="14">
        <s v="Alex"/>
        <s v="Casey"/>
        <s v="Charlie"/>
        <s v="Chris"/>
        <s v="Dee"/>
        <s v="Dennis"/>
        <s v="Drew"/>
        <s v="Jamie"/>
        <s v="Jordan"/>
        <s v="Mac"/>
        <s v="Morgan"/>
        <s v="Riley"/>
        <s v="Sam"/>
        <s v="Taylor"/>
      </sharedItems>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2"/>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hidden="1">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hidden="1">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einabshaban438@gmail.com" refreshedDate="45754.700633912034" backgroundQuery="1" createdVersion="7" refreshedVersion="7" minRefreshableVersion="3" recordCount="0" supportSubquery="1" supportAdvancedDrill="1" xr:uid="{6D46C787-E9E1-44A8-A15C-57CA10B81527}">
  <cacheSource type="external" connectionId="3"/>
  <cacheFields count="4">
    <cacheField name="[Measures].[Count of shift]" caption="Count of shift" numFmtId="0" hierarchy="55" level="32767"/>
    <cacheField name="[line_productivity].[shift].[shift]" caption="shift" numFmtId="0" hierarchy="29" level="1">
      <sharedItems count="2">
        <s v="Evening Shift"/>
        <s v="Morning Shift"/>
      </sharedItems>
    </cacheField>
    <cacheField name="[Measures].[Sum of total downtime in hr2]" caption="Sum of total downtime in hr2" numFmtId="0" hierarchy="64" level="32767"/>
    <cacheField name="[line_productivity].[Operator].[Operator]" caption="Operator" numFmtId="0" hierarchy="23" level="1">
      <sharedItems containsSemiMixedTypes="0" containsNonDate="0" containsString="0"/>
    </cacheField>
  </cacheFields>
  <cacheHierarchies count="81">
    <cacheHierarchy uniqueName="[downtime_factors].[Factor]" caption="Factor" attribute="1" defaultMemberUniqueName="[downtime_factors].[Factor].[All]" allUniqueName="[downtime_factors].[Factor].[All]" dimensionUniqueName="[downtime_factors]" displayFolder="" count="0" memberValueDatatype="20" unbalanced="0"/>
    <cacheHierarchy uniqueName="[downtime_factors].[Description]" caption="Description" attribute="1" defaultMemberUniqueName="[downtime_factors].[Description].[All]" allUniqueName="[downtime_factors].[Description].[All]" dimensionUniqueName="[downtime_factors]" displayFolder="" count="0" memberValueDatatype="130" unbalanced="0"/>
    <cacheHierarchy uniqueName="[downtime_factors].[Operator Error]" caption="Operator Error" attribute="1" defaultMemberUniqueName="[downtime_factors].[Operator Error].[All]" allUniqueName="[downtime_factors].[Operator Error].[All]" dimensionUniqueName="[downtime_factors]" displayFolder="" count="0" memberValueDatatype="130" unbalanced="0"/>
    <cacheHierarchy uniqueName="[line_downtime].[Batch ID]" caption="Batch ID" attribute="1" defaultMemberUniqueName="[line_downtime].[Batch ID].[All]" allUniqueName="[line_downtime].[Batch ID].[All]" dimensionUniqueName="[line_downtime]" displayFolder="" count="2" memberValueDatatype="20" unbalanced="0"/>
    <cacheHierarchy uniqueName="[line_downtime].[Emergency stop]" caption="Emergency stop" attribute="1" defaultMemberUniqueName="[line_downtime].[Emergency stop].[All]" allUniqueName="[line_downtime].[Emergency stop].[All]" dimensionUniqueName="[line_downtime]" displayFolder="" count="0" memberValueDatatype="5" unbalanced="0"/>
    <cacheHierarchy uniqueName="[line_downtime].[Batch change]" caption="Batch change" attribute="1" defaultMemberUniqueName="[line_downtime].[Batch change].[All]" allUniqueName="[line_downtime].[Batch change].[All]" dimensionUniqueName="[line_downtime]" displayFolder="" count="0" memberValueDatatype="5" unbalanced="0"/>
    <cacheHierarchy uniqueName="[line_downtime].[Labeling error]" caption="Labeling error" attribute="1" defaultMemberUniqueName="[line_downtime].[Labeling error].[All]" allUniqueName="[line_downtime].[Labeling error].[All]" dimensionUniqueName="[line_downtime]" displayFolder="" count="0" memberValueDatatype="5" unbalanced="0"/>
    <cacheHierarchy uniqueName="[line_downtime].[Inventory shortage]" caption="Inventory shortage" attribute="1" defaultMemberUniqueName="[line_downtime].[Inventory shortage].[All]" allUniqueName="[line_downtime].[Inventory shortage].[All]" dimensionUniqueName="[line_downtime]" displayFolder="" count="0" memberValueDatatype="5" unbalanced="0"/>
    <cacheHierarchy uniqueName="[line_downtime].[Product spill]" caption="Product spill" attribute="1" defaultMemberUniqueName="[line_downtime].[Product spill].[All]" allUniqueName="[line_downtime].[Product spill].[All]" dimensionUniqueName="[line_downtime]" displayFolder="" count="0" memberValueDatatype="5" unbalanced="0"/>
    <cacheHierarchy uniqueName="[line_downtime].[Machine adjustment]" caption="Machine adjustment" attribute="1" defaultMemberUniqueName="[line_downtime].[Machine adjustment].[All]" allUniqueName="[line_downtime].[Machine adjustment].[All]" dimensionUniqueName="[line_downtime]" displayFolder="" count="0" memberValueDatatype="5" unbalanced="0"/>
    <cacheHierarchy uniqueName="[line_downtime].[Machine failure]" caption="Machine failure" attribute="1" defaultMemberUniqueName="[line_downtime].[Machine failure].[All]" allUniqueName="[line_downtime].[Machine failure].[All]" dimensionUniqueName="[line_downtime]" displayFolder="" count="0" memberValueDatatype="5" unbalanced="0"/>
    <cacheHierarchy uniqueName="[line_downtime].[Batch coding error]" caption="Batch coding error" attribute="1" defaultMemberUniqueName="[line_downtime].[Batch coding error].[All]" allUniqueName="[line_downtime].[Batch coding error].[All]" dimensionUniqueName="[line_downtime]" displayFolder="" count="0" memberValueDatatype="5" unbalanced="0"/>
    <cacheHierarchy uniqueName="[line_downtime].[Conveyor belt jam]" caption="Conveyor belt jam" attribute="1" defaultMemberUniqueName="[line_downtime].[Conveyor belt jam].[All]" allUniqueName="[line_downtime].[Conveyor belt jam].[All]" dimensionUniqueName="[line_downtime]" displayFolder="" count="0" memberValueDatatype="5" unbalanced="0"/>
    <cacheHierarchy uniqueName="[line_downtime].[Calibration error]" caption="Calibration error" attribute="1" defaultMemberUniqueName="[line_downtime].[Calibration error].[All]" allUniqueName="[line_downtime].[Calibration error].[All]" dimensionUniqueName="[line_downtime]" displayFolder="" count="0" memberValueDatatype="5" unbalanced="0"/>
    <cacheHierarchy uniqueName="[line_downtime].[Label switch]" caption="Label switch" attribute="1" defaultMemberUniqueName="[line_downtime].[Label switch].[All]" allUniqueName="[line_downtime].[Label switch].[All]" dimensionUniqueName="[line_downtime]" displayFolder="" count="0" memberValueDatatype="5" unbalanced="0"/>
    <cacheHierarchy uniqueName="[line_downtime].[Other]" caption="Other" attribute="1" defaultMemberUniqueName="[line_downtime].[Other].[All]" allUniqueName="[line_downtime].[Other].[All]" dimensionUniqueName="[line_downtime]" displayFolder="" count="0" memberValueDatatype="5" unbalanced="0"/>
    <cacheHierarchy uniqueName="[line_downtime].[Total Downtime Hr]" caption="Total Downtime Hr" attribute="1" defaultMemberUniqueName="[line_downtime].[Total Downtime Hr].[All]" allUniqueName="[line_downtime].[Total Downtime Hr].[All]" dimensionUniqueName="[line_downtime]" displayFolder="" count="0" memberValueDatatype="5" unbalanced="0"/>
    <cacheHierarchy uniqueName="[line_downtime].[Total Human Error Downtime Hr]" caption="Total Human Error Downtime Hr" attribute="1" defaultMemberUniqueName="[line_downtime].[Total Human Error Downtime Hr].[All]" allUniqueName="[line_downtime].[Total Human Error Downtime Hr].[All]" dimensionUniqueName="[line_downtime]" displayFolder="" count="0" memberValueDatatype="5" unbalanced="0"/>
    <cacheHierarchy uniqueName="[line_downtime].[Total Non-Human Error Downtime Hr]" caption="Total Non-Human Error Downtime Hr" attribute="1" defaultMemberUniqueName="[line_downtime].[Total Non-Human Error Downtime Hr].[All]" allUniqueName="[line_downtime].[Total Non-Human Error Downtime Hr].[All]" dimensionUniqueName="[line_downtime]" displayFolder="" count="0" memberValueDatatype="5" unbalanced="0"/>
    <cacheHierarchy uniqueName="[line_downtime].[total downtime in mins]" caption="total downtime in mins" attribute="1" defaultMemberUniqueName="[line_downtime].[total downtime in mins].[All]" allUniqueName="[line_downtime].[total downtime in mins].[All]" dimensionUniqueName="[line_downtime]" displayFolder="" count="0" memberValueDatatype="5" unbalanced="0"/>
    <cacheHierarchy uniqueName="[line_productivity].[Date]" caption="Date" attribute="1" time="1" defaultMemberUniqueName="[line_productivity].[Date].[All]" allUniqueName="[line_productivity].[Date].[All]" dimensionUniqueName="[line_productivity]" displayFolder="" count="2" memberValueDatatype="7" unbalanced="0"/>
    <cacheHierarchy uniqueName="[line_productivity].[Product]" caption="Product" attribute="1" defaultMemberUniqueName="[line_productivity].[Product].[All]" allUniqueName="[line_productivity].[Product].[All]" dimensionUniqueName="[line_productivity]" displayFolder="" count="2" memberValueDatatype="130" unbalanced="0"/>
    <cacheHierarchy uniqueName="[line_productivity].[Batch Id]" caption="Batch Id" attribute="1" defaultMemberUniqueName="[line_productivity].[Batch Id].[All]" allUniqueName="[line_productivity].[Batch Id].[All]" dimensionUniqueName="[line_productivity]" displayFolder="" count="0" memberValueDatatype="20" unbalanced="0"/>
    <cacheHierarchy uniqueName="[line_productivity].[Operator]" caption="Operator" attribute="1" defaultMemberUniqueName="[line_productivity].[Operator].[All]" allUniqueName="[line_productivity].[Operator].[All]" dimensionUniqueName="[line_productivity]" displayFolder="" count="2" memberValueDatatype="130" unbalanced="0">
      <fieldsUsage count="2">
        <fieldUsage x="-1"/>
        <fieldUsage x="3"/>
      </fieldsUsage>
    </cacheHierarchy>
    <cacheHierarchy uniqueName="[line_productivity].[Start Time]" caption="Start Time" attribute="1" defaultMemberUniqueName="[line_productivity].[Start Time].[All]" allUniqueName="[line_productivity].[Start Time].[All]" dimensionUniqueName="[line_productivity]" displayFolder="" count="0" memberValueDatatype="130" unbalanced="0"/>
    <cacheHierarchy uniqueName="[line_productivity].[End time]" caption="End time" attribute="1" defaultMemberUniqueName="[line_productivity].[End time].[All]" allUniqueName="[line_productivity].[End time].[All]" dimensionUniqueName="[line_productivity]" displayFolder="" count="0" memberValueDatatype="130" unbalanced="0"/>
    <cacheHierarchy uniqueName="[line_productivity].[Batch time]" caption="Batch time" attribute="1" defaultMemberUniqueName="[line_productivity].[Batch time].[All]" allUniqueName="[line_productivity].[Batch time].[All]" dimensionUniqueName="[line_productivity]" displayFolder="" count="0" memberValueDatatype="5" unbalanced="0"/>
    <cacheHierarchy uniqueName="[line_productivity].[Total downtime in min]" caption="Total downtime in min" attribute="1" defaultMemberUniqueName="[line_productivity].[Total downtime in min].[All]" allUniqueName="[line_productivity].[Total downtime in min].[All]" dimensionUniqueName="[line_productivity]" displayFolder="" count="0" memberValueDatatype="5" unbalanced="0"/>
    <cacheHierarchy uniqueName="[line_productivity].[working hours in hrs]" caption="working hours in hrs" attribute="1" defaultMemberUniqueName="[line_productivity].[working hours in hrs].[All]" allUniqueName="[line_productivity].[working hours in hrs].[All]" dimensionUniqueName="[line_productivity]" displayFolder="" count="0" memberValueDatatype="130" unbalanced="0"/>
    <cacheHierarchy uniqueName="[line_productivity].[shift]" caption="shift" attribute="1" defaultMemberUniqueName="[line_productivity].[shift].[All]" allUniqueName="[line_productivity].[shift].[All]" dimensionUniqueName="[line_productivity]" displayFolder="" count="2" memberValueDatatype="130" unbalanced="0">
      <fieldsUsage count="2">
        <fieldUsage x="-1"/>
        <fieldUsage x="1"/>
      </fieldsUsage>
    </cacheHierarchy>
    <cacheHierarchy uniqueName="[line_productivity].[working hours of operator]" caption="working hours of operator" attribute="1" defaultMemberUniqueName="[line_productivity].[working hours of operator].[All]" allUniqueName="[line_productivity].[working hours of operator].[All]" dimensionUniqueName="[line_productivity]" displayFolder="" count="0" memberValueDatatype="5" unbalanced="0"/>
    <cacheHierarchy uniqueName="[line_productivity].[Date (Year)]" caption="Date (Year)" attribute="1" defaultMemberUniqueName="[line_productivity].[Date (Year)].[All]" allUniqueName="[line_productivity].[Date (Year)].[All]" dimensionUniqueName="[line_productivity]" displayFolder="" count="0" memberValueDatatype="130" unbalanced="0"/>
    <cacheHierarchy uniqueName="[line_productivity].[Date (Quarter)]" caption="Date (Quarter)" attribute="1" defaultMemberUniqueName="[line_productivity].[Date (Quarter)].[All]" allUniqueName="[line_productivity].[Date (Quarter)].[All]" dimensionUniqueName="[line_productivity]" displayFolder="" count="0" memberValueDatatype="130" unbalanced="0"/>
    <cacheHierarchy uniqueName="[line_productivity].[Date (Month)]" caption="Date (Month)" attribute="1" defaultMemberUniqueName="[line_productivity].[Date (Month)].[All]" allUniqueName="[line_productivity].[Date (Month)].[All]" dimensionUniqueName="[line_productivity]" displayFolder="" count="0" memberValueDatatype="130" unbalanced="0"/>
    <cacheHierarchy uniqueName="[line_productivity].[productive time]" caption="productive time" attribute="1" defaultMemberUniqueName="[line_productivity].[productive time].[All]" allUniqueName="[line_productivity].[productive time].[All]" dimensionUniqueName="[line_productivity]" displayFolder="" count="0" memberValueDatatype="5" unbalanced="0"/>
    <cacheHierarchy uniqueName="[line_productivity].[total downtime in min 2]" caption="total downtime in min 2" attribute="1" defaultMemberUniqueName="[line_productivity].[total downtime in min 2].[All]" allUniqueName="[line_productivity].[total downtime in min 2].[All]" dimensionUniqueName="[line_productivity]" displayFolder="" count="0" memberValueDatatype="5" unbalanced="0"/>
    <cacheHierarchy uniqueName="[line_productivity].[total downtime in hrs]" caption="total downtime in hrs" attribute="1" defaultMemberUniqueName="[line_productivity].[total downtime in hrs].[All]" allUniqueName="[line_productivity].[total downtime in hrs].[All]" dimensionUniqueName="[line_productivity]" displayFolder="" count="0" memberValueDatatype="5" unbalanced="0"/>
    <cacheHierarchy uniqueName="[line_productivity].[total downtime in hr2]" caption="total downtime in hr2" attribute="1" defaultMemberUniqueName="[line_productivity].[total downtime in hr2].[All]" allUniqueName="[line_productivity].[total downtime in hr2].[All]" dimensionUniqueName="[line_productivity]" displayFolder="" count="0" memberValueDatatype="5" unbalanced="0"/>
    <cacheHierarchy uniqueName="[line_productivity].[working hours3]" caption="working hours3" attribute="1" defaultMemberUniqueName="[line_productivity].[working hours3].[All]" allUniqueName="[line_productivity].[working hours3].[All]" dimensionUniqueName="[line_productivity]"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_productivity].[Date (Month Index)]" caption="Date (Month Index)" attribute="1" defaultMemberUniqueName="[line_productivity].[Date (Month Index)].[All]" allUniqueName="[line_productivity].[Date (Month Index)].[All]" dimensionUniqueName="[line_productivity]" displayFolder="" count="0" memberValueDatatype="20" unbalanced="0" hidden="1"/>
    <cacheHierarchy uniqueName="[Measures].[__XL_Count Table2]" caption="__XL_Count Table2" measure="1" displayFolder="" measureGroup="Products" count="0" hidden="1"/>
    <cacheHierarchy uniqueName="[Measures].[__XL_Count Table4]" caption="__XL_Count Table4" measure="1" displayFolder="" measureGroup="line_productivity" count="0" hidden="1"/>
    <cacheHierarchy uniqueName="[Measures].[__XL_Count line_downtime]" caption="__XL_Count line_downtime" measure="1" displayFolder="" measureGroup="line_downtime" count="0" hidden="1"/>
    <cacheHierarchy uniqueName="[Measures].[__XL_Count downtime_factors]" caption="__XL_Count downtime_factors" measure="1" displayFolder="" measureGroup="downtime_factors" count="0" hidden="1"/>
    <cacheHierarchy uniqueName="[Measures].[__No measures defined]" caption="__No measures defined" measure="1" displayFolder="" count="0" hidden="1"/>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39"/>
        </ext>
      </extLst>
    </cacheHierarchy>
    <cacheHierarchy uniqueName="[Measures].[Sum of Min batch time]" caption="Sum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Average of Min batch time]" caption="Average of Min batch time" measure="1" displayFolder="" measureGroup="Products" count="0" hidden="1">
      <extLst>
        <ext xmlns:x15="http://schemas.microsoft.com/office/spreadsheetml/2010/11/main" uri="{B97F6D7D-B522-45F9-BDA1-12C45D357490}">
          <x15:cacheHierarchy aggregatedColumn="42"/>
        </ext>
      </extLst>
    </cacheHierarchy>
    <cacheHierarchy uniqueName="[Measures].[Sum of Total downtime in min]" caption="Sum of Total downtime in min" measure="1" displayFolder="" measureGroup="line_productivity" count="0" hidden="1"/>
    <cacheHierarchy uniqueName="[Measures].[Sum of working hours of operator]" caption="Sum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Count of working hours in hrs 2]" caption="Count of working hours in hrs 2" measure="1" displayFolder="" measureGroup="line_productivity" count="0" hidden="1">
      <extLst>
        <ext xmlns:x15="http://schemas.microsoft.com/office/spreadsheetml/2010/11/main" uri="{B97F6D7D-B522-45F9-BDA1-12C45D357490}">
          <x15:cacheHierarchy aggregatedColumn="28"/>
        </ext>
      </extLst>
    </cacheHierarchy>
    <cacheHierarchy uniqueName="[Measures].[Count of shift]" caption="Count of shift" measure="1" displayFolder="" measureGroup="line_productivity"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ate]" caption="Count of Date" measure="1" displayFolder="" measureGroup="line_productivity" count="0" hidden="1">
      <extLst>
        <ext xmlns:x15="http://schemas.microsoft.com/office/spreadsheetml/2010/11/main" uri="{B97F6D7D-B522-45F9-BDA1-12C45D357490}">
          <x15:cacheHierarchy aggregatedColumn="20"/>
        </ext>
      </extLst>
    </cacheHierarchy>
    <cacheHierarchy uniqueName="[Measures].[Count of working hours of operator]" caption="Count of working hours of operator" measure="1" displayFolder="" measureGroup="line_productivity" count="0" hidden="1">
      <extLst>
        <ext xmlns:x15="http://schemas.microsoft.com/office/spreadsheetml/2010/11/main" uri="{B97F6D7D-B522-45F9-BDA1-12C45D357490}">
          <x15:cacheHierarchy aggregatedColumn="30"/>
        </ext>
      </extLst>
    </cacheHierarchy>
    <cacheHierarchy uniqueName="[Measures].[Sum of Total Downtime Hr]" caption="Sum of Total Downtime Hr" measure="1" displayFolder="" measureGroup="line_downtime" count="0" hidden="1">
      <extLst>
        <ext xmlns:x15="http://schemas.microsoft.com/office/spreadsheetml/2010/11/main" uri="{B97F6D7D-B522-45F9-BDA1-12C45D357490}">
          <x15:cacheHierarchy aggregatedColumn="16"/>
        </ext>
      </extLst>
    </cacheHierarchy>
    <cacheHierarchy uniqueName="[Measures].[Sum of Total Human Error Downtime Hr]" caption="Sum of Total Human Error Downtime Hr" measure="1" displayFolder="" measureGroup="line_downtime" count="0" hidden="1">
      <extLst>
        <ext xmlns:x15="http://schemas.microsoft.com/office/spreadsheetml/2010/11/main" uri="{B97F6D7D-B522-45F9-BDA1-12C45D357490}">
          <x15:cacheHierarchy aggregatedColumn="17"/>
        </ext>
      </extLst>
    </cacheHierarchy>
    <cacheHierarchy uniqueName="[Measures].[Sum of Total Non-Human Error Downtime Hr]" caption="Sum of Total Non-Human Error Downtime Hr" measure="1" displayFolder="" measureGroup="line_downtime" count="0" hidden="1">
      <extLst>
        <ext xmlns:x15="http://schemas.microsoft.com/office/spreadsheetml/2010/11/main" uri="{B97F6D7D-B522-45F9-BDA1-12C45D357490}">
          <x15:cacheHierarchy aggregatedColumn="18"/>
        </ext>
      </extLst>
    </cacheHierarchy>
    <cacheHierarchy uniqueName="[Measures].[Count of Operator]" caption="Count of Operator" measure="1" displayFolder="" measureGroup="line_productivity" count="0" hidden="1">
      <extLst>
        <ext xmlns:x15="http://schemas.microsoft.com/office/spreadsheetml/2010/11/main" uri="{B97F6D7D-B522-45F9-BDA1-12C45D357490}">
          <x15:cacheHierarchy aggregatedColumn="23"/>
        </ext>
      </extLst>
    </cacheHierarchy>
    <cacheHierarchy uniqueName="[Measures].[Sum of productive time]" caption="Sum of productive time" measure="1" displayFolder="" measureGroup="line_productivity" count="0" hidden="1">
      <extLst>
        <ext xmlns:x15="http://schemas.microsoft.com/office/spreadsheetml/2010/11/main" uri="{B97F6D7D-B522-45F9-BDA1-12C45D357490}">
          <x15:cacheHierarchy aggregatedColumn="34"/>
        </ext>
      </extLst>
    </cacheHierarchy>
    <cacheHierarchy uniqueName="[Measures].[Sum of working hours3]" caption="Sum of working hours3" measure="1" displayFolder="" measureGroup="line_productivity" count="0" hidden="1">
      <extLst>
        <ext xmlns:x15="http://schemas.microsoft.com/office/spreadsheetml/2010/11/main" uri="{B97F6D7D-B522-45F9-BDA1-12C45D357490}">
          <x15:cacheHierarchy aggregatedColumn="38"/>
        </ext>
      </extLst>
    </cacheHierarchy>
    <cacheHierarchy uniqueName="[Measures].[Sum of total downtime in hr2]" caption="Sum of total downtime in hr2" measure="1" displayFolder="" measureGroup="line_productivity"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Emergency stop]" caption="Sum of Emergency stop" measure="1" displayFolder="" measureGroup="line_downtime" count="0" hidden="1">
      <extLst>
        <ext xmlns:x15="http://schemas.microsoft.com/office/spreadsheetml/2010/11/main" uri="{B97F6D7D-B522-45F9-BDA1-12C45D357490}">
          <x15:cacheHierarchy aggregatedColumn="4"/>
        </ext>
      </extLst>
    </cacheHierarchy>
    <cacheHierarchy uniqueName="[Measures].[Sum of Batch change]" caption="Sum of Batch change" measure="1" displayFolder="" measureGroup="line_downtime" count="0" hidden="1">
      <extLst>
        <ext xmlns:x15="http://schemas.microsoft.com/office/spreadsheetml/2010/11/main" uri="{B97F6D7D-B522-45F9-BDA1-12C45D357490}">
          <x15:cacheHierarchy aggregatedColumn="5"/>
        </ext>
      </extLst>
    </cacheHierarchy>
    <cacheHierarchy uniqueName="[Measures].[Sum of Labeling error]" caption="Sum of Labeling error" measure="1" displayFolder="" measureGroup="line_downtime" count="0" hidden="1">
      <extLst>
        <ext xmlns:x15="http://schemas.microsoft.com/office/spreadsheetml/2010/11/main" uri="{B97F6D7D-B522-45F9-BDA1-12C45D357490}">
          <x15:cacheHierarchy aggregatedColumn="6"/>
        </ext>
      </extLst>
    </cacheHierarchy>
    <cacheHierarchy uniqueName="[Measures].[Sum of Inventory shortage]" caption="Sum of Inventory shortage" measure="1" displayFolder="" measureGroup="line_downtime" count="0" hidden="1">
      <extLst>
        <ext xmlns:x15="http://schemas.microsoft.com/office/spreadsheetml/2010/11/main" uri="{B97F6D7D-B522-45F9-BDA1-12C45D357490}">
          <x15:cacheHierarchy aggregatedColumn="7"/>
        </ext>
      </extLst>
    </cacheHierarchy>
    <cacheHierarchy uniqueName="[Measures].[Sum of Product spill]" caption="Sum of Product spill" measure="1" displayFolder="" measureGroup="line_downtime" count="0" hidden="1">
      <extLst>
        <ext xmlns:x15="http://schemas.microsoft.com/office/spreadsheetml/2010/11/main" uri="{B97F6D7D-B522-45F9-BDA1-12C45D357490}">
          <x15:cacheHierarchy aggregatedColumn="8"/>
        </ext>
      </extLst>
    </cacheHierarchy>
    <cacheHierarchy uniqueName="[Measures].[Sum of Machine adjustment]" caption="Sum of Machine adjustment" measure="1" displayFolder="" measureGroup="line_downtime" count="0" hidden="1">
      <extLst>
        <ext xmlns:x15="http://schemas.microsoft.com/office/spreadsheetml/2010/11/main" uri="{B97F6D7D-B522-45F9-BDA1-12C45D357490}">
          <x15:cacheHierarchy aggregatedColumn="9"/>
        </ext>
      </extLst>
    </cacheHierarchy>
    <cacheHierarchy uniqueName="[Measures].[Sum of Machine failure]" caption="Sum of Machine failure" measure="1" displayFolder="" measureGroup="line_downtime" count="0" hidden="1">
      <extLst>
        <ext xmlns:x15="http://schemas.microsoft.com/office/spreadsheetml/2010/11/main" uri="{B97F6D7D-B522-45F9-BDA1-12C45D357490}">
          <x15:cacheHierarchy aggregatedColumn="10"/>
        </ext>
      </extLst>
    </cacheHierarchy>
    <cacheHierarchy uniqueName="[Measures].[Sum of Batch coding error]" caption="Sum of Batch coding error" measure="1" displayFolder="" measureGroup="line_downtime" count="0" hidden="1">
      <extLst>
        <ext xmlns:x15="http://schemas.microsoft.com/office/spreadsheetml/2010/11/main" uri="{B97F6D7D-B522-45F9-BDA1-12C45D357490}">
          <x15:cacheHierarchy aggregatedColumn="11"/>
        </ext>
      </extLst>
    </cacheHierarchy>
    <cacheHierarchy uniqueName="[Measures].[Sum of Conveyor belt jam]" caption="Sum of Conveyor belt jam" measure="1" displayFolder="" measureGroup="line_downtime" count="0" hidden="1">
      <extLst>
        <ext xmlns:x15="http://schemas.microsoft.com/office/spreadsheetml/2010/11/main" uri="{B97F6D7D-B522-45F9-BDA1-12C45D357490}">
          <x15:cacheHierarchy aggregatedColumn="12"/>
        </ext>
      </extLst>
    </cacheHierarchy>
    <cacheHierarchy uniqueName="[Measures].[Sum of Calibration error]" caption="Sum of Calibration error" measure="1" displayFolder="" measureGroup="line_downtime" count="0" hidden="1">
      <extLst>
        <ext xmlns:x15="http://schemas.microsoft.com/office/spreadsheetml/2010/11/main" uri="{B97F6D7D-B522-45F9-BDA1-12C45D357490}">
          <x15:cacheHierarchy aggregatedColumn="13"/>
        </ext>
      </extLst>
    </cacheHierarchy>
    <cacheHierarchy uniqueName="[Measures].[Sum of Label switch]" caption="Sum of Label switch" measure="1" displayFolder="" measureGroup="line_downtime" count="0" hidden="1">
      <extLst>
        <ext xmlns:x15="http://schemas.microsoft.com/office/spreadsheetml/2010/11/main" uri="{B97F6D7D-B522-45F9-BDA1-12C45D357490}">
          <x15:cacheHierarchy aggregatedColumn="14"/>
        </ext>
      </extLst>
    </cacheHierarchy>
    <cacheHierarchy uniqueName="[Measures].[Sum of Other]" caption="Sum of Other" measure="1" displayFolder="" measureGroup="line_downtime" count="0" hidden="1">
      <extLst>
        <ext xmlns:x15="http://schemas.microsoft.com/office/spreadsheetml/2010/11/main" uri="{B97F6D7D-B522-45F9-BDA1-12C45D357490}">
          <x15:cacheHierarchy aggregatedColumn="15"/>
        </ext>
      </extLst>
    </cacheHierarchy>
    <cacheHierarchy uniqueName="[Measures].[Sum of Batch time]" caption="Sum of Batch time" measure="1" displayFolder="" measureGroup="line_productivity" count="0" hidden="1">
      <extLst>
        <ext xmlns:x15="http://schemas.microsoft.com/office/spreadsheetml/2010/11/main" uri="{B97F6D7D-B522-45F9-BDA1-12C45D357490}">
          <x15:cacheHierarchy aggregatedColumn="26"/>
        </ext>
      </extLst>
    </cacheHierarchy>
    <cacheHierarchy uniqueName="[Measures].[Count of Product]" caption="Count of Product" measure="1" displayFolder="" measureGroup="line_productivity" count="0" hidden="1">
      <extLst>
        <ext xmlns:x15="http://schemas.microsoft.com/office/spreadsheetml/2010/11/main" uri="{B97F6D7D-B522-45F9-BDA1-12C45D357490}">
          <x15:cacheHierarchy aggregatedColumn="21"/>
        </ext>
      </extLst>
    </cacheHierarchy>
    <cacheHierarchy uniqueName="[Measures].[Count of Date (Year)]" caption="Count of Date (Year)" measure="1" displayFolder="" measureGroup="line_productivity" count="0" hidden="1">
      <extLst>
        <ext xmlns:x15="http://schemas.microsoft.com/office/spreadsheetml/2010/11/main" uri="{B97F6D7D-B522-45F9-BDA1-12C45D357490}">
          <x15:cacheHierarchy aggregatedColumn="31"/>
        </ext>
      </extLst>
    </cacheHierarchy>
    <cacheHierarchy uniqueName="[Measures].[Count of Operator Error]" caption="Count of Operator Error" measure="1" displayFolder="" measureGroup="downtime_factors" count="0" hidden="1">
      <extLst>
        <ext xmlns:x15="http://schemas.microsoft.com/office/spreadsheetml/2010/11/main" uri="{B97F6D7D-B522-45F9-BDA1-12C45D357490}">
          <x15:cacheHierarchy aggregatedColumn="2"/>
        </ext>
      </extLst>
    </cacheHierarchy>
  </cacheHierarchies>
  <kpis count="0"/>
  <dimensions count="5">
    <dimension name="downtime_factors" uniqueName="[downtime_factors]" caption="downtime_factors"/>
    <dimension name="line_downtime" uniqueName="[line_downtime]" caption="line_downtime"/>
    <dimension name="line_productivity" uniqueName="[line_productivity]" caption="line_productivity"/>
    <dimension measure="1" name="Measures" uniqueName="[Measures]" caption="Measures"/>
    <dimension name="Products" uniqueName="[Products]" caption="Products"/>
  </dimensions>
  <measureGroups count="4">
    <measureGroup name="downtime_factors" caption="downtime_factors"/>
    <measureGroup name="line_downtime" caption="line_downtime"/>
    <measureGroup name="line_productivity" caption="line_productivity"/>
    <measureGroup name="Products" caption="Products"/>
  </measureGroups>
  <maps count="7">
    <map measureGroup="0"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03BA8-7A0D-4B27-8DA2-FDC9E44FA4E5}" name="PivotTable2" cacheId="2" applyNumberFormats="0" applyBorderFormats="0" applyFontFormats="0" applyPatternFormats="0" applyAlignmentFormats="0" applyWidthHeightFormats="1" dataCaption="Values" tag="533dfa44-1d90-48e7-8104-6b95bdd9f714" updatedVersion="7" minRefreshableVersion="3" useAutoFormatting="1" subtotalHiddenItems="1" itemPrintTitles="1" createdVersion="7" indent="0" outline="1" outlineData="1" multipleFieldFilters="0" chartFormat="3">
  <location ref="A3:C18" firstHeaderRow="0"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working hours3" fld="1" baseField="0" baseItem="0"/>
    <dataField name="Sum of total downtime in hr2" fld="2" baseField="0" baseItem="0"/>
  </dataFields>
  <formats count="1">
    <format dxfId="1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FA1655-CB45-47E6-911D-45D901EC4CF9}" name="PivotTable4" cacheId="19" applyNumberFormats="0" applyBorderFormats="0" applyFontFormats="0" applyPatternFormats="0" applyAlignmentFormats="0" applyWidthHeightFormats="1" dataCaption="Values" tag="21e3e2f3-0d8e-4547-a650-5fc2e476d1f3" updatedVersion="7" minRefreshableVersion="3" useAutoFormatting="1" itemPrintTitles="1" createdVersion="7" indent="0" outline="1" outlineData="1" multipleFieldFilters="0" chartFormat="4">
  <location ref="A111:B126"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Total Non-Human Error Downtime Hr" fld="0" baseField="0" baseItem="0" numFmtId="1"/>
  </dataFields>
  <formats count="6">
    <format dxfId="118">
      <pivotArea type="all" dataOnly="0" outline="0" fieldPosition="0"/>
    </format>
    <format dxfId="117">
      <pivotArea outline="0" collapsedLevelsAreSubtotals="1" fieldPosition="0"/>
    </format>
    <format dxfId="116">
      <pivotArea field="1" type="button" dataOnly="0" labelOnly="1" outline="0" axis="axisRow" fieldPosition="0"/>
    </format>
    <format dxfId="115">
      <pivotArea dataOnly="0" labelOnly="1" fieldPosition="0">
        <references count="1">
          <reference field="1" count="0"/>
        </references>
      </pivotArea>
    </format>
    <format dxfId="114">
      <pivotArea dataOnly="0" labelOnly="1" grandRow="1" outline="0" fieldPosition="0"/>
    </format>
    <format dxfId="1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386324-BF36-4004-AF91-DED7040D5359}" name="PivotTable8" cacheId="8" applyNumberFormats="0" applyBorderFormats="0" applyFontFormats="0" applyPatternFormats="0" applyAlignmentFormats="0" applyWidthHeightFormats="1" dataCaption="Values" tag="81460503-c1ed-4e05-982e-9a04046310e7" updatedVersion="7" minRefreshableVersion="3" useAutoFormatting="1" subtotalHiddenItems="1" itemPrintTitles="1" createdVersion="7" indent="0" outline="1" outlineData="1" multipleFieldFilters="0" chartFormat="6">
  <location ref="E21:G24"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name="Count of shift" fld="0" subtotal="count" baseField="0" baseItem="0"/>
    <dataField name="Sum of total downtime in hr2" fld="2" baseField="0" baseItem="0" numFmtId="1"/>
  </dataFields>
  <formats count="3">
    <format dxfId="121">
      <pivotArea outline="0" collapsedLevelsAreSubtotals="1" fieldPosition="0">
        <references count="1">
          <reference field="4294967294" count="1" selected="0">
            <x v="1"/>
          </reference>
        </references>
      </pivotArea>
    </format>
    <format dxfId="120">
      <pivotArea collapsedLevelsAreSubtotals="1" fieldPosition="0">
        <references count="1">
          <reference field="1" count="1">
            <x v="1"/>
          </reference>
        </references>
      </pivotArea>
    </format>
    <format dxfId="119">
      <pivotArea dataOnly="0" fieldPosition="0">
        <references count="1">
          <reference field="1"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1" count="1" selected="0">
            <x v="0"/>
          </reference>
        </references>
      </pivotArea>
    </chartFormat>
    <chartFormat chart="3" format="13">
      <pivotArea type="data" outline="0" fieldPosition="0">
        <references count="2">
          <reference field="4294967294" count="1" selected="0">
            <x v="1"/>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0"/>
          </reference>
        </references>
      </pivotArea>
    </chartFormat>
    <chartFormat chart="0" format="5">
      <pivotArea type="data" outline="0" fieldPosition="0">
        <references count="2">
          <reference field="4294967294" count="1" selected="0">
            <x v="1"/>
          </reference>
          <reference field="1"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33A215-DA09-4BF1-9A5B-BAEC081A27E5}" name="PivotTable6" cacheId="6" applyNumberFormats="0" applyBorderFormats="0" applyFontFormats="0" applyPatternFormats="0" applyAlignmentFormats="0" applyWidthHeightFormats="1" dataCaption="Values" tag="f9565df7-eee8-43e1-ae4a-ae799c354f90" updatedVersion="7" minRefreshableVersion="3" useAutoFormatting="1" subtotalHiddenItems="1" itemPrintTitles="1" createdVersion="7" indent="0" outline="1" outlineData="1" multipleFieldFilters="0" chartFormat="7">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Label switch" fld="2" baseField="0" baseItem="0"/>
    <dataField name="Sum of Batch change" fld="4" baseField="0" baseItem="0"/>
    <dataField name="Sum of Labeling error" fld="3" baseField="0" baseItem="0"/>
    <dataField name="Sum of Batch coding error" fld="1" baseField="0" baseItem="0"/>
    <dataField name="Sum of Machine adjustment" fld="0" baseField="0" baseItem="0"/>
    <dataField name="Sum of Calibration error" fld="5" baseField="0" baseItem="0"/>
  </dataFields>
  <formats count="3">
    <format dxfId="124">
      <pivotArea type="all" dataOnly="0" outline="0" fieldPosition="0"/>
    </format>
    <format dxfId="123">
      <pivotArea outline="0" collapsedLevelsAreSubtotals="1" fieldPosition="0"/>
    </format>
    <format dxfId="122">
      <pivotArea dataOnly="0" labelOnly="1" grandRow="1" outline="0"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5"/>
          </reference>
        </references>
      </pivotArea>
    </chartFormat>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1"/>
          </reference>
        </references>
      </pivotArea>
    </chartFormat>
    <chartFormat chart="6" format="15" series="1">
      <pivotArea type="data" outline="0" fieldPosition="0">
        <references count="1">
          <reference field="4294967294" count="1" selected="0">
            <x v="2"/>
          </reference>
        </references>
      </pivotArea>
    </chartFormat>
    <chartFormat chart="6" format="16" series="1">
      <pivotArea type="data" outline="0" fieldPosition="0">
        <references count="1">
          <reference field="4294967294" count="1" selected="0">
            <x v="3"/>
          </reference>
        </references>
      </pivotArea>
    </chartFormat>
    <chartFormat chart="6" format="17" series="1">
      <pivotArea type="data" outline="0" fieldPosition="0">
        <references count="1">
          <reference field="4294967294" count="1" selected="0">
            <x v="4"/>
          </reference>
        </references>
      </pivotArea>
    </chartFormat>
    <chartFormat chart="6" format="18" series="1">
      <pivotArea type="data" outline="0" fieldPosition="0">
        <references count="1">
          <reference field="4294967294" count="1" selected="0">
            <x v="5"/>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B2A3C1-8072-46EB-80C0-EDCCEEBC57E8}" name="PivotTable7" cacheId="7" applyNumberFormats="0" applyBorderFormats="0" applyFontFormats="0" applyPatternFormats="0" applyAlignmentFormats="0" applyWidthHeightFormats="1" dataCaption="Values" tag="0135b802-b3c8-474a-a020-377c76ac645d" updatedVersion="7" minRefreshableVersion="3" useAutoFormatting="1" subtotalHiddenItems="1" itemPrintTitles="1" createdVersion="7" indent="0" outline="1" outlineData="1" multipleFieldFilters="0" chartFormat="2">
  <location ref="A21:C36"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Total Human Error Downtime Hr" fld="0" baseField="0" baseItem="0"/>
    <dataField name="Sum of Total Non-Human Error Downtime Hr" fld="1" baseField="0" baseItem="0"/>
  </dataFields>
  <formats count="2">
    <format dxfId="126">
      <pivotArea outline="0" collapsedLevelsAreSubtotals="1" fieldPosition="0"/>
    </format>
    <format dxfId="125">
      <pivotArea field="2"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56D5A0-2AA9-4689-AAE6-A81A4E6ED9A9}"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0:B35"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working hours3" fld="1" baseField="0" baseItem="0" numFmtId="1"/>
  </dataFields>
  <formats count="7">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axis="axisValues" fieldPosition="0"/>
    </format>
    <format dxfId="72">
      <pivotArea dataOnly="0" fieldPosition="0">
        <references count="1">
          <reference field="0" count="1">
            <x v="7"/>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3B1C12-3D93-43A9-9C6D-57C0D93431FE}" name="PivotTable1" cacheId="22" applyNumberFormats="0" applyBorderFormats="0" applyFontFormats="0" applyPatternFormats="0" applyAlignmentFormats="0" applyWidthHeightFormats="1" dataCaption="Values" tag="1e6b9c78-30f0-4dc4-9efa-5c184c5aa78c" updatedVersion="7" minRefreshableVersion="3" useAutoFormatting="1" subtotalHiddenItems="1" itemPrintTitles="1" createdVersion="7" indent="0" outline="1" outlineData="1" multipleFieldFilters="0" chartFormat="27">
  <location ref="A56:C125" firstHeaderRow="0" firstDataRow="1" firstDataCol="1"/>
  <pivotFields count="5">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2">
    <field x="2"/>
    <field x="1"/>
  </rowFields>
  <rowItems count="6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v="1"/>
    </i>
    <i r="1">
      <x v="2"/>
    </i>
    <i r="1">
      <x v="3"/>
    </i>
    <i r="1">
      <x v="4"/>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t="grand">
      <x/>
    </i>
  </rowItems>
  <colFields count="1">
    <field x="-2"/>
  </colFields>
  <colItems count="2">
    <i>
      <x/>
    </i>
    <i i="1">
      <x v="1"/>
    </i>
  </colItems>
  <dataFields count="2">
    <dataField name="Sum of productive time" fld="0" baseField="0" baseItem="0" numFmtId="1"/>
    <dataField name="Sum of total downtime in hr2" fld="3" baseField="0" baseItem="0"/>
  </dataFields>
  <formats count="2">
    <format dxfId="80">
      <pivotArea grandRow="1" outline="0" collapsedLevelsAreSubtotals="1" fieldPosition="0"/>
    </format>
    <format dxfId="79">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 chart="26"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2CC5938-48CB-413B-8A99-E52A4A82489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productive time" fld="1" baseField="0" baseItem="0" numFmtId="1"/>
  </dataFields>
  <formats count="7">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 dxfId="81">
      <pivotArea dataOnly="0" fieldPosition="0">
        <references count="1">
          <reference field="0" count="1">
            <x v="7"/>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2ED9443-E16F-4D18-A8B7-17712E2E97A1}" name="PivotTable5" cacheId="11" applyNumberFormats="0" applyBorderFormats="0" applyFontFormats="0" applyPatternFormats="0" applyAlignmentFormats="0" applyWidthHeightFormats="1" dataCaption="Values" tag="055818d4-3876-43b6-b3b6-69d6f8584db8" updatedVersion="7" minRefreshableVersion="3" useAutoFormatting="1" itemPrintTitles="1" createdVersion="7" indent="0" outline="1" outlineData="1" multipleFieldFilters="0" chartFormat="4">
  <location ref="A39:B54"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otal downtime in hr2" fld="1" baseField="0" baseItem="0" numFmtId="1"/>
  </dataFields>
  <formats count="8">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axis="axisValues" fieldPosition="0"/>
    </format>
    <format dxfId="89">
      <pivotArea dataOnly="0" labelOnly="1" fieldPosition="0">
        <references count="1">
          <reference field="0" count="1">
            <x v="7"/>
          </reference>
        </references>
      </pivotArea>
    </format>
    <format dxfId="88">
      <pivotArea collapsedLevelsAreSubtotals="1" fieldPosition="0">
        <references count="1">
          <reference field="0" count="1">
            <x v="7"/>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A7A2152-889A-496E-B9E5-2C6CDF2A4777}" name="PivotTable10" cacheId="20" applyNumberFormats="0" applyBorderFormats="0" applyFontFormats="0" applyPatternFormats="0" applyAlignmentFormats="0" applyWidthHeightFormats="1" dataCaption="Values" tag="803cb9dc-d1d4-42fc-8648-d5a28064ef03" updatedVersion="7" minRefreshableVersion="3" useAutoFormatting="1" subtotalHiddenItems="1" itemPrintTitles="1" createdVersion="7" indent="0" outline="1" outlineData="1" multipleFieldFilters="0" chartFormat="4">
  <location ref="C54:D123"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0"/>
    <field x="2"/>
  </rowFields>
  <rowItems count="6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v="1"/>
    </i>
    <i r="1">
      <x v="2"/>
    </i>
    <i r="1">
      <x v="3"/>
    </i>
    <i r="1">
      <x v="4"/>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t="grand">
      <x/>
    </i>
  </rowItems>
  <colItems count="1">
    <i/>
  </colItems>
  <dataFields count="1">
    <dataField name="Sum of working hours3"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279541E-5088-4FB7-B3CF-5E14EDCC81C6}"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74:H81"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Sum of productive time" fld="1" baseField="0" baseItem="0"/>
    <dataField name="Sum of total downtime in hr2" fld="2" baseField="0" baseItem="0"/>
    <dataField name="Sum of working hours3" fld="3" baseField="0" baseItem="0"/>
  </dataFields>
  <formats count="1">
    <format dxfId="4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activeTabTopLevelEntity name="[downtime_facto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A35843-7673-4615-9CC5-557D84C0048D}" name="PivotTable1" cacheId="16" applyNumberFormats="0" applyBorderFormats="0" applyFontFormats="0" applyPatternFormats="0" applyAlignmentFormats="0" applyWidthHeightFormats="1" dataCaption="Values" tag="f8713aa5-e41e-4e60-8c69-10cf0ad1c178" updatedVersion="7" minRefreshableVersion="3" useAutoFormatting="1" itemPrintTitles="1" createdVersion="7" indent="0" outline="1" outlineData="1" multipleFieldFilters="0" chartFormat="3">
  <location ref="A81:B96"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working hours3" fld="1" baseField="0" baseItem="0" numFmtId="1"/>
  </dataFields>
  <formats count="6">
    <format dxfId="133">
      <pivotArea type="all" dataOnly="0" outline="0" fieldPosition="0"/>
    </format>
    <format dxfId="132">
      <pivotArea outline="0" collapsedLevelsAreSubtotals="1" fieldPosition="0"/>
    </format>
    <format dxfId="131">
      <pivotArea field="0" type="button" dataOnly="0" labelOnly="1" outline="0" axis="axisRow" fieldPosition="0"/>
    </format>
    <format dxfId="130">
      <pivotArea dataOnly="0" labelOnly="1" fieldPosition="0">
        <references count="1">
          <reference field="0" count="0"/>
        </references>
      </pivotArea>
    </format>
    <format dxfId="129">
      <pivotArea dataOnly="0" labelOnly="1" grandRow="1" outline="0" fieldPosition="0"/>
    </format>
    <format dxfId="12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8B2F9DF-13F7-4998-AAC4-CE93930D5206}"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3:C4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working hours3" fld="1" baseField="0" baseItem="0" numFmtId="1"/>
    <dataField name="Sum of Batch time" fld="2" baseField="0" baseItem="0"/>
  </dataFields>
  <formats count="6">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6563789-22E2-463D-9CE3-DA540D73BDD2}"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3:G1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2">
    <i>
      <x/>
    </i>
    <i i="1">
      <x v="1"/>
    </i>
  </colItems>
  <dataFields count="2">
    <dataField name="Sum of Total Human Error Downtime Hr" fld="0" baseField="0" baseItem="0"/>
    <dataField name="Sum of Total Non-Human Error Downtime Hr" fld="1" baseField="0" baseItem="0"/>
  </dataFields>
  <formats count="6">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1"/>
          </reference>
          <reference field="2" count="1" selected="0">
            <x v="0"/>
          </reference>
        </references>
      </pivotArea>
    </chartFormat>
    <chartFormat chart="0" format="9">
      <pivotArea type="data" outline="0" fieldPosition="0">
        <references count="2">
          <reference field="4294967294" count="1" selected="0">
            <x v="1"/>
          </reference>
          <reference field="2" count="1" selected="0">
            <x v="1"/>
          </reference>
        </references>
      </pivotArea>
    </chartFormat>
    <chartFormat chart="0" format="10">
      <pivotArea type="data" outline="0" fieldPosition="0">
        <references count="2">
          <reference field="4294967294" count="1" selected="0">
            <x v="1"/>
          </reference>
          <reference field="2" count="1" selected="0">
            <x v="2"/>
          </reference>
        </references>
      </pivotArea>
    </chartFormat>
    <chartFormat chart="0" format="11">
      <pivotArea type="data" outline="0" fieldPosition="0">
        <references count="2">
          <reference field="4294967294" count="1" selected="0">
            <x v="1"/>
          </reference>
          <reference field="2" count="1" selected="0">
            <x v="3"/>
          </reference>
        </references>
      </pivotArea>
    </chartFormat>
    <chartFormat chart="0" format="12">
      <pivotArea type="data" outline="0" fieldPosition="0">
        <references count="2">
          <reference field="4294967294" count="1" selected="0">
            <x v="1"/>
          </reference>
          <reference field="2" count="1" selected="0">
            <x v="4"/>
          </reference>
        </references>
      </pivotArea>
    </chartFormat>
    <chartFormat chart="0" format="13">
      <pivotArea type="data" outline="0" fieldPosition="0">
        <references count="2">
          <reference field="4294967294" count="1" selected="0">
            <x v="1"/>
          </reference>
          <reference field="2" count="1" selected="0">
            <x v="5"/>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65E09B0-F84F-4D04-8B86-A7000D76B66C}" name="PivotTable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3:C5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working hours3" fld="1" baseField="0" baseItem="0"/>
    <dataField name="Sum of total downtime in hr2" fld="2" baseField="0" baseItem="0"/>
  </dataFields>
  <formats count="6">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F874CDC-1834-44EF-B925-5C46282988AE}" name="PivotTable6" cacheId="12" applyNumberFormats="0" applyBorderFormats="0" applyFontFormats="0" applyPatternFormats="0" applyAlignmentFormats="0" applyWidthHeightFormats="1" dataCaption="Values" tag="196f151c-343f-42c2-9634-aec48fb998b8" updatedVersion="7" minRefreshableVersion="5" useAutoFormatting="1" itemPrintTitles="1" createdVersion="7" indent="0" outline="1" outlineData="1" multipleFieldFilters="0" chartFormat="7">
  <location ref="A3:C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 Human Error Downtime Hr" fld="1" baseField="0" baseItem="0"/>
    <dataField name="Sum of Total Non-Human Error Downtime Hr" fld="2" baseField="0" baseItem="0"/>
  </dataFields>
  <formats count="4">
    <format dxfId="70">
      <pivotArea type="all" dataOnly="0" outline="0" fieldPosition="0"/>
    </format>
    <format dxfId="69">
      <pivotArea outline="0" collapsedLevelsAreSubtotals="1" fieldPosition="0"/>
    </format>
    <format dxfId="68">
      <pivotArea dataOnly="0" labelOnly="1" grandRow="1" outline="0" fieldPosition="0"/>
    </format>
    <format dxfId="6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4B19636-9D3D-4933-B012-4A8FA60EA6DD}" name="PivotTable1" cacheId="23" applyNumberFormats="0" applyBorderFormats="0" applyFontFormats="0" applyPatternFormats="0" applyAlignmentFormats="0" applyWidthHeightFormats="1" dataCaption="Values" tag="299d348d-8912-4b60-8ace-cd3ffdcfe034" updatedVersion="7" minRefreshableVersion="3" useAutoFormatting="1" itemPrintTitles="1" createdVersion="7" indent="0" outline="1" outlineData="1" multipleFieldFilters="0" chartFormat="17">
  <location ref="A126:D191"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2">
    <field x="0"/>
    <field x="2"/>
  </rowFields>
  <rowItems count="65">
    <i>
      <x/>
    </i>
    <i r="1">
      <x/>
    </i>
    <i r="1">
      <x v="1"/>
    </i>
    <i r="1">
      <x v="2"/>
    </i>
    <i r="1">
      <x v="3"/>
    </i>
    <i r="1">
      <x v="4"/>
    </i>
    <i r="1">
      <x v="5"/>
    </i>
    <i r="1">
      <x v="6"/>
    </i>
    <i r="1">
      <x v="7"/>
    </i>
    <i r="1">
      <x v="8"/>
    </i>
    <i>
      <x v="1"/>
    </i>
    <i r="1">
      <x/>
    </i>
    <i r="1">
      <x v="1"/>
    </i>
    <i r="1">
      <x v="2"/>
    </i>
    <i r="1">
      <x v="3"/>
    </i>
    <i r="1">
      <x v="4"/>
    </i>
    <i r="1">
      <x v="9"/>
    </i>
    <i r="1">
      <x v="5"/>
    </i>
    <i r="1">
      <x v="6"/>
    </i>
    <i r="1">
      <x v="7"/>
    </i>
    <i r="1">
      <x v="8"/>
    </i>
    <i>
      <x v="2"/>
    </i>
    <i r="1">
      <x/>
    </i>
    <i r="1">
      <x v="1"/>
    </i>
    <i r="1">
      <x v="2"/>
    </i>
    <i r="1">
      <x v="3"/>
    </i>
    <i r="1">
      <x v="4"/>
    </i>
    <i r="1">
      <x v="9"/>
    </i>
    <i r="1">
      <x v="5"/>
    </i>
    <i r="1">
      <x v="6"/>
    </i>
    <i r="1">
      <x v="7"/>
    </i>
    <i r="1">
      <x v="8"/>
    </i>
    <i>
      <x v="3"/>
    </i>
    <i r="1">
      <x/>
    </i>
    <i r="1">
      <x v="1"/>
    </i>
    <i r="1">
      <x v="2"/>
    </i>
    <i r="1">
      <x v="3"/>
    </i>
    <i r="1">
      <x v="4"/>
    </i>
    <i r="1">
      <x v="9"/>
    </i>
    <i r="1">
      <x v="5"/>
    </i>
    <i r="1">
      <x v="6"/>
    </i>
    <i r="1">
      <x v="7"/>
    </i>
    <i r="1">
      <x v="8"/>
    </i>
    <i>
      <x v="4"/>
    </i>
    <i r="1">
      <x/>
    </i>
    <i r="1">
      <x v="1"/>
    </i>
    <i r="1">
      <x v="2"/>
    </i>
    <i r="1">
      <x v="3"/>
    </i>
    <i r="1">
      <x v="4"/>
    </i>
    <i r="1">
      <x v="9"/>
    </i>
    <i r="1">
      <x v="5"/>
    </i>
    <i r="1">
      <x v="6"/>
    </i>
    <i r="1">
      <x v="7"/>
    </i>
    <i r="1">
      <x v="8"/>
    </i>
    <i>
      <x v="5"/>
    </i>
    <i r="1">
      <x/>
    </i>
    <i r="1">
      <x v="1"/>
    </i>
    <i r="1">
      <x v="2"/>
    </i>
    <i r="1">
      <x v="3"/>
    </i>
    <i r="1">
      <x v="4"/>
    </i>
    <i r="1">
      <x v="5"/>
    </i>
    <i r="1">
      <x v="6"/>
    </i>
    <i r="1">
      <x v="7"/>
    </i>
    <i r="1">
      <x v="8"/>
    </i>
    <i t="grand">
      <x/>
    </i>
  </rowItems>
  <colFields count="1">
    <field x="-2"/>
  </colFields>
  <colItems count="3">
    <i>
      <x/>
    </i>
    <i i="1">
      <x v="1"/>
    </i>
    <i i="2">
      <x v="2"/>
    </i>
  </colItems>
  <dataFields count="3">
    <dataField name="Sum of working hours3" fld="1" baseField="0" baseItem="0" numFmtId="1"/>
    <dataField name="Sum of Total Non-Human Error Downtime Hr" fld="3" baseField="0" baseItem="0"/>
    <dataField name="Sum of Total Human Error Downtime Hr" fld="4" baseField="0" baseItem="0"/>
  </dataFields>
  <formats count="1">
    <format dxfId="71">
      <pivotArea outline="0" collapsedLevelsAreSubtotals="1" fieldPosition="0"/>
    </format>
  </formats>
  <chartFormats count="6">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2"/>
          </reference>
        </references>
      </pivotArea>
    </chartFormat>
    <chartFormat chart="15" format="8"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3E590-3D26-469D-914F-82739050A611}" name="PivotTable11" cacheId="17" applyNumberFormats="0" applyBorderFormats="0" applyFontFormats="0" applyPatternFormats="0" applyAlignmentFormats="0" applyWidthHeightFormats="1" dataCaption="Values" tag="d9f3b6e9-c33f-4195-9000-e4d79cd5f52d" updatedVersion="7" minRefreshableVersion="3" useAutoFormatting="1" itemPrintTitles="1" createdVersion="7" indent="0" outline="1" outlineData="1" multipleFieldFilters="0" chartFormat="8">
  <location ref="A53:B6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otal downtime in hr2" fld="1" baseField="0" baseItem="0" numFmtId="1"/>
  </dataFields>
  <formats count="6">
    <format dxfId="139">
      <pivotArea type="all" dataOnly="0" outline="0" fieldPosition="0"/>
    </format>
    <format dxfId="138">
      <pivotArea outline="0" collapsedLevelsAreSubtotals="1" fieldPosition="0"/>
    </format>
    <format dxfId="137">
      <pivotArea field="0" type="button" dataOnly="0" labelOnly="1" outline="0" axis="axisRow" fieldPosition="0"/>
    </format>
    <format dxfId="136">
      <pivotArea dataOnly="0" labelOnly="1" fieldPosition="0">
        <references count="1">
          <reference field="0" count="0"/>
        </references>
      </pivotArea>
    </format>
    <format dxfId="135">
      <pivotArea dataOnly="0" labelOnly="1" grandRow="1" outline="0" fieldPosition="0"/>
    </format>
    <format dxfId="1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D1F15-DFB7-413E-9612-5EB2CBC94CEC}" name="PivotTable10" cacheId="1" applyNumberFormats="0" applyBorderFormats="0" applyFontFormats="0" applyPatternFormats="0" applyAlignmentFormats="0" applyWidthHeightFormats="1" dataCaption="Values" tag="04e90c76-8d69-4a70-abc9-7eb3f9deee24" updatedVersion="7" minRefreshableVersion="3" useAutoFormatting="1" subtotalHiddenItems="1" itemPrintTitles="1" createdVersion="7" indent="0" outline="1" outlineData="1" multipleFieldFilters="0" chartFormat="10">
  <location ref="A44:L45" firstHeaderRow="0" firstDataRow="1" firstDataCol="0" rowPageCount="1" colPageCount="1"/>
  <pivotFields count="13">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12">
    <i>
      <x/>
    </i>
    <i i="1">
      <x v="1"/>
    </i>
    <i i="2">
      <x v="2"/>
    </i>
    <i i="3">
      <x v="3"/>
    </i>
    <i i="4">
      <x v="4"/>
    </i>
    <i i="5">
      <x v="5"/>
    </i>
    <i i="6">
      <x v="6"/>
    </i>
    <i i="7">
      <x v="7"/>
    </i>
    <i i="8">
      <x v="8"/>
    </i>
    <i i="9">
      <x v="9"/>
    </i>
    <i i="10">
      <x v="10"/>
    </i>
    <i i="11">
      <x v="11"/>
    </i>
  </colItems>
  <pageFields count="1">
    <pageField fld="10" hier="23" name="[line_productivity].[Operator].[All]" cap="All"/>
  </pageFields>
  <dataFields count="12">
    <dataField name="Sum of Emergency stop" fld="11" baseField="0" baseItem="0"/>
    <dataField name="Sum of Batch change" fld="0" baseField="0" baseItem="0"/>
    <dataField name="Sum of Labeling error" fld="1" baseField="0" baseItem="0"/>
    <dataField name="Sum of Inventory shortage" fld="2" baseField="0" baseItem="0"/>
    <dataField name="Sum of Product spill" fld="3" baseField="0" baseItem="0"/>
    <dataField name="Sum of Machine adjustment" fld="4" baseField="0" baseItem="0"/>
    <dataField name="Sum of Machine failure" fld="5" baseField="0" baseItem="0"/>
    <dataField name="Sum of Batch coding error" fld="6" baseField="0" baseItem="0"/>
    <dataField name="Sum of Conveyor belt jam" fld="7" baseField="0" baseItem="0"/>
    <dataField name="Sum of Calibration error" fld="8" baseField="0" baseItem="0"/>
    <dataField name="Sum of Label switch" fld="9" baseField="0" baseItem="0"/>
    <dataField name="Sum of Other" fld="12" baseField="0" baseItem="0"/>
  </dataFields>
  <formats count="3">
    <format dxfId="142">
      <pivotArea outline="0" collapsedLevelsAreSubtotals="1" fieldPosition="0"/>
    </format>
    <format dxfId="141">
      <pivotArea outline="0" collapsedLevelsAreSubtotals="1" fieldPosition="0">
        <references count="1">
          <reference field="4294967294" count="1" selected="0">
            <x v="7"/>
          </reference>
        </references>
      </pivotArea>
    </format>
    <format dxfId="140">
      <pivotArea dataOnly="0" labelOnly="1" outline="0" fieldPosition="0">
        <references count="1">
          <reference field="4294967294" count="1">
            <x v="7"/>
          </reference>
        </references>
      </pivotArea>
    </format>
  </formats>
  <chartFormats count="2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3" format="10" series="1">
      <pivotArea type="data" outline="0" fieldPosition="0">
        <references count="1">
          <reference field="4294967294" count="1" selected="0">
            <x v="10"/>
          </reference>
        </references>
      </pivotArea>
    </chartFormat>
    <chartFormat chart="3" format="11" series="1">
      <pivotArea type="data" outline="0" fieldPosition="0">
        <references count="1">
          <reference field="4294967294" count="1" selected="0">
            <x v="11"/>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 chart="9" format="27" series="1">
      <pivotArea type="data" outline="0" fieldPosition="0">
        <references count="1">
          <reference field="4294967294" count="1" selected="0">
            <x v="3"/>
          </reference>
        </references>
      </pivotArea>
    </chartFormat>
    <chartFormat chart="9" format="28" series="1">
      <pivotArea type="data" outline="0" fieldPosition="0">
        <references count="1">
          <reference field="4294967294" count="1" selected="0">
            <x v="4"/>
          </reference>
        </references>
      </pivotArea>
    </chartFormat>
    <chartFormat chart="9" format="29" series="1">
      <pivotArea type="data" outline="0" fieldPosition="0">
        <references count="1">
          <reference field="4294967294" count="1" selected="0">
            <x v="5"/>
          </reference>
        </references>
      </pivotArea>
    </chartFormat>
    <chartFormat chart="9" format="30" series="1">
      <pivotArea type="data" outline="0" fieldPosition="0">
        <references count="1">
          <reference field="4294967294" count="1" selected="0">
            <x v="6"/>
          </reference>
        </references>
      </pivotArea>
    </chartFormat>
    <chartFormat chart="9" format="31" series="1">
      <pivotArea type="data" outline="0" fieldPosition="0">
        <references count="1">
          <reference field="4294967294" count="1" selected="0">
            <x v="7"/>
          </reference>
        </references>
      </pivotArea>
    </chartFormat>
    <chartFormat chart="9" format="32" series="1">
      <pivotArea type="data" outline="0" fieldPosition="0">
        <references count="1">
          <reference field="4294967294" count="1" selected="0">
            <x v="8"/>
          </reference>
        </references>
      </pivotArea>
    </chartFormat>
    <chartFormat chart="9" format="33" series="1">
      <pivotArea type="data" outline="0" fieldPosition="0">
        <references count="1">
          <reference field="4294967294" count="1" selected="0">
            <x v="9"/>
          </reference>
        </references>
      </pivotArea>
    </chartFormat>
    <chartFormat chart="9" format="34" series="1">
      <pivotArea type="data" outline="0" fieldPosition="0">
        <references count="1">
          <reference field="4294967294" count="1" selected="0">
            <x v="10"/>
          </reference>
        </references>
      </pivotArea>
    </chartFormat>
    <chartFormat chart="9" format="35" series="1">
      <pivotArea type="data" outline="0" fieldPosition="0">
        <references count="1">
          <reference field="4294967294" count="1" selected="0">
            <x v="1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30FF24-F91F-42F5-BF3E-019AB52C1F47}" name="PivotTable3" cacheId="3" applyNumberFormats="0" applyBorderFormats="0" applyFontFormats="0" applyPatternFormats="0" applyAlignmentFormats="0" applyWidthHeightFormats="1" dataCaption="Values" tag="f6984fc6-18f9-43e6-a761-d0da40c99370" updatedVersion="7" minRefreshableVersion="3" useAutoFormatting="1" subtotalHiddenItems="1" itemPrintTitles="1" createdVersion="7" indent="0" outline="1" outlineData="1" multipleFieldFilters="0" chartFormat="1">
  <location ref="D3:F18" firstHeaderRow="0"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shift" fld="1" subtotal="count" baseField="0" baseItem="0"/>
    <dataField name="Sum of total downtime in hr2" fld="2" baseField="0" baseItem="0"/>
  </dataFields>
  <formats count="3">
    <format dxfId="145">
      <pivotArea outline="0" collapsedLevelsAreSubtotals="1" fieldPosition="0"/>
    </format>
    <format dxfId="144">
      <pivotArea collapsedLevelsAreSubtotals="1" fieldPosition="0">
        <references count="1">
          <reference field="0" count="1">
            <x v="7"/>
          </reference>
        </references>
      </pivotArea>
    </format>
    <format dxfId="143">
      <pivotArea dataOnly="0" labelOnly="1" fieldPosition="0">
        <references count="1">
          <reference field="0" count="1">
            <x v="7"/>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791F64-4D34-4BD5-9446-C0066DB27429}" name="PivotTable9" cacheId="9" applyNumberFormats="0" applyBorderFormats="0" applyFontFormats="0" applyPatternFormats="0" applyAlignmentFormats="0" applyWidthHeightFormats="1" dataCaption="Values" tag="3e0b68fc-9bf0-45da-9768-b92100058728" updatedVersion="7" minRefreshableVersion="3" useAutoFormatting="1" subtotalHiddenItems="1" itemPrintTitles="1" createdVersion="7" indent="0" outline="1" outlineData="1" multipleFieldFilters="0">
  <location ref="D26:G41"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Sum of productive time" fld="1" baseField="0" baseItem="0"/>
    <dataField name="Sum of working hours3" fld="3" baseField="0" baseItem="0"/>
    <dataField name="Sum of total downtime in hr2" fld="2" baseField="0" baseItem="0"/>
  </dataFields>
  <formats count="5">
    <format dxfId="100">
      <pivotArea outline="0" collapsedLevelsAreSubtotals="1" fieldPosition="0"/>
    </format>
    <format dxfId="99">
      <pivotArea collapsedLevelsAreSubtotals="1" fieldPosition="0">
        <references count="2">
          <reference field="4294967294" count="1" selected="0">
            <x v="2"/>
          </reference>
          <reference field="0" count="1">
            <x v="7"/>
          </reference>
        </references>
      </pivotArea>
    </format>
    <format dxfId="98">
      <pivotArea collapsedLevelsAreSubtotals="1" fieldPosition="0">
        <references count="2">
          <reference field="4294967294" count="1" selected="0">
            <x v="1"/>
          </reference>
          <reference field="0" count="1">
            <x v="7"/>
          </reference>
        </references>
      </pivotArea>
    </format>
    <format dxfId="97">
      <pivotArea collapsedLevelsAreSubtotals="1" fieldPosition="0">
        <references count="2">
          <reference field="4294967294" count="1" selected="0">
            <x v="0"/>
          </reference>
          <reference field="0" count="1">
            <x v="7"/>
          </reference>
        </references>
      </pivotArea>
    </format>
    <format dxfId="96">
      <pivotArea dataOnly="0" labelOnly="1" fieldPosition="0">
        <references count="1">
          <reference field="0" count="1">
            <x v="7"/>
          </reference>
        </references>
      </pivotArea>
    </format>
  </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BB5D76-F0D0-4811-8CD5-18C707A32691}"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2:B107"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otal Human Error Downtime Hr" fld="1" baseField="0" baseItem="0" numFmtId="1"/>
  </dataFields>
  <formats count="6">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grandRow="1" outline="0" fieldPosition="0"/>
    </format>
    <format dxfId="10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070D12-1DD8-4D6E-9B10-0F9A8D2EF7FE}" name="PivotTable2" cacheId="5" applyNumberFormats="0" applyBorderFormats="0" applyFontFormats="0" applyPatternFormats="0" applyAlignmentFormats="0" applyWidthHeightFormats="1" dataCaption="Values" tag="92b12339-fa55-42aa-8a2f-242b10ebabc7" updatedVersion="7" minRefreshableVersion="3" useAutoFormatting="1" itemPrintTitles="1" createdVersion="7" indent="0" outline="1" outlineData="1" multipleFieldFilters="0" chartFormat="6">
  <location ref="B72:C7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 Human Error Downtime Hr" fld="0" baseField="0" baseItem="0"/>
    <dataField name="Sum of Total Non-Human Error Downtime Hr" fld="1" baseField="0" baseItem="0"/>
  </dataFields>
  <formats count="1">
    <format dxfId="10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downtime]"/>
        <x15:activeTabTopLevelEntity name="[line_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7EF5FE-6671-460E-BC2F-47EC6C5AB44C}" name="PivotTable1" cacheId="4" applyNumberFormats="0" applyBorderFormats="0" applyFontFormats="0" applyPatternFormats="0" applyAlignmentFormats="0" applyWidthHeightFormats="1" dataCaption="Values" tag="2a62c2f5-f79e-4522-adb9-fa174ce94098" updatedVersion="7" minRefreshableVersion="3" useAutoFormatting="1" itemPrintTitles="1" createdVersion="7" indent="0" outline="1" outlineData="1" multipleFieldFilters="0" chartFormat="5">
  <location ref="A55:F5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Emergency stop" fld="0" baseField="0" baseItem="0"/>
    <dataField name="Sum of Conveyor belt jam" fld="4" baseField="0" baseItem="0"/>
    <dataField name="Sum of Machine failure" fld="3" baseField="0" baseItem="0"/>
    <dataField name="Sum of Product spill" fld="2" baseField="0" baseItem="0"/>
    <dataField name="Sum of Inventory shortage" fld="1" baseField="0" baseItem="0"/>
    <dataField name="Sum of Other" fld="5" baseField="0" baseItem="0"/>
  </dataFields>
  <formats count="5">
    <format dxfId="112">
      <pivotArea type="all" dataOnly="0" outline="0" fieldPosition="0"/>
    </format>
    <format dxfId="111">
      <pivotArea outline="0" collapsedLevelsAreSubtotals="1" fieldPosition="0"/>
    </format>
    <format dxfId="110">
      <pivotArea dataOnly="0" labelOnly="1" grandRow="1" outline="0" fieldPosition="0"/>
    </format>
    <format dxfId="109">
      <pivotArea dataOnly="0" labelOnly="1" outline="0" fieldPosition="0">
        <references count="1">
          <reference field="4294967294" count="6">
            <x v="0"/>
            <x v="1"/>
            <x v="2"/>
            <x v="3"/>
            <x v="4"/>
            <x v="5"/>
          </reference>
        </references>
      </pivotArea>
    </format>
    <format dxfId="108">
      <pivotArea dataOnly="0" labelOnly="1" outline="0" fieldPosition="0">
        <references count="1">
          <reference field="4294967294" count="1">
            <x v="4"/>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s>
  <pivotHierarchies count="8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_productivity]"/>
        <x15:activeTabTopLevelEntity name="[line_downtim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9A7A62B-8D23-4026-ACB3-2EB8DE5E929A}" sourceName="[line_productivity].[Date]">
  <pivotTables>
    <pivotTable tabId="36" name="PivotTable3"/>
    <pivotTable tabId="32" name="PivotTable10"/>
    <pivotTable tabId="32" name="PivotTable2"/>
    <pivotTable tabId="32" name="PivotTable3"/>
    <pivotTable tabId="35" name="PivotTable1"/>
    <pivotTable tabId="35" name="PivotTable2"/>
    <pivotTable tabId="35" name="PivotTable6"/>
    <pivotTable tabId="35" name="PivotTable7"/>
    <pivotTable tabId="35" name="PivotTable8"/>
    <pivotTable tabId="35" name="PivotTable9"/>
    <pivotTable tabId="36" name="PivotTable4"/>
    <pivotTable tabId="36" name="PivotTable5"/>
    <pivotTable tabId="37" name="PivotTable6"/>
    <pivotTable tabId="37" name="PivotTable7"/>
    <pivotTable tabId="37" name="PivotTable8"/>
    <pivotTable tabId="37" name="PivotTable9"/>
    <pivotTable tabId="32" name="PivotTable1"/>
    <pivotTable tabId="32" name="PivotTable11"/>
    <pivotTable tabId="35" name="PivotTable3"/>
    <pivotTable tabId="35" name="PivotTable4"/>
    <pivotTable tabId="37" name="PivotTable10"/>
    <pivotTable tabId="37" name="PivotTable5"/>
    <pivotTable tabId="36" name="PivotTable1"/>
    <pivotTable tabId="37" name="PivotTable1"/>
  </pivotTables>
  <data>
    <olap pivotCacheId="640876289">
      <levels count="2">
        <level uniqueName="[line_productivity].[Date].[(All)]" sourceCaption="(All)" count="0"/>
        <level uniqueName="[line_productivity].[Date].[Date]" sourceCaption="Date" count="254">
          <ranges>
            <range startItem="0">
              <i n="[line_productivity].[Date].&amp;[2024-08-29T00:00:00]" c="29/08/2024"/>
              <i n="[line_productivity].[Date].&amp;[2024-08-30T00:00:00]" c="30/08/2024"/>
              <i n="[line_productivity].[Date].&amp;[2024-08-31T00:00:00]" c="31/08/2024"/>
              <i n="[line_productivity].[Date].&amp;[2024-09-02T00:00:00]" c="02/09/2024"/>
              <i n="[line_productivity].[Date].&amp;[2024-09-03T00:00:00]" c="03/09/2024"/>
              <i n="[line_productivity].[Date].&amp;[2024-09-04T00:00:00]" c="04/09/2024"/>
              <i n="[line_productivity].[Date].&amp;[2024-09-05T00:00:00]" c="05/09/2024"/>
              <i n="[line_productivity].[Date].&amp;[2024-09-06T00:00:00]" c="06/09/2024"/>
              <i n="[line_productivity].[Date].&amp;[2024-09-07T00:00:00]" c="07/09/2024"/>
              <i n="[line_productivity].[Date].&amp;[2024-09-08T00:00:00]" c="08/09/2024"/>
              <i n="[line_productivity].[Date].&amp;[2024-09-09T00:00:00]" c="09/09/2024"/>
              <i n="[line_productivity].[Date].&amp;[2024-09-10T00:00:00]" c="10/09/2024"/>
              <i n="[line_productivity].[Date].&amp;[2024-09-11T00:00:00]" c="11/09/2024"/>
              <i n="[line_productivity].[Date].&amp;[2024-09-12T00:00:00]" c="12/09/2024"/>
              <i n="[line_productivity].[Date].&amp;[2024-09-13T00:00:00]" c="13/09/2024"/>
              <i n="[line_productivity].[Date].&amp;[2024-09-14T00:00:00]" c="14/09/2024"/>
              <i n="[line_productivity].[Date].&amp;[2024-09-15T00:00:00]" c="15/09/2024"/>
              <i n="[line_productivity].[Date].&amp;[2024-09-16T00:00:00]" c="16/09/2024"/>
              <i n="[line_productivity].[Date].&amp;[2024-09-17T00:00:00]" c="17/09/2024"/>
              <i n="[line_productivity].[Date].&amp;[2024-09-18T00:00:00]" c="18/09/2024"/>
              <i n="[line_productivity].[Date].&amp;[2024-09-19T00:00:00]" c="19/09/2024"/>
              <i n="[line_productivity].[Date].&amp;[2024-09-20T00:00:00]" c="20/09/2024"/>
              <i n="[line_productivity].[Date].&amp;[2024-09-21T00:00:00]" c="21/09/2024"/>
              <i n="[line_productivity].[Date].&amp;[2024-09-22T00:00:00]" c="22/09/2024"/>
              <i n="[line_productivity].[Date].&amp;[2024-09-23T00:00:00]" c="23/09/2024"/>
              <i n="[line_productivity].[Date].&amp;[2024-09-24T00:00:00]" c="24/09/2024"/>
              <i n="[line_productivity].[Date].&amp;[2024-09-25T00:00:00]" c="25/09/2024"/>
              <i n="[line_productivity].[Date].&amp;[2024-09-26T00:00:00]" c="26/09/2024"/>
              <i n="[line_productivity].[Date].&amp;[2024-09-27T00:00:00]" c="27/09/2024"/>
              <i n="[line_productivity].[Date].&amp;[2024-09-28T00:00:00]" c="28/09/2024"/>
              <i n="[line_productivity].[Date].&amp;[2024-09-29T00:00:00]" c="29/09/2024"/>
              <i n="[line_productivity].[Date].&amp;[2024-09-30T00:00:00]" c="30/09/2024"/>
              <i n="[line_productivity].[Date].&amp;[2024-10-01T00:00:00]" c="01/10/2024"/>
              <i n="[line_productivity].[Date].&amp;[2024-10-02T00:00:00]" c="02/10/2024"/>
              <i n="[line_productivity].[Date].&amp;[2024-10-03T00:00:00]" c="03/10/2024"/>
              <i n="[line_productivity].[Date].&amp;[2024-10-04T00:00:00]" c="04/10/2024"/>
              <i n="[line_productivity].[Date].&amp;[2024-10-05T00:00:00]" c="05/10/2024"/>
              <i n="[line_productivity].[Date].&amp;[2024-10-06T00:00:00]" c="06/10/2024"/>
              <i n="[line_productivity].[Date].&amp;[2024-10-07T00:00:00]" c="07/10/2024"/>
              <i n="[line_productivity].[Date].&amp;[2024-10-08T00:00:00]" c="08/10/2024"/>
              <i n="[line_productivity].[Date].&amp;[2024-10-09T00:00:00]" c="09/10/2024"/>
              <i n="[line_productivity].[Date].&amp;[2024-10-10T00:00:00]" c="10/10/2024"/>
              <i n="[line_productivity].[Date].&amp;[2024-10-11T00:00:00]" c="11/10/2024"/>
              <i n="[line_productivity].[Date].&amp;[2024-10-12T00:00:00]" c="12/10/2024"/>
              <i n="[line_productivity].[Date].&amp;[2024-10-13T00:00:00]" c="13/10/2024"/>
              <i n="[line_productivity].[Date].&amp;[2024-10-14T00:00:00]" c="14/10/2024"/>
              <i n="[line_productivity].[Date].&amp;[2024-10-15T00:00:00]" c="15/10/2024"/>
              <i n="[line_productivity].[Date].&amp;[2024-10-16T00:00:00]" c="16/10/2024"/>
              <i n="[line_productivity].[Date].&amp;[2024-10-17T00:00:00]" c="17/10/2024"/>
              <i n="[line_productivity].[Date].&amp;[2024-10-18T00:00:00]" c="18/10/2024"/>
              <i n="[line_productivity].[Date].&amp;[2024-10-19T00:00:00]" c="19/10/2024"/>
              <i n="[line_productivity].[Date].&amp;[2024-10-20T00:00:00]" c="20/10/2024"/>
              <i n="[line_productivity].[Date].&amp;[2024-10-21T00:00:00]" c="21/10/2024"/>
              <i n="[line_productivity].[Date].&amp;[2024-10-22T00:00:00]" c="22/10/2024"/>
              <i n="[line_productivity].[Date].&amp;[2024-10-23T00:00:00]" c="23/10/2024"/>
              <i n="[line_productivity].[Date].&amp;[2024-10-24T00:00:00]" c="24/10/2024"/>
              <i n="[line_productivity].[Date].&amp;[2024-10-25T00:00:00]" c="25/10/2024"/>
              <i n="[line_productivity].[Date].&amp;[2024-10-26T00:00:00]" c="26/10/2024"/>
              <i n="[line_productivity].[Date].&amp;[2024-10-27T00:00:00]" c="27/10/2024"/>
              <i n="[line_productivity].[Date].&amp;[2024-10-28T00:00:00]" c="28/10/2024"/>
              <i n="[line_productivity].[Date].&amp;[2024-10-29T00:00:00]" c="29/10/2024"/>
              <i n="[line_productivity].[Date].&amp;[2024-10-30T00:00:00]" c="30/10/2024"/>
              <i n="[line_productivity].[Date].&amp;[2024-10-31T00:00:00]" c="31/10/2024"/>
              <i n="[line_productivity].[Date].&amp;[2024-11-01T00:00:00]" c="01/11/2024"/>
              <i n="[line_productivity].[Date].&amp;[2024-11-02T00:00:00]" c="02/11/2024"/>
              <i n="[line_productivity].[Date].&amp;[2024-11-03T00:00:00]" c="03/11/2024"/>
              <i n="[line_productivity].[Date].&amp;[2024-11-04T00:00:00]" c="04/11/2024"/>
              <i n="[line_productivity].[Date].&amp;[2024-11-05T00:00:00]" c="05/11/2024"/>
              <i n="[line_productivity].[Date].&amp;[2024-11-06T00:00:00]" c="06/11/2024"/>
              <i n="[line_productivity].[Date].&amp;[2024-11-07T00:00:00]" c="07/11/2024"/>
              <i n="[line_productivity].[Date].&amp;[2024-11-08T00:00:00]" c="08/11/2024"/>
              <i n="[line_productivity].[Date].&amp;[2024-11-09T00:00:00]" c="09/11/2024"/>
              <i n="[line_productivity].[Date].&amp;[2024-11-10T00:00:00]" c="10/11/2024"/>
              <i n="[line_productivity].[Date].&amp;[2024-11-11T00:00:00]" c="11/11/2024"/>
              <i n="[line_productivity].[Date].&amp;[2024-11-12T00:00:00]" c="12/11/2024"/>
              <i n="[line_productivity].[Date].&amp;[2024-11-13T00:00:00]" c="13/11/2024"/>
              <i n="[line_productivity].[Date].&amp;[2024-11-14T00:00:00]" c="14/11/2024"/>
              <i n="[line_productivity].[Date].&amp;[2024-11-15T00:00:00]" c="15/11/2024"/>
              <i n="[line_productivity].[Date].&amp;[2024-11-16T00:00:00]" c="16/11/2024"/>
              <i n="[line_productivity].[Date].&amp;[2024-11-17T00:00:00]" c="17/11/2024"/>
              <i n="[line_productivity].[Date].&amp;[2024-11-18T00:00:00]" c="18/11/2024"/>
              <i n="[line_productivity].[Date].&amp;[2024-11-19T00:00:00]" c="19/11/2024"/>
              <i n="[line_productivity].[Date].&amp;[2024-11-20T00:00:00]" c="20/11/2024"/>
              <i n="[line_productivity].[Date].&amp;[2024-11-21T00:00:00]" c="21/11/2024"/>
              <i n="[line_productivity].[Date].&amp;[2024-11-22T00:00:00]" c="22/11/2024"/>
              <i n="[line_productivity].[Date].&amp;[2024-11-23T00:00:00]" c="23/11/2024"/>
              <i n="[line_productivity].[Date].&amp;[2024-11-24T00:00:00]" c="24/11/2024"/>
              <i n="[line_productivity].[Date].&amp;[2024-11-25T00:00:00]" c="25/11/2024"/>
              <i n="[line_productivity].[Date].&amp;[2024-11-26T00:00:00]" c="26/11/2024"/>
              <i n="[line_productivity].[Date].&amp;[2024-11-27T00:00:00]" c="27/11/2024"/>
              <i n="[line_productivity].[Date].&amp;[2024-11-28T00:00:00]" c="28/11/2024"/>
              <i n="[line_productivity].[Date].&amp;[2024-11-29T00:00:00]" c="29/11/2024"/>
              <i n="[line_productivity].[Date].&amp;[2024-11-30T00:00:00]" c="30/11/2024"/>
              <i n="[line_productivity].[Date].&amp;[2024-12-01T00:00:00]" c="01/12/2024"/>
              <i n="[line_productivity].[Date].&amp;[2024-12-02T00:00:00]" c="02/12/2024"/>
              <i n="[line_productivity].[Date].&amp;[2024-12-03T00:00:00]" c="03/12/2024"/>
              <i n="[line_productivity].[Date].&amp;[2024-12-04T00:00:00]" c="04/12/2024"/>
              <i n="[line_productivity].[Date].&amp;[2024-12-05T00:00:00]" c="05/12/2024"/>
              <i n="[line_productivity].[Date].&amp;[2024-12-06T00:00:00]" c="06/12/2024"/>
              <i n="[line_productivity].[Date].&amp;[2024-12-07T00:00:00]" c="07/12/2024"/>
              <i n="[line_productivity].[Date].&amp;[2024-12-08T00:00:00]" c="08/12/2024"/>
              <i n="[line_productivity].[Date].&amp;[2024-12-09T00:00:00]" c="09/12/2024"/>
              <i n="[line_productivity].[Date].&amp;[2024-12-10T00:00:00]" c="10/12/2024"/>
              <i n="[line_productivity].[Date].&amp;[2024-12-11T00:00:00]" c="11/12/2024"/>
              <i n="[line_productivity].[Date].&amp;[2024-12-12T00:00:00]" c="12/12/2024"/>
              <i n="[line_productivity].[Date].&amp;[2024-12-13T00:00:00]" c="13/12/2024"/>
              <i n="[line_productivity].[Date].&amp;[2024-12-14T00:00:00]" c="14/12/2024"/>
              <i n="[line_productivity].[Date].&amp;[2024-12-15T00:00:00]" c="15/12/2024"/>
              <i n="[line_productivity].[Date].&amp;[2024-12-16T00:00:00]" c="16/12/2024"/>
              <i n="[line_productivity].[Date].&amp;[2024-12-17T00:00:00]" c="17/12/2024"/>
              <i n="[line_productivity].[Date].&amp;[2024-12-18T00:00:00]" c="18/12/2024"/>
              <i n="[line_productivity].[Date].&amp;[2024-12-19T00:00:00]" c="19/12/2024"/>
              <i n="[line_productivity].[Date].&amp;[2024-12-20T00:00:00]" c="20/12/2024"/>
              <i n="[line_productivity].[Date].&amp;[2024-12-21T00:00:00]" c="21/12/2024"/>
              <i n="[line_productivity].[Date].&amp;[2024-12-22T00:00:00]" c="22/12/2024"/>
              <i n="[line_productivity].[Date].&amp;[2024-12-23T00:00:00]" c="23/12/2024"/>
              <i n="[line_productivity].[Date].&amp;[2024-12-24T00:00:00]" c="24/12/2024"/>
              <i n="[line_productivity].[Date].&amp;[2024-12-25T00:00:00]" c="25/12/2024"/>
              <i n="[line_productivity].[Date].&amp;[2024-12-26T00:00:00]" c="26/12/2024"/>
              <i n="[line_productivity].[Date].&amp;[2024-12-27T00:00:00]" c="27/12/2024"/>
              <i n="[line_productivity].[Date].&amp;[2024-12-28T00:00:00]" c="28/12/2024"/>
              <i n="[line_productivity].[Date].&amp;[2024-12-29T00:00:00]" c="29/12/2024"/>
              <i n="[line_productivity].[Date].&amp;[2024-12-30T00:00:00]" c="30/12/2024"/>
              <i n="[line_productivity].[Date].&amp;[2024-12-31T00:00:00]" c="31/12/2024"/>
              <i n="[line_productivity].[Date].&amp;[2025-01-01T00:00:00]" c="01/01/2025"/>
              <i n="[line_productivity].[Date].&amp;[2025-01-02T00:00:00]" c="02/01/2025"/>
              <i n="[line_productivity].[Date].&amp;[2025-01-03T00:00:00]" c="03/01/2025"/>
              <i n="[line_productivity].[Date].&amp;[2025-01-04T00:00:00]" c="04/01/2025"/>
              <i n="[line_productivity].[Date].&amp;[2025-01-05T00:00:00]" c="05/01/2025"/>
              <i n="[line_productivity].[Date].&amp;[2025-01-06T00:00:00]" c="06/01/2025"/>
              <i n="[line_productivity].[Date].&amp;[2025-01-07T00:00:00]" c="07/01/2025"/>
              <i n="[line_productivity].[Date].&amp;[2025-01-08T00:00:00]" c="08/01/2025"/>
              <i n="[line_productivity].[Date].&amp;[2025-01-09T00:00:00]" c="09/01/2025"/>
              <i n="[line_productivity].[Date].&amp;[2025-01-10T00:00:00]" c="10/01/2025"/>
              <i n="[line_productivity].[Date].&amp;[2025-01-11T00:00:00]" c="11/01/2025"/>
              <i n="[line_productivity].[Date].&amp;[2025-01-12T00:00:00]" c="12/01/2025"/>
              <i n="[line_productivity].[Date].&amp;[2025-01-13T00:00:00]" c="13/01/2025"/>
              <i n="[line_productivity].[Date].&amp;[2025-01-14T00:00:00]" c="14/01/2025"/>
              <i n="[line_productivity].[Date].&amp;[2025-01-15T00:00:00]" c="15/01/2025"/>
              <i n="[line_productivity].[Date].&amp;[2025-01-16T00:00:00]" c="16/01/2025"/>
              <i n="[line_productivity].[Date].&amp;[2025-01-17T00:00:00]" c="17/01/2025"/>
              <i n="[line_productivity].[Date].&amp;[2025-01-18T00:00:00]" c="18/01/2025"/>
              <i n="[line_productivity].[Date].&amp;[2025-01-19T00:00:00]" c="19/01/2025"/>
              <i n="[line_productivity].[Date].&amp;[2025-01-20T00:00:00]" c="20/01/2025"/>
              <i n="[line_productivity].[Date].&amp;[2025-01-21T00:00:00]" c="21/01/2025"/>
              <i n="[line_productivity].[Date].&amp;[2025-01-22T00:00:00]" c="22/01/2025"/>
              <i n="[line_productivity].[Date].&amp;[2025-01-23T00:00:00]" c="23/01/2025"/>
              <i n="[line_productivity].[Date].&amp;[2025-01-24T00:00:00]" c="24/01/2025"/>
              <i n="[line_productivity].[Date].&amp;[2025-01-25T00:00:00]" c="25/01/2025"/>
              <i n="[line_productivity].[Date].&amp;[2025-01-26T00:00:00]" c="26/01/2025"/>
              <i n="[line_productivity].[Date].&amp;[2025-01-27T00:00:00]" c="27/01/2025"/>
              <i n="[line_productivity].[Date].&amp;[2025-01-28T00:00:00]" c="28/01/2025"/>
              <i n="[line_productivity].[Date].&amp;[2025-01-29T00:00:00]" c="29/01/2025"/>
              <i n="[line_productivity].[Date].&amp;[2025-01-30T00:00:00]" c="30/01/2025"/>
              <i n="[line_productivity].[Date].&amp;[2025-01-31T00:00:00]" c="31/01/2025"/>
              <i n="[line_productivity].[Date].&amp;[2025-02-01T00:00:00]" c="01/02/2025"/>
              <i n="[line_productivity].[Date].&amp;[2025-02-02T00:00:00]" c="02/02/2025"/>
              <i n="[line_productivity].[Date].&amp;[2025-02-03T00:00:00]" c="03/02/2025"/>
              <i n="[line_productivity].[Date].&amp;[2025-02-04T00:00:00]" c="04/02/2025"/>
              <i n="[line_productivity].[Date].&amp;[2025-02-05T00:00:00]" c="05/02/2025"/>
              <i n="[line_productivity].[Date].&amp;[2025-02-06T00:00:00]" c="06/02/2025"/>
              <i n="[line_productivity].[Date].&amp;[2025-02-07T00:00:00]" c="07/02/2025"/>
              <i n="[line_productivity].[Date].&amp;[2025-02-08T00:00:00]" c="08/02/2025"/>
              <i n="[line_productivity].[Date].&amp;[2025-02-09T00:00:00]" c="09/02/2025"/>
              <i n="[line_productivity].[Date].&amp;[2025-02-10T00:00:00]" c="10/02/2025"/>
              <i n="[line_productivity].[Date].&amp;[2025-02-11T00:00:00]" c="11/02/2025"/>
              <i n="[line_productivity].[Date].&amp;[2025-02-12T00:00:00]" c="12/02/2025"/>
              <i n="[line_productivity].[Date].&amp;[2025-02-13T00:00:00]" c="13/02/2025"/>
              <i n="[line_productivity].[Date].&amp;[2025-02-14T00:00:00]" c="14/02/2025"/>
              <i n="[line_productivity].[Date].&amp;[2025-02-15T00:00:00]" c="15/02/2025"/>
              <i n="[line_productivity].[Date].&amp;[2025-02-16T00:00:00]" c="16/02/2025"/>
              <i n="[line_productivity].[Date].&amp;[2025-02-17T00:00:00]" c="17/02/2025"/>
              <i n="[line_productivity].[Date].&amp;[2025-02-18T00:00:00]" c="18/02/2025"/>
              <i n="[line_productivity].[Date].&amp;[2025-02-19T00:00:00]" c="19/02/2025"/>
              <i n="[line_productivity].[Date].&amp;[2025-02-20T00:00:00]" c="20/02/2025"/>
              <i n="[line_productivity].[Date].&amp;[2025-02-21T00:00:00]" c="21/02/2025"/>
              <i n="[line_productivity].[Date].&amp;[2025-02-22T00:00:00]" c="22/02/2025"/>
              <i n="[line_productivity].[Date].&amp;[2025-02-23T00:00:00]" c="23/02/2025"/>
              <i n="[line_productivity].[Date].&amp;[2025-02-24T00:00:00]" c="24/02/2025"/>
              <i n="[line_productivity].[Date].&amp;[2025-02-25T00:00:00]" c="25/02/2025"/>
              <i n="[line_productivity].[Date].&amp;[2025-02-26T00:00:00]" c="26/02/2025"/>
              <i n="[line_productivity].[Date].&amp;[2025-02-27T00:00:00]" c="27/02/2025"/>
              <i n="[line_productivity].[Date].&amp;[2025-02-28T00:00:00]" c="28/02/2025"/>
              <i n="[line_productivity].[Date].&amp;[2025-03-01T00:00:00]" c="01/03/2025"/>
              <i n="[line_productivity].[Date].&amp;[2025-03-02T00:00:00]" c="02/03/2025"/>
              <i n="[line_productivity].[Date].&amp;[2025-03-03T00:00:00]" c="03/03/2025"/>
              <i n="[line_productivity].[Date].&amp;[2025-03-04T00:00:00]" c="04/03/2025"/>
              <i n="[line_productivity].[Date].&amp;[2025-03-05T00:00:00]" c="05/03/2025"/>
              <i n="[line_productivity].[Date].&amp;[2025-03-06T00:00:00]" c="06/03/2025"/>
              <i n="[line_productivity].[Date].&amp;[2025-03-07T00:00:00]" c="07/03/2025"/>
              <i n="[line_productivity].[Date].&amp;[2025-03-08T00:00:00]" c="08/03/2025"/>
              <i n="[line_productivity].[Date].&amp;[2025-03-09T00:00:00]" c="09/03/2025"/>
              <i n="[line_productivity].[Date].&amp;[2025-03-10T00:00:00]" c="10/03/2025"/>
              <i n="[line_productivity].[Date].&amp;[2025-03-11T00:00:00]" c="11/03/2025"/>
              <i n="[line_productivity].[Date].&amp;[2025-03-12T00:00:00]" c="12/03/2025"/>
              <i n="[line_productivity].[Date].&amp;[2025-03-13T00:00:00]" c="13/03/2025"/>
              <i n="[line_productivity].[Date].&amp;[2025-03-14T00:00:00]" c="14/03/2025"/>
              <i n="[line_productivity].[Date].&amp;[2025-03-15T00:00:00]" c="15/03/2025"/>
              <i n="[line_productivity].[Date].&amp;[2025-03-16T00:00:00]" c="16/03/2025"/>
              <i n="[line_productivity].[Date].&amp;[2025-03-17T00:00:00]" c="17/03/2025"/>
              <i n="[line_productivity].[Date].&amp;[2025-03-18T00:00:00]" c="18/03/2025"/>
              <i n="[line_productivity].[Date].&amp;[2025-03-19T00:00:00]" c="19/03/2025"/>
              <i n="[line_productivity].[Date].&amp;[2025-03-20T00:00:00]" c="20/03/2025"/>
              <i n="[line_productivity].[Date].&amp;[2025-03-21T00:00:00]" c="21/03/2025"/>
              <i n="[line_productivity].[Date].&amp;[2025-03-22T00:00:00]" c="22/03/2025"/>
              <i n="[line_productivity].[Date].&amp;[2025-03-23T00:00:00]" c="23/03/2025"/>
              <i n="[line_productivity].[Date].&amp;[2025-03-24T00:00:00]" c="24/03/2025"/>
              <i n="[line_productivity].[Date].&amp;[2025-03-25T00:00:00]" c="25/03/2025"/>
              <i n="[line_productivity].[Date].&amp;[2025-03-26T00:00:00]" c="26/03/2025"/>
              <i n="[line_productivity].[Date].&amp;[2025-03-27T00:00:00]" c="27/03/2025"/>
              <i n="[line_productivity].[Date].&amp;[2025-03-28T00:00:00]" c="28/03/2025"/>
              <i n="[line_productivity].[Date].&amp;[2025-03-29T00:00:00]" c="29/03/2025"/>
              <i n="[line_productivity].[Date].&amp;[2025-03-30T00:00:00]" c="30/03/2025"/>
              <i n="[line_productivity].[Date].&amp;[2025-03-31T00:00:00]" c="31/03/2025"/>
              <i n="[line_productivity].[Date].&amp;[2025-04-01T00:00:00]" c="01/04/2025"/>
              <i n="[line_productivity].[Date].&amp;[2025-04-02T00:00:00]" c="02/04/2025"/>
              <i n="[line_productivity].[Date].&amp;[2025-04-03T00:00:00]" c="03/04/2025"/>
              <i n="[line_productivity].[Date].&amp;[2025-04-04T00:00:00]" c="04/04/2025"/>
              <i n="[line_productivity].[Date].&amp;[2025-04-05T00:00:00]" c="05/04/2025"/>
              <i n="[line_productivity].[Date].&amp;[2025-04-06T00:00:00]" c="06/04/2025"/>
              <i n="[line_productivity].[Date].&amp;[2025-04-07T00:00:00]" c="07/04/2025"/>
              <i n="[line_productivity].[Date].&amp;[2025-04-08T00:00:00]" c="08/04/2025"/>
              <i n="[line_productivity].[Date].&amp;[2025-04-09T00:00:00]" c="09/04/2025"/>
              <i n="[line_productivity].[Date].&amp;[2025-04-10T00:00:00]" c="10/04/2025"/>
              <i n="[line_productivity].[Date].&amp;[2025-04-11T00:00:00]" c="11/04/2025"/>
              <i n="[line_productivity].[Date].&amp;[2025-04-12T00:00:00]" c="12/04/2025"/>
              <i n="[line_productivity].[Date].&amp;[2025-04-13T00:00:00]" c="13/04/2025"/>
              <i n="[line_productivity].[Date].&amp;[2025-04-14T00:00:00]" c="14/04/2025"/>
              <i n="[line_productivity].[Date].&amp;[2025-04-15T00:00:00]" c="15/04/2025"/>
              <i n="[line_productivity].[Date].&amp;[2025-04-16T00:00:00]" c="16/04/2025"/>
              <i n="[line_productivity].[Date].&amp;[2025-04-17T00:00:00]" c="17/04/2025"/>
              <i n="[line_productivity].[Date].&amp;[2025-04-18T00:00:00]" c="18/04/2025"/>
              <i n="[line_productivity].[Date].&amp;[2025-04-19T00:00:00]" c="19/04/2025"/>
              <i n="[line_productivity].[Date].&amp;[2025-04-20T00:00:00]" c="20/04/2025"/>
              <i n="[line_productivity].[Date].&amp;[2025-04-21T00:00:00]" c="21/04/2025"/>
              <i n="[line_productivity].[Date].&amp;[2025-04-22T00:00:00]" c="22/04/2025"/>
              <i n="[line_productivity].[Date].&amp;[2025-04-23T00:00:00]" c="23/04/2025"/>
              <i n="[line_productivity].[Date].&amp;[2025-04-24T00:00:00]" c="24/04/2025"/>
              <i n="[line_productivity].[Date].&amp;[2025-04-25T00:00:00]" c="25/04/2025"/>
              <i n="[line_productivity].[Date].&amp;[2025-04-26T00:00:00]" c="26/04/2025"/>
              <i n="[line_productivity].[Date].&amp;[2025-04-27T00:00:00]" c="27/04/2025"/>
              <i n="[line_productivity].[Date].&amp;[2025-04-28T00:00:00]" c="28/04/2025"/>
              <i n="[line_productivity].[Date].&amp;[2025-04-29T00:00:00]" c="29/04/2025"/>
              <i n="[line_productivity].[Date].&amp;[2025-04-30T00:00:00]" c="30/04/2025"/>
              <i n="[line_productivity].[Date].&amp;[2025-05-01T00:00:00]" c="01/05/2025"/>
              <i n="[line_productivity].[Date].&amp;[2025-05-02T00:00:00]" c="02/05/2025"/>
              <i n="[line_productivity].[Date].&amp;[2025-05-03T00:00:00]" c="03/05/2025"/>
              <i n="[line_productivity].[Date].&amp;[2025-05-04T00:00:00]" c="04/05/2025"/>
              <i n="[line_productivity].[Date].&amp;[2025-05-05T00:00:00]" c="05/05/2025"/>
              <i n="[line_productivity].[Date].&amp;[2025-05-06T00:00:00]" c="06/05/2025"/>
              <i n="[line_productivity].[Date].&amp;[2025-05-07T00:00:00]" c="07/05/2025"/>
              <i n="[line_productivity].[Date].&amp;[2025-05-08T00:00:00]" c="08/05/2025"/>
              <i n="[line_productivity].[Date].&amp;[2025-05-09T00:00:00]" c="09/05/2025"/>
              <i n="[line_productivity].[Date].&amp;[2025-05-10T00:00:00]" c="10/05/2025"/>
            </range>
          </ranges>
        </level>
      </levels>
      <selections count="1">
        <selection n="[line_productivity].[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1" xr10:uid="{47DBA217-672F-4F2A-A137-06AECB509745}" sourceName="[line_productivity].[Operator]">
  <pivotTables>
    <pivotTable tabId="36" name="PivotTable3"/>
    <pivotTable tabId="32" name="PivotTable10"/>
    <pivotTable tabId="32" name="PivotTable2"/>
    <pivotTable tabId="32" name="PivotTable3"/>
    <pivotTable tabId="35" name="PivotTable1"/>
    <pivotTable tabId="35" name="PivotTable2"/>
    <pivotTable tabId="35" name="PivotTable6"/>
    <pivotTable tabId="35" name="PivotTable7"/>
    <pivotTable tabId="35" name="PivotTable8"/>
    <pivotTable tabId="35" name="PivotTable9"/>
    <pivotTable tabId="36" name="PivotTable4"/>
    <pivotTable tabId="36" name="PivotTable5"/>
    <pivotTable tabId="37" name="PivotTable6"/>
    <pivotTable tabId="37" name="PivotTable7"/>
    <pivotTable tabId="37" name="PivotTable8"/>
    <pivotTable tabId="37" name="PivotTable9"/>
    <pivotTable tabId="32" name="PivotTable1"/>
    <pivotTable tabId="32" name="PivotTable11"/>
    <pivotTable tabId="35" name="PivotTable3"/>
    <pivotTable tabId="35" name="PivotTable4"/>
    <pivotTable tabId="37" name="PivotTable10"/>
    <pivotTable tabId="37" name="PivotTable5"/>
    <pivotTable tabId="36" name="PivotTable1"/>
    <pivotTable tabId="37" name="PivotTable1"/>
  </pivotTables>
  <data>
    <olap pivotCacheId="640876289">
      <levels count="2">
        <level uniqueName="[line_productivity].[Operator].[(All)]" sourceCaption="(All)" count="0"/>
        <level uniqueName="[line_productivity].[Operator].[Operator]" sourceCaption="Operator" count="14">
          <ranges>
            <range startItem="0">
              <i n="[line_productivity].[Operator].&amp;[Alex]" c="Alex"/>
              <i n="[line_productivity].[Operator].&amp;[Casey]" c="Casey"/>
              <i n="[line_productivity].[Operator].&amp;[Charlie]" c="Charlie"/>
              <i n="[line_productivity].[Operator].&amp;[Chris]" c="Chris"/>
              <i n="[line_productivity].[Operator].&amp;[Dee]" c="Dee"/>
              <i n="[line_productivity].[Operator].&amp;[Dennis]" c="Dennis"/>
              <i n="[line_productivity].[Operator].&amp;[Drew]" c="Drew"/>
              <i n="[line_productivity].[Operator].&amp;[Jamie]" c="Jamie"/>
              <i n="[line_productivity].[Operator].&amp;[Jordan]" c="Jordan"/>
              <i n="[line_productivity].[Operator].&amp;[Mac]" c="Mac"/>
              <i n="[line_productivity].[Operator].&amp;[Morgan]" c="Morgan"/>
              <i n="[line_productivity].[Operator].&amp;[Riley]" c="Riley"/>
              <i n="[line_productivity].[Operator].&amp;[Sam]" c="Sam"/>
              <i n="[line_productivity].[Operator].&amp;[Taylor]" c="Taylor"/>
            </range>
          </ranges>
        </level>
      </levels>
      <selections count="1">
        <selection n="[line_productivity].[Operat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D49A46A-6A6F-4FC5-87D4-D37EA56DE8DA}" sourceName="[line_productivity].[Product]">
  <pivotTables>
    <pivotTable tabId="36" name="PivotTable3"/>
    <pivotTable tabId="32" name="PivotTable10"/>
    <pivotTable tabId="32" name="PivotTable2"/>
    <pivotTable tabId="32" name="PivotTable3"/>
    <pivotTable tabId="35" name="PivotTable1"/>
    <pivotTable tabId="35" name="PivotTable2"/>
    <pivotTable tabId="35" name="PivotTable6"/>
    <pivotTable tabId="35" name="PivotTable7"/>
    <pivotTable tabId="35" name="PivotTable8"/>
    <pivotTable tabId="35" name="PivotTable9"/>
    <pivotTable tabId="36" name="PivotTable4"/>
    <pivotTable tabId="36" name="PivotTable5"/>
    <pivotTable tabId="37" name="PivotTable6"/>
    <pivotTable tabId="37" name="PivotTable7"/>
    <pivotTable tabId="37" name="PivotTable8"/>
    <pivotTable tabId="37" name="PivotTable9"/>
    <pivotTable tabId="32" name="PivotTable1"/>
    <pivotTable tabId="32" name="PivotTable11"/>
    <pivotTable tabId="35" name="PivotTable3"/>
    <pivotTable tabId="35" name="PivotTable4"/>
    <pivotTable tabId="37" name="PivotTable10"/>
    <pivotTable tabId="37" name="PivotTable5"/>
    <pivotTable tabId="36" name="PivotTable1"/>
    <pivotTable tabId="37" name="PivotTable1"/>
  </pivotTables>
  <data>
    <olap pivotCacheId="640876289">
      <levels count="2">
        <level uniqueName="[line_productivity].[Product].[(All)]" sourceCaption="(All)" count="0"/>
        <level uniqueName="[line_productivity].[Product].[Product]" sourceCaption="Product" count="6">
          <ranges>
            <range startItem="0">
              <i n="[line_productivity].[Product].&amp;[CO-2L]" c="CO-2L"/>
              <i n="[line_productivity].[Product].&amp;[CO-600]" c="CO-600"/>
              <i n="[line_productivity].[Product].&amp;[DC-600]" c="DC-600"/>
              <i n="[line_productivity].[Product].&amp;[LE-600]" c="LE-600"/>
              <i n="[line_productivity].[Product].&amp;[OR-600]" c="OR-600"/>
              <i n="[line_productivity].[Product].&amp;[RB-600]" c="RB-600"/>
            </range>
          </ranges>
        </level>
      </levels>
      <selections count="1">
        <selection n="[line_productivity].[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5A09F00C-7FB7-4B3C-ADB1-011A980769BD}" sourceName="[line_productivity].[shift]">
  <pivotTables>
    <pivotTable tabId="36" name="PivotTable3"/>
    <pivotTable tabId="32" name="PivotTable10"/>
    <pivotTable tabId="32" name="PivotTable2"/>
    <pivotTable tabId="32" name="PivotTable3"/>
    <pivotTable tabId="35" name="PivotTable1"/>
    <pivotTable tabId="35" name="PivotTable2"/>
    <pivotTable tabId="35" name="PivotTable6"/>
    <pivotTable tabId="35" name="PivotTable7"/>
    <pivotTable tabId="35" name="PivotTable8"/>
    <pivotTable tabId="35" name="PivotTable9"/>
    <pivotTable tabId="36" name="PivotTable4"/>
    <pivotTable tabId="36" name="PivotTable5"/>
    <pivotTable tabId="37" name="PivotTable6"/>
    <pivotTable tabId="37" name="PivotTable7"/>
    <pivotTable tabId="37" name="PivotTable8"/>
    <pivotTable tabId="37" name="PivotTable9"/>
    <pivotTable tabId="32" name="PivotTable1"/>
    <pivotTable tabId="32" name="PivotTable11"/>
    <pivotTable tabId="35" name="PivotTable3"/>
    <pivotTable tabId="35" name="PivotTable4"/>
    <pivotTable tabId="37" name="PivotTable10"/>
    <pivotTable tabId="37" name="PivotTable5"/>
    <pivotTable tabId="36" name="PivotTable1"/>
    <pivotTable tabId="37" name="PivotTable1"/>
  </pivotTables>
  <data>
    <olap pivotCacheId="640876289">
      <levels count="2">
        <level uniqueName="[line_productivity].[shift].[(All)]" sourceCaption="(All)" count="0"/>
        <level uniqueName="[line_productivity].[shift].[shift]" sourceCaption="shift" count="2">
          <ranges>
            <range startItem="0">
              <i n="[line_productivity].[shift].&amp;[Evening Shift]" c="Evening Shift"/>
              <i n="[line_productivity].[shift].&amp;[Morning Shift]" c="Morning Shift"/>
            </range>
          </ranges>
        </level>
      </levels>
      <selections count="1">
        <selection n="[line_productivity].[shif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_ID" xr10:uid="{C93AE752-2CA5-4C8E-9E17-8C5C9FD12B4C}" sourceName="[line_downtime].[Batch ID]">
  <pivotTables>
    <pivotTable tabId="37" name="PivotTable10"/>
    <pivotTable tabId="32" name="PivotTable1"/>
    <pivotTable tabId="32" name="PivotTable10"/>
    <pivotTable tabId="32" name="PivotTable11"/>
    <pivotTable tabId="32" name="PivotTable2"/>
    <pivotTable tabId="32" name="PivotTable3"/>
    <pivotTable tabId="35" name="PivotTable1"/>
    <pivotTable tabId="35" name="PivotTable2"/>
    <pivotTable tabId="35" name="PivotTable3"/>
    <pivotTable tabId="35" name="PivotTable4"/>
    <pivotTable tabId="35" name="PivotTable6"/>
    <pivotTable tabId="35" name="PivotTable7"/>
    <pivotTable tabId="35" name="PivotTable8"/>
    <pivotTable tabId="35" name="PivotTable9"/>
    <pivotTable tabId="36" name="PivotTable1"/>
    <pivotTable tabId="36" name="PivotTable3"/>
    <pivotTable tabId="36" name="PivotTable4"/>
    <pivotTable tabId="36" name="PivotTable5"/>
    <pivotTable tabId="37" name="PivotTable1"/>
    <pivotTable tabId="37" name="PivotTable5"/>
    <pivotTable tabId="37" name="PivotTable6"/>
    <pivotTable tabId="37" name="PivotTable7"/>
    <pivotTable tabId="37" name="PivotTable8"/>
    <pivotTable tabId="37" name="PivotTable9"/>
  </pivotTables>
  <data>
    <olap pivotCacheId="640876289">
      <levels count="2">
        <level uniqueName="[line_downtime].[Batch ID].[(All)]" sourceCaption="(All)" count="0"/>
        <level uniqueName="[line_downtime].[Batch ID].[Batch ID]" sourceCaption="Batch ID" count="1038">
          <ranges>
            <range startItem="0">
              <i n="[line_downtime].[Batch ID].&amp;[422111]" c="422111"/>
              <i n="[line_downtime].[Batch ID].&amp;[422112]" c="422112"/>
              <i n="[line_downtime].[Batch ID].&amp;[422113]" c="422113"/>
              <i n="[line_downtime].[Batch ID].&amp;[422114]" c="422114"/>
              <i n="[line_downtime].[Batch ID].&amp;[422115]" c="422115"/>
              <i n="[line_downtime].[Batch ID].&amp;[422116]" c="422116"/>
              <i n="[line_downtime].[Batch ID].&amp;[422117]" c="422117"/>
              <i n="[line_downtime].[Batch ID].&amp;[422118]" c="422118"/>
              <i n="[line_downtime].[Batch ID].&amp;[422119]" c="422119"/>
              <i n="[line_downtime].[Batch ID].&amp;[422120]" c="422120"/>
              <i n="[line_downtime].[Batch ID].&amp;[422121]" c="422121"/>
              <i n="[line_downtime].[Batch ID].&amp;[422122]" c="422122"/>
              <i n="[line_downtime].[Batch ID].&amp;[422123]" c="422123"/>
              <i n="[line_downtime].[Batch ID].&amp;[422124]" c="422124"/>
              <i n="[line_downtime].[Batch ID].&amp;[422125]" c="422125"/>
              <i n="[line_downtime].[Batch ID].&amp;[422126]" c="422126"/>
              <i n="[line_downtime].[Batch ID].&amp;[422127]" c="422127"/>
              <i n="[line_downtime].[Batch ID].&amp;[422128]" c="422128"/>
              <i n="[line_downtime].[Batch ID].&amp;[422129]" c="422129"/>
              <i n="[line_downtime].[Batch ID].&amp;[422130]" c="422130"/>
              <i n="[line_downtime].[Batch ID].&amp;[422131]" c="422131"/>
              <i n="[line_downtime].[Batch ID].&amp;[422132]" c="422132"/>
              <i n="[line_downtime].[Batch ID].&amp;[422133]" c="422133"/>
              <i n="[line_downtime].[Batch ID].&amp;[422134]" c="422134"/>
              <i n="[line_downtime].[Batch ID].&amp;[422135]" c="422135"/>
              <i n="[line_downtime].[Batch ID].&amp;[422136]" c="422136"/>
              <i n="[line_downtime].[Batch ID].&amp;[422137]" c="422137"/>
              <i n="[line_downtime].[Batch ID].&amp;[422138]" c="422138"/>
              <i n="[line_downtime].[Batch ID].&amp;[422139]" c="422139"/>
              <i n="[line_downtime].[Batch ID].&amp;[422140]" c="422140"/>
              <i n="[line_downtime].[Batch ID].&amp;[422141]" c="422141"/>
              <i n="[line_downtime].[Batch ID].&amp;[422142]" c="422142"/>
              <i n="[line_downtime].[Batch ID].&amp;[422143]" c="422143"/>
              <i n="[line_downtime].[Batch ID].&amp;[422144]" c="422144"/>
              <i n="[line_downtime].[Batch ID].&amp;[422145]" c="422145"/>
              <i n="[line_downtime].[Batch ID].&amp;[422146]" c="422146"/>
              <i n="[line_downtime].[Batch ID].&amp;[422147]" c="422147"/>
              <i n="[line_downtime].[Batch ID].&amp;[422148]" c="422148"/>
              <i n="[line_downtime].[Batch ID].&amp;[422149]" c="422149"/>
              <i n="[line_downtime].[Batch ID].&amp;[422150]" c="422150"/>
              <i n="[line_downtime].[Batch ID].&amp;[422151]" c="422151"/>
              <i n="[line_downtime].[Batch ID].&amp;[422152]" c="422152"/>
              <i n="[line_downtime].[Batch ID].&amp;[422153]" c="422153"/>
              <i n="[line_downtime].[Batch ID].&amp;[422154]" c="422154"/>
              <i n="[line_downtime].[Batch ID].&amp;[422155]" c="422155"/>
              <i n="[line_downtime].[Batch ID].&amp;[422156]" c="422156"/>
              <i n="[line_downtime].[Batch ID].&amp;[422157]" c="422157"/>
              <i n="[line_downtime].[Batch ID].&amp;[422158]" c="422158"/>
              <i n="[line_downtime].[Batch ID].&amp;[422159]" c="422159"/>
              <i n="[line_downtime].[Batch ID].&amp;[422160]" c="422160"/>
              <i n="[line_downtime].[Batch ID].&amp;[422161]" c="422161"/>
              <i n="[line_downtime].[Batch ID].&amp;[422162]" c="422162"/>
              <i n="[line_downtime].[Batch ID].&amp;[422163]" c="422163"/>
              <i n="[line_downtime].[Batch ID].&amp;[422164]" c="422164"/>
              <i n="[line_downtime].[Batch ID].&amp;[422165]" c="422165"/>
              <i n="[line_downtime].[Batch ID].&amp;[422166]" c="422166"/>
              <i n="[line_downtime].[Batch ID].&amp;[422167]" c="422167"/>
              <i n="[line_downtime].[Batch ID].&amp;[422168]" c="422168"/>
              <i n="[line_downtime].[Batch ID].&amp;[422169]" c="422169"/>
              <i n="[line_downtime].[Batch ID].&amp;[422170]" c="422170"/>
              <i n="[line_downtime].[Batch ID].&amp;[422171]" c="422171"/>
              <i n="[line_downtime].[Batch ID].&amp;[422172]" c="422172"/>
              <i n="[line_downtime].[Batch ID].&amp;[422173]" c="422173"/>
              <i n="[line_downtime].[Batch ID].&amp;[422174]" c="422174"/>
              <i n="[line_downtime].[Batch ID].&amp;[422175]" c="422175"/>
              <i n="[line_downtime].[Batch ID].&amp;[422176]" c="422176"/>
              <i n="[line_downtime].[Batch ID].&amp;[422177]" c="422177"/>
              <i n="[line_downtime].[Batch ID].&amp;[422178]" c="422178"/>
              <i n="[line_downtime].[Batch ID].&amp;[422179]" c="422179"/>
              <i n="[line_downtime].[Batch ID].&amp;[422180]" c="422180"/>
              <i n="[line_downtime].[Batch ID].&amp;[422181]" c="422181"/>
              <i n="[line_downtime].[Batch ID].&amp;[422182]" c="422182"/>
              <i n="[line_downtime].[Batch ID].&amp;[422183]" c="422183"/>
              <i n="[line_downtime].[Batch ID].&amp;[422184]" c="422184"/>
              <i n="[line_downtime].[Batch ID].&amp;[422185]" c="422185"/>
              <i n="[line_downtime].[Batch ID].&amp;[422186]" c="422186"/>
              <i n="[line_downtime].[Batch ID].&amp;[422187]" c="422187"/>
              <i n="[line_downtime].[Batch ID].&amp;[422188]" c="422188"/>
              <i n="[line_downtime].[Batch ID].&amp;[422189]" c="422189"/>
              <i n="[line_downtime].[Batch ID].&amp;[422190]" c="422190"/>
              <i n="[line_downtime].[Batch ID].&amp;[422191]" c="422191"/>
              <i n="[line_downtime].[Batch ID].&amp;[422192]" c="422192"/>
              <i n="[line_downtime].[Batch ID].&amp;[422193]" c="422193"/>
              <i n="[line_downtime].[Batch ID].&amp;[422194]" c="422194"/>
              <i n="[line_downtime].[Batch ID].&amp;[422195]" c="422195"/>
              <i n="[line_downtime].[Batch ID].&amp;[422196]" c="422196"/>
              <i n="[line_downtime].[Batch ID].&amp;[422197]" c="422197"/>
              <i n="[line_downtime].[Batch ID].&amp;[422198]" c="422198"/>
              <i n="[line_downtime].[Batch ID].&amp;[422199]" c="422199"/>
              <i n="[line_downtime].[Batch ID].&amp;[422200]" c="422200"/>
              <i n="[line_downtime].[Batch ID].&amp;[422201]" c="422201"/>
              <i n="[line_downtime].[Batch ID].&amp;[422202]" c="422202"/>
              <i n="[line_downtime].[Batch ID].&amp;[422203]" c="422203"/>
              <i n="[line_downtime].[Batch ID].&amp;[422204]" c="422204"/>
              <i n="[line_downtime].[Batch ID].&amp;[422205]" c="422205"/>
              <i n="[line_downtime].[Batch ID].&amp;[422206]" c="422206"/>
              <i n="[line_downtime].[Batch ID].&amp;[422207]" c="422207"/>
              <i n="[line_downtime].[Batch ID].&amp;[422208]" c="422208"/>
              <i n="[line_downtime].[Batch ID].&amp;[422209]" c="422209"/>
              <i n="[line_downtime].[Batch ID].&amp;[422210]" c="422210"/>
              <i n="[line_downtime].[Batch ID].&amp;[422211]" c="422211"/>
              <i n="[line_downtime].[Batch ID].&amp;[422212]" c="422212"/>
              <i n="[line_downtime].[Batch ID].&amp;[422213]" c="422213"/>
              <i n="[line_downtime].[Batch ID].&amp;[422214]" c="422214"/>
              <i n="[line_downtime].[Batch ID].&amp;[422215]" c="422215"/>
              <i n="[line_downtime].[Batch ID].&amp;[422216]" c="422216"/>
              <i n="[line_downtime].[Batch ID].&amp;[422217]" c="422217"/>
              <i n="[line_downtime].[Batch ID].&amp;[422218]" c="422218"/>
              <i n="[line_downtime].[Batch ID].&amp;[422219]" c="422219"/>
              <i n="[line_downtime].[Batch ID].&amp;[422220]" c="422220"/>
              <i n="[line_downtime].[Batch ID].&amp;[422221]" c="422221"/>
              <i n="[line_downtime].[Batch ID].&amp;[422222]" c="422222"/>
              <i n="[line_downtime].[Batch ID].&amp;[422223]" c="422223"/>
              <i n="[line_downtime].[Batch ID].&amp;[422224]" c="422224"/>
              <i n="[line_downtime].[Batch ID].&amp;[422225]" c="422225"/>
              <i n="[line_downtime].[Batch ID].&amp;[422226]" c="422226"/>
              <i n="[line_downtime].[Batch ID].&amp;[422227]" c="422227"/>
              <i n="[line_downtime].[Batch ID].&amp;[422228]" c="422228"/>
              <i n="[line_downtime].[Batch ID].&amp;[422229]" c="422229"/>
              <i n="[line_downtime].[Batch ID].&amp;[422230]" c="422230"/>
              <i n="[line_downtime].[Batch ID].&amp;[422231]" c="422231"/>
              <i n="[line_downtime].[Batch ID].&amp;[422232]" c="422232"/>
              <i n="[line_downtime].[Batch ID].&amp;[422233]" c="422233"/>
              <i n="[line_downtime].[Batch ID].&amp;[422234]" c="422234"/>
              <i n="[line_downtime].[Batch ID].&amp;[422235]" c="422235"/>
              <i n="[line_downtime].[Batch ID].&amp;[422236]" c="422236"/>
              <i n="[line_downtime].[Batch ID].&amp;[422237]" c="422237"/>
              <i n="[line_downtime].[Batch ID].&amp;[422238]" c="422238"/>
              <i n="[line_downtime].[Batch ID].&amp;[422239]" c="422239"/>
              <i n="[line_downtime].[Batch ID].&amp;[422240]" c="422240"/>
              <i n="[line_downtime].[Batch ID].&amp;[422241]" c="422241"/>
              <i n="[line_downtime].[Batch ID].&amp;[422242]" c="422242"/>
              <i n="[line_downtime].[Batch ID].&amp;[422243]" c="422243"/>
              <i n="[line_downtime].[Batch ID].&amp;[422244]" c="422244"/>
              <i n="[line_downtime].[Batch ID].&amp;[422245]" c="422245"/>
              <i n="[line_downtime].[Batch ID].&amp;[422246]" c="422246"/>
              <i n="[line_downtime].[Batch ID].&amp;[422247]" c="422247"/>
              <i n="[line_downtime].[Batch ID].&amp;[422248]" c="422248"/>
              <i n="[line_downtime].[Batch ID].&amp;[422249]" c="422249"/>
              <i n="[line_downtime].[Batch ID].&amp;[422250]" c="422250"/>
              <i n="[line_downtime].[Batch ID].&amp;[422251]" c="422251"/>
              <i n="[line_downtime].[Batch ID].&amp;[422252]" c="422252"/>
              <i n="[line_downtime].[Batch ID].&amp;[422253]" c="422253"/>
              <i n="[line_downtime].[Batch ID].&amp;[422254]" c="422254"/>
              <i n="[line_downtime].[Batch ID].&amp;[422255]" c="422255"/>
              <i n="[line_downtime].[Batch ID].&amp;[422256]" c="422256"/>
              <i n="[line_downtime].[Batch ID].&amp;[422257]" c="422257"/>
              <i n="[line_downtime].[Batch ID].&amp;[422258]" c="422258"/>
              <i n="[line_downtime].[Batch ID].&amp;[422259]" c="422259"/>
              <i n="[line_downtime].[Batch ID].&amp;[422260]" c="422260"/>
              <i n="[line_downtime].[Batch ID].&amp;[422261]" c="422261"/>
              <i n="[line_downtime].[Batch ID].&amp;[422262]" c="422262"/>
              <i n="[line_downtime].[Batch ID].&amp;[422263]" c="422263"/>
              <i n="[line_downtime].[Batch ID].&amp;[422264]" c="422264"/>
              <i n="[line_downtime].[Batch ID].&amp;[422265]" c="422265"/>
              <i n="[line_downtime].[Batch ID].&amp;[422266]" c="422266"/>
              <i n="[line_downtime].[Batch ID].&amp;[422267]" c="422267"/>
              <i n="[line_downtime].[Batch ID].&amp;[422268]" c="422268"/>
              <i n="[line_downtime].[Batch ID].&amp;[422269]" c="422269"/>
              <i n="[line_downtime].[Batch ID].&amp;[422270]" c="422270"/>
              <i n="[line_downtime].[Batch ID].&amp;[422271]" c="422271"/>
              <i n="[line_downtime].[Batch ID].&amp;[422272]" c="422272"/>
              <i n="[line_downtime].[Batch ID].&amp;[422273]" c="422273"/>
              <i n="[line_downtime].[Batch ID].&amp;[422274]" c="422274"/>
              <i n="[line_downtime].[Batch ID].&amp;[422275]" c="422275"/>
              <i n="[line_downtime].[Batch ID].&amp;[422276]" c="422276"/>
              <i n="[line_downtime].[Batch ID].&amp;[422277]" c="422277"/>
              <i n="[line_downtime].[Batch ID].&amp;[422278]" c="422278"/>
              <i n="[line_downtime].[Batch ID].&amp;[422279]" c="422279"/>
              <i n="[line_downtime].[Batch ID].&amp;[422280]" c="422280"/>
              <i n="[line_downtime].[Batch ID].&amp;[422281]" c="422281"/>
              <i n="[line_downtime].[Batch ID].&amp;[422282]" c="422282"/>
              <i n="[line_downtime].[Batch ID].&amp;[422283]" c="422283"/>
              <i n="[line_downtime].[Batch ID].&amp;[422284]" c="422284"/>
              <i n="[line_downtime].[Batch ID].&amp;[422285]" c="422285"/>
              <i n="[line_downtime].[Batch ID].&amp;[422286]" c="422286"/>
              <i n="[line_downtime].[Batch ID].&amp;[422287]" c="422287"/>
              <i n="[line_downtime].[Batch ID].&amp;[422288]" c="422288"/>
              <i n="[line_downtime].[Batch ID].&amp;[422289]" c="422289"/>
              <i n="[line_downtime].[Batch ID].&amp;[422290]" c="422290"/>
              <i n="[line_downtime].[Batch ID].&amp;[422291]" c="422291"/>
              <i n="[line_downtime].[Batch ID].&amp;[422292]" c="422292"/>
              <i n="[line_downtime].[Batch ID].&amp;[422293]" c="422293"/>
              <i n="[line_downtime].[Batch ID].&amp;[422294]" c="422294"/>
              <i n="[line_downtime].[Batch ID].&amp;[422295]" c="422295"/>
              <i n="[line_downtime].[Batch ID].&amp;[422296]" c="422296"/>
              <i n="[line_downtime].[Batch ID].&amp;[422297]" c="422297"/>
              <i n="[line_downtime].[Batch ID].&amp;[422298]" c="422298"/>
              <i n="[line_downtime].[Batch ID].&amp;[422299]" c="422299"/>
              <i n="[line_downtime].[Batch ID].&amp;[422300]" c="422300"/>
              <i n="[line_downtime].[Batch ID].&amp;[422301]" c="422301"/>
              <i n="[line_downtime].[Batch ID].&amp;[422302]" c="422302"/>
              <i n="[line_downtime].[Batch ID].&amp;[422303]" c="422303"/>
              <i n="[line_downtime].[Batch ID].&amp;[422304]" c="422304"/>
              <i n="[line_downtime].[Batch ID].&amp;[422305]" c="422305"/>
              <i n="[line_downtime].[Batch ID].&amp;[422306]" c="422306"/>
              <i n="[line_downtime].[Batch ID].&amp;[422307]" c="422307"/>
              <i n="[line_downtime].[Batch ID].&amp;[422308]" c="422308"/>
              <i n="[line_downtime].[Batch ID].&amp;[422309]" c="422309"/>
              <i n="[line_downtime].[Batch ID].&amp;[422310]" c="422310"/>
              <i n="[line_downtime].[Batch ID].&amp;[422311]" c="422311"/>
              <i n="[line_downtime].[Batch ID].&amp;[422312]" c="422312"/>
              <i n="[line_downtime].[Batch ID].&amp;[422313]" c="422313"/>
              <i n="[line_downtime].[Batch ID].&amp;[422314]" c="422314"/>
              <i n="[line_downtime].[Batch ID].&amp;[422315]" c="422315"/>
              <i n="[line_downtime].[Batch ID].&amp;[422316]" c="422316"/>
              <i n="[line_downtime].[Batch ID].&amp;[422317]" c="422317"/>
              <i n="[line_downtime].[Batch ID].&amp;[422318]" c="422318"/>
              <i n="[line_downtime].[Batch ID].&amp;[422319]" c="422319"/>
              <i n="[line_downtime].[Batch ID].&amp;[422320]" c="422320"/>
              <i n="[line_downtime].[Batch ID].&amp;[422321]" c="422321"/>
              <i n="[line_downtime].[Batch ID].&amp;[422322]" c="422322"/>
              <i n="[line_downtime].[Batch ID].&amp;[422323]" c="422323"/>
              <i n="[line_downtime].[Batch ID].&amp;[422324]" c="422324"/>
              <i n="[line_downtime].[Batch ID].&amp;[422325]" c="422325"/>
              <i n="[line_downtime].[Batch ID].&amp;[422326]" c="422326"/>
              <i n="[line_downtime].[Batch ID].&amp;[422327]" c="422327"/>
              <i n="[line_downtime].[Batch ID].&amp;[422328]" c="422328"/>
              <i n="[line_downtime].[Batch ID].&amp;[422329]" c="422329"/>
              <i n="[line_downtime].[Batch ID].&amp;[422330]" c="422330"/>
              <i n="[line_downtime].[Batch ID].&amp;[422331]" c="422331"/>
              <i n="[line_downtime].[Batch ID].&amp;[422332]" c="422332"/>
              <i n="[line_downtime].[Batch ID].&amp;[422333]" c="422333"/>
              <i n="[line_downtime].[Batch ID].&amp;[422334]" c="422334"/>
              <i n="[line_downtime].[Batch ID].&amp;[422335]" c="422335"/>
              <i n="[line_downtime].[Batch ID].&amp;[422336]" c="422336"/>
              <i n="[line_downtime].[Batch ID].&amp;[422337]" c="422337"/>
              <i n="[line_downtime].[Batch ID].&amp;[422338]" c="422338"/>
              <i n="[line_downtime].[Batch ID].&amp;[422339]" c="422339"/>
              <i n="[line_downtime].[Batch ID].&amp;[422340]" c="422340"/>
              <i n="[line_downtime].[Batch ID].&amp;[422341]" c="422341"/>
              <i n="[line_downtime].[Batch ID].&amp;[422342]" c="422342"/>
              <i n="[line_downtime].[Batch ID].&amp;[422343]" c="422343"/>
              <i n="[line_downtime].[Batch ID].&amp;[422344]" c="422344"/>
              <i n="[line_downtime].[Batch ID].&amp;[422345]" c="422345"/>
              <i n="[line_downtime].[Batch ID].&amp;[422346]" c="422346"/>
              <i n="[line_downtime].[Batch ID].&amp;[422347]" c="422347"/>
              <i n="[line_downtime].[Batch ID].&amp;[422348]" c="422348"/>
              <i n="[line_downtime].[Batch ID].&amp;[422349]" c="422349"/>
              <i n="[line_downtime].[Batch ID].&amp;[422350]" c="422350"/>
              <i n="[line_downtime].[Batch ID].&amp;[422351]" c="422351"/>
              <i n="[line_downtime].[Batch ID].&amp;[422352]" c="422352"/>
              <i n="[line_downtime].[Batch ID].&amp;[422353]" c="422353"/>
              <i n="[line_downtime].[Batch ID].&amp;[422354]" c="422354"/>
              <i n="[line_downtime].[Batch ID].&amp;[422355]" c="422355"/>
              <i n="[line_downtime].[Batch ID].&amp;[422356]" c="422356"/>
              <i n="[line_downtime].[Batch ID].&amp;[422357]" c="422357"/>
              <i n="[line_downtime].[Batch ID].&amp;[422358]" c="422358"/>
              <i n="[line_downtime].[Batch ID].&amp;[422359]" c="422359"/>
              <i n="[line_downtime].[Batch ID].&amp;[422360]" c="422360"/>
              <i n="[line_downtime].[Batch ID].&amp;[422361]" c="422361"/>
              <i n="[line_downtime].[Batch ID].&amp;[422362]" c="422362"/>
              <i n="[line_downtime].[Batch ID].&amp;[422363]" c="422363"/>
              <i n="[line_downtime].[Batch ID].&amp;[422364]" c="422364"/>
              <i n="[line_downtime].[Batch ID].&amp;[422365]" c="422365"/>
              <i n="[line_downtime].[Batch ID].&amp;[422366]" c="422366"/>
              <i n="[line_downtime].[Batch ID].&amp;[422367]" c="422367"/>
              <i n="[line_downtime].[Batch ID].&amp;[422368]" c="422368"/>
              <i n="[line_downtime].[Batch ID].&amp;[422369]" c="422369"/>
              <i n="[line_downtime].[Batch ID].&amp;[422370]" c="422370"/>
              <i n="[line_downtime].[Batch ID].&amp;[422371]" c="422371"/>
              <i n="[line_downtime].[Batch ID].&amp;[422372]" c="422372"/>
              <i n="[line_downtime].[Batch ID].&amp;[422373]" c="422373"/>
              <i n="[line_downtime].[Batch ID].&amp;[422374]" c="422374"/>
              <i n="[line_downtime].[Batch ID].&amp;[422375]" c="422375"/>
              <i n="[line_downtime].[Batch ID].&amp;[422376]" c="422376"/>
              <i n="[line_downtime].[Batch ID].&amp;[422377]" c="422377"/>
              <i n="[line_downtime].[Batch ID].&amp;[422378]" c="422378"/>
              <i n="[line_downtime].[Batch ID].&amp;[422379]" c="422379"/>
              <i n="[line_downtime].[Batch ID].&amp;[422380]" c="422380"/>
              <i n="[line_downtime].[Batch ID].&amp;[422381]" c="422381"/>
              <i n="[line_downtime].[Batch ID].&amp;[422382]" c="422382"/>
              <i n="[line_downtime].[Batch ID].&amp;[422383]" c="422383"/>
              <i n="[line_downtime].[Batch ID].&amp;[422384]" c="422384"/>
              <i n="[line_downtime].[Batch ID].&amp;[422385]" c="422385"/>
              <i n="[line_downtime].[Batch ID].&amp;[422386]" c="422386"/>
              <i n="[line_downtime].[Batch ID].&amp;[422387]" c="422387"/>
              <i n="[line_downtime].[Batch ID].&amp;[422388]" c="422388"/>
              <i n="[line_downtime].[Batch ID].&amp;[422389]" c="422389"/>
              <i n="[line_downtime].[Batch ID].&amp;[422390]" c="422390"/>
              <i n="[line_downtime].[Batch ID].&amp;[422391]" c="422391"/>
              <i n="[line_downtime].[Batch ID].&amp;[422392]" c="422392"/>
              <i n="[line_downtime].[Batch ID].&amp;[422393]" c="422393"/>
              <i n="[line_downtime].[Batch ID].&amp;[422394]" c="422394"/>
              <i n="[line_downtime].[Batch ID].&amp;[422395]" c="422395"/>
              <i n="[line_downtime].[Batch ID].&amp;[422396]" c="422396"/>
              <i n="[line_downtime].[Batch ID].&amp;[422397]" c="422397"/>
              <i n="[line_downtime].[Batch ID].&amp;[422398]" c="422398"/>
              <i n="[line_downtime].[Batch ID].&amp;[422399]" c="422399"/>
              <i n="[line_downtime].[Batch ID].&amp;[422400]" c="422400"/>
              <i n="[line_downtime].[Batch ID].&amp;[422401]" c="422401"/>
              <i n="[line_downtime].[Batch ID].&amp;[422402]" c="422402"/>
              <i n="[line_downtime].[Batch ID].&amp;[422403]" c="422403"/>
              <i n="[line_downtime].[Batch ID].&amp;[422404]" c="422404"/>
              <i n="[line_downtime].[Batch ID].&amp;[422405]" c="422405"/>
              <i n="[line_downtime].[Batch ID].&amp;[422406]" c="422406"/>
              <i n="[line_downtime].[Batch ID].&amp;[422407]" c="422407"/>
              <i n="[line_downtime].[Batch ID].&amp;[422408]" c="422408"/>
              <i n="[line_downtime].[Batch ID].&amp;[422409]" c="422409"/>
              <i n="[line_downtime].[Batch ID].&amp;[422410]" c="422410"/>
              <i n="[line_downtime].[Batch ID].&amp;[422411]" c="422411"/>
              <i n="[line_downtime].[Batch ID].&amp;[422412]" c="422412"/>
              <i n="[line_downtime].[Batch ID].&amp;[422413]" c="422413"/>
              <i n="[line_downtime].[Batch ID].&amp;[422414]" c="422414"/>
              <i n="[line_downtime].[Batch ID].&amp;[422415]" c="422415"/>
              <i n="[line_downtime].[Batch ID].&amp;[422416]" c="422416"/>
              <i n="[line_downtime].[Batch ID].&amp;[422417]" c="422417"/>
              <i n="[line_downtime].[Batch ID].&amp;[422418]" c="422418"/>
              <i n="[line_downtime].[Batch ID].&amp;[422419]" c="422419"/>
              <i n="[line_downtime].[Batch ID].&amp;[422420]" c="422420"/>
              <i n="[line_downtime].[Batch ID].&amp;[422421]" c="422421"/>
              <i n="[line_downtime].[Batch ID].&amp;[422422]" c="422422"/>
              <i n="[line_downtime].[Batch ID].&amp;[422423]" c="422423"/>
              <i n="[line_downtime].[Batch ID].&amp;[422424]" c="422424"/>
              <i n="[line_downtime].[Batch ID].&amp;[422425]" c="422425"/>
              <i n="[line_downtime].[Batch ID].&amp;[422426]" c="422426"/>
              <i n="[line_downtime].[Batch ID].&amp;[422427]" c="422427"/>
              <i n="[line_downtime].[Batch ID].&amp;[422428]" c="422428"/>
              <i n="[line_downtime].[Batch ID].&amp;[422429]" c="422429"/>
              <i n="[line_downtime].[Batch ID].&amp;[422430]" c="422430"/>
              <i n="[line_downtime].[Batch ID].&amp;[422431]" c="422431"/>
              <i n="[line_downtime].[Batch ID].&amp;[422432]" c="422432"/>
              <i n="[line_downtime].[Batch ID].&amp;[422433]" c="422433"/>
              <i n="[line_downtime].[Batch ID].&amp;[422434]" c="422434"/>
              <i n="[line_downtime].[Batch ID].&amp;[422435]" c="422435"/>
              <i n="[line_downtime].[Batch ID].&amp;[422436]" c="422436"/>
              <i n="[line_downtime].[Batch ID].&amp;[422437]" c="422437"/>
              <i n="[line_downtime].[Batch ID].&amp;[422438]" c="422438"/>
              <i n="[line_downtime].[Batch ID].&amp;[422439]" c="422439"/>
              <i n="[line_downtime].[Batch ID].&amp;[422440]" c="422440"/>
              <i n="[line_downtime].[Batch ID].&amp;[422441]" c="422441"/>
              <i n="[line_downtime].[Batch ID].&amp;[422442]" c="422442"/>
              <i n="[line_downtime].[Batch ID].&amp;[422443]" c="422443"/>
              <i n="[line_downtime].[Batch ID].&amp;[422444]" c="422444"/>
              <i n="[line_downtime].[Batch ID].&amp;[422445]" c="422445"/>
              <i n="[line_downtime].[Batch ID].&amp;[422446]" c="422446"/>
              <i n="[line_downtime].[Batch ID].&amp;[422447]" c="422447"/>
              <i n="[line_downtime].[Batch ID].&amp;[422448]" c="422448"/>
              <i n="[line_downtime].[Batch ID].&amp;[422449]" c="422449"/>
              <i n="[line_downtime].[Batch ID].&amp;[422450]" c="422450"/>
              <i n="[line_downtime].[Batch ID].&amp;[422451]" c="422451"/>
              <i n="[line_downtime].[Batch ID].&amp;[422452]" c="422452"/>
              <i n="[line_downtime].[Batch ID].&amp;[422453]" c="422453"/>
              <i n="[line_downtime].[Batch ID].&amp;[422454]" c="422454"/>
              <i n="[line_downtime].[Batch ID].&amp;[422455]" c="422455"/>
              <i n="[line_downtime].[Batch ID].&amp;[422456]" c="422456"/>
              <i n="[line_downtime].[Batch ID].&amp;[422457]" c="422457"/>
              <i n="[line_downtime].[Batch ID].&amp;[422458]" c="422458"/>
              <i n="[line_downtime].[Batch ID].&amp;[422459]" c="422459"/>
              <i n="[line_downtime].[Batch ID].&amp;[422460]" c="422460"/>
              <i n="[line_downtime].[Batch ID].&amp;[422461]" c="422461"/>
              <i n="[line_downtime].[Batch ID].&amp;[422462]" c="422462"/>
              <i n="[line_downtime].[Batch ID].&amp;[422463]" c="422463"/>
              <i n="[line_downtime].[Batch ID].&amp;[422464]" c="422464"/>
              <i n="[line_downtime].[Batch ID].&amp;[422465]" c="422465"/>
              <i n="[line_downtime].[Batch ID].&amp;[422466]" c="422466"/>
              <i n="[line_downtime].[Batch ID].&amp;[422467]" c="422467"/>
              <i n="[line_downtime].[Batch ID].&amp;[422468]" c="422468"/>
              <i n="[line_downtime].[Batch ID].&amp;[422469]" c="422469"/>
              <i n="[line_downtime].[Batch ID].&amp;[422470]" c="422470"/>
              <i n="[line_downtime].[Batch ID].&amp;[422471]" c="422471"/>
              <i n="[line_downtime].[Batch ID].&amp;[422472]" c="422472"/>
              <i n="[line_downtime].[Batch ID].&amp;[422473]" c="422473"/>
              <i n="[line_downtime].[Batch ID].&amp;[422474]" c="422474"/>
              <i n="[line_downtime].[Batch ID].&amp;[422475]" c="422475"/>
              <i n="[line_downtime].[Batch ID].&amp;[422476]" c="422476"/>
              <i n="[line_downtime].[Batch ID].&amp;[422477]" c="422477"/>
              <i n="[line_downtime].[Batch ID].&amp;[422478]" c="422478"/>
              <i n="[line_downtime].[Batch ID].&amp;[422479]" c="422479"/>
              <i n="[line_downtime].[Batch ID].&amp;[422480]" c="422480"/>
              <i n="[line_downtime].[Batch ID].&amp;[422481]" c="422481"/>
              <i n="[line_downtime].[Batch ID].&amp;[422482]" c="422482"/>
              <i n="[line_downtime].[Batch ID].&amp;[422483]" c="422483"/>
              <i n="[line_downtime].[Batch ID].&amp;[422484]" c="422484"/>
              <i n="[line_downtime].[Batch ID].&amp;[422485]" c="422485"/>
              <i n="[line_downtime].[Batch ID].&amp;[422486]" c="422486"/>
              <i n="[line_downtime].[Batch ID].&amp;[422487]" c="422487"/>
              <i n="[line_downtime].[Batch ID].&amp;[422488]" c="422488"/>
              <i n="[line_downtime].[Batch ID].&amp;[422489]" c="422489"/>
              <i n="[line_downtime].[Batch ID].&amp;[422490]" c="422490"/>
              <i n="[line_downtime].[Batch ID].&amp;[422491]" c="422491"/>
              <i n="[line_downtime].[Batch ID].&amp;[422492]" c="422492"/>
              <i n="[line_downtime].[Batch ID].&amp;[422493]" c="422493"/>
              <i n="[line_downtime].[Batch ID].&amp;[422494]" c="422494"/>
              <i n="[line_downtime].[Batch ID].&amp;[422495]" c="422495"/>
              <i n="[line_downtime].[Batch ID].&amp;[422496]" c="422496"/>
              <i n="[line_downtime].[Batch ID].&amp;[422497]" c="422497"/>
              <i n="[line_downtime].[Batch ID].&amp;[422498]" c="422498"/>
              <i n="[line_downtime].[Batch ID].&amp;[422499]" c="422499"/>
              <i n="[line_downtime].[Batch ID].&amp;[422500]" c="422500"/>
              <i n="[line_downtime].[Batch ID].&amp;[422501]" c="422501"/>
              <i n="[line_downtime].[Batch ID].&amp;[422502]" c="422502"/>
              <i n="[line_downtime].[Batch ID].&amp;[422503]" c="422503"/>
              <i n="[line_downtime].[Batch ID].&amp;[422504]" c="422504"/>
              <i n="[line_downtime].[Batch ID].&amp;[422505]" c="422505"/>
              <i n="[line_downtime].[Batch ID].&amp;[422506]" c="422506"/>
              <i n="[line_downtime].[Batch ID].&amp;[422507]" c="422507"/>
              <i n="[line_downtime].[Batch ID].&amp;[422508]" c="422508"/>
              <i n="[line_downtime].[Batch ID].&amp;[422509]" c="422509"/>
              <i n="[line_downtime].[Batch ID].&amp;[422510]" c="422510"/>
              <i n="[line_downtime].[Batch ID].&amp;[422511]" c="422511"/>
              <i n="[line_downtime].[Batch ID].&amp;[422512]" c="422512"/>
              <i n="[line_downtime].[Batch ID].&amp;[422513]" c="422513"/>
              <i n="[line_downtime].[Batch ID].&amp;[422514]" c="422514"/>
              <i n="[line_downtime].[Batch ID].&amp;[422515]" c="422515"/>
              <i n="[line_downtime].[Batch ID].&amp;[422516]" c="422516"/>
              <i n="[line_downtime].[Batch ID].&amp;[422517]" c="422517"/>
              <i n="[line_downtime].[Batch ID].&amp;[422518]" c="422518"/>
              <i n="[line_downtime].[Batch ID].&amp;[422519]" c="422519"/>
              <i n="[line_downtime].[Batch ID].&amp;[422520]" c="422520"/>
              <i n="[line_downtime].[Batch ID].&amp;[422521]" c="422521"/>
              <i n="[line_downtime].[Batch ID].&amp;[422522]" c="422522"/>
              <i n="[line_downtime].[Batch ID].&amp;[422523]" c="422523"/>
              <i n="[line_downtime].[Batch ID].&amp;[422524]" c="422524"/>
              <i n="[line_downtime].[Batch ID].&amp;[422525]" c="422525"/>
              <i n="[line_downtime].[Batch ID].&amp;[422526]" c="422526"/>
              <i n="[line_downtime].[Batch ID].&amp;[422527]" c="422527"/>
              <i n="[line_downtime].[Batch ID].&amp;[422528]" c="422528"/>
              <i n="[line_downtime].[Batch ID].&amp;[422529]" c="422529"/>
              <i n="[line_downtime].[Batch ID].&amp;[422530]" c="422530"/>
              <i n="[line_downtime].[Batch ID].&amp;[422531]" c="422531"/>
              <i n="[line_downtime].[Batch ID].&amp;[422532]" c="422532"/>
              <i n="[line_downtime].[Batch ID].&amp;[422533]" c="422533"/>
              <i n="[line_downtime].[Batch ID].&amp;[422534]" c="422534"/>
              <i n="[line_downtime].[Batch ID].&amp;[422535]" c="422535"/>
              <i n="[line_downtime].[Batch ID].&amp;[422536]" c="422536"/>
              <i n="[line_downtime].[Batch ID].&amp;[422537]" c="422537"/>
              <i n="[line_downtime].[Batch ID].&amp;[422538]" c="422538"/>
              <i n="[line_downtime].[Batch ID].&amp;[422539]" c="422539"/>
              <i n="[line_downtime].[Batch ID].&amp;[422540]" c="422540"/>
              <i n="[line_downtime].[Batch ID].&amp;[422541]" c="422541"/>
              <i n="[line_downtime].[Batch ID].&amp;[422542]" c="422542"/>
              <i n="[line_downtime].[Batch ID].&amp;[422543]" c="422543"/>
              <i n="[line_downtime].[Batch ID].&amp;[422544]" c="422544"/>
              <i n="[line_downtime].[Batch ID].&amp;[422545]" c="422545"/>
              <i n="[line_downtime].[Batch ID].&amp;[422546]" c="422546"/>
              <i n="[line_downtime].[Batch ID].&amp;[422547]" c="422547"/>
              <i n="[line_downtime].[Batch ID].&amp;[422548]" c="422548"/>
              <i n="[line_downtime].[Batch ID].&amp;[422549]" c="422549"/>
              <i n="[line_downtime].[Batch ID].&amp;[422550]" c="422550"/>
              <i n="[line_downtime].[Batch ID].&amp;[422551]" c="422551"/>
              <i n="[line_downtime].[Batch ID].&amp;[422552]" c="422552"/>
              <i n="[line_downtime].[Batch ID].&amp;[422553]" c="422553"/>
              <i n="[line_downtime].[Batch ID].&amp;[422554]" c="422554"/>
              <i n="[line_downtime].[Batch ID].&amp;[422555]" c="422555"/>
              <i n="[line_downtime].[Batch ID].&amp;[422556]" c="422556"/>
              <i n="[line_downtime].[Batch ID].&amp;[422557]" c="422557"/>
              <i n="[line_downtime].[Batch ID].&amp;[422558]" c="422558"/>
              <i n="[line_downtime].[Batch ID].&amp;[422559]" c="422559"/>
              <i n="[line_downtime].[Batch ID].&amp;[422560]" c="422560"/>
              <i n="[line_downtime].[Batch ID].&amp;[422561]" c="422561"/>
              <i n="[line_downtime].[Batch ID].&amp;[422562]" c="422562"/>
              <i n="[line_downtime].[Batch ID].&amp;[422563]" c="422563"/>
              <i n="[line_downtime].[Batch ID].&amp;[422564]" c="422564"/>
              <i n="[line_downtime].[Batch ID].&amp;[422565]" c="422565"/>
              <i n="[line_downtime].[Batch ID].&amp;[422566]" c="422566"/>
              <i n="[line_downtime].[Batch ID].&amp;[422567]" c="422567"/>
              <i n="[line_downtime].[Batch ID].&amp;[422568]" c="422568"/>
              <i n="[line_downtime].[Batch ID].&amp;[422569]" c="422569"/>
              <i n="[line_downtime].[Batch ID].&amp;[422570]" c="422570"/>
              <i n="[line_downtime].[Batch ID].&amp;[422571]" c="422571"/>
              <i n="[line_downtime].[Batch ID].&amp;[422572]" c="422572"/>
              <i n="[line_downtime].[Batch ID].&amp;[422573]" c="422573"/>
              <i n="[line_downtime].[Batch ID].&amp;[422574]" c="422574"/>
              <i n="[line_downtime].[Batch ID].&amp;[422575]" c="422575"/>
              <i n="[line_downtime].[Batch ID].&amp;[422576]" c="422576"/>
              <i n="[line_downtime].[Batch ID].&amp;[422577]" c="422577"/>
              <i n="[line_downtime].[Batch ID].&amp;[422578]" c="422578"/>
              <i n="[line_downtime].[Batch ID].&amp;[422579]" c="422579"/>
              <i n="[line_downtime].[Batch ID].&amp;[422580]" c="422580"/>
              <i n="[line_downtime].[Batch ID].&amp;[422581]" c="422581"/>
              <i n="[line_downtime].[Batch ID].&amp;[422582]" c="422582"/>
              <i n="[line_downtime].[Batch ID].&amp;[422583]" c="422583"/>
              <i n="[line_downtime].[Batch ID].&amp;[422584]" c="422584"/>
              <i n="[line_downtime].[Batch ID].&amp;[422585]" c="422585"/>
              <i n="[line_downtime].[Batch ID].&amp;[422586]" c="422586"/>
              <i n="[line_downtime].[Batch ID].&amp;[422587]" c="422587"/>
              <i n="[line_downtime].[Batch ID].&amp;[422588]" c="422588"/>
              <i n="[line_downtime].[Batch ID].&amp;[422589]" c="422589"/>
              <i n="[line_downtime].[Batch ID].&amp;[422590]" c="422590"/>
              <i n="[line_downtime].[Batch ID].&amp;[422591]" c="422591"/>
              <i n="[line_downtime].[Batch ID].&amp;[422592]" c="422592"/>
              <i n="[line_downtime].[Batch ID].&amp;[422593]" c="422593"/>
              <i n="[line_downtime].[Batch ID].&amp;[422594]" c="422594"/>
              <i n="[line_downtime].[Batch ID].&amp;[422595]" c="422595"/>
              <i n="[line_downtime].[Batch ID].&amp;[422596]" c="422596"/>
              <i n="[line_downtime].[Batch ID].&amp;[422597]" c="422597"/>
              <i n="[line_downtime].[Batch ID].&amp;[422598]" c="422598"/>
              <i n="[line_downtime].[Batch ID].&amp;[422599]" c="422599"/>
              <i n="[line_downtime].[Batch ID].&amp;[422600]" c="422600"/>
              <i n="[line_downtime].[Batch ID].&amp;[422601]" c="422601"/>
              <i n="[line_downtime].[Batch ID].&amp;[422602]" c="422602"/>
              <i n="[line_downtime].[Batch ID].&amp;[422603]" c="422603"/>
              <i n="[line_downtime].[Batch ID].&amp;[422604]" c="422604"/>
              <i n="[line_downtime].[Batch ID].&amp;[422605]" c="422605"/>
              <i n="[line_downtime].[Batch ID].&amp;[422606]" c="422606"/>
              <i n="[line_downtime].[Batch ID].&amp;[422607]" c="422607"/>
              <i n="[line_downtime].[Batch ID].&amp;[422608]" c="422608"/>
              <i n="[line_downtime].[Batch ID].&amp;[422609]" c="422609"/>
              <i n="[line_downtime].[Batch ID].&amp;[422610]" c="422610"/>
              <i n="[line_downtime].[Batch ID].&amp;[422611]" c="422611"/>
              <i n="[line_downtime].[Batch ID].&amp;[422612]" c="422612"/>
              <i n="[line_downtime].[Batch ID].&amp;[422613]" c="422613"/>
              <i n="[line_downtime].[Batch ID].&amp;[422614]" c="422614"/>
              <i n="[line_downtime].[Batch ID].&amp;[422615]" c="422615"/>
              <i n="[line_downtime].[Batch ID].&amp;[422616]" c="422616"/>
              <i n="[line_downtime].[Batch ID].&amp;[422617]" c="422617"/>
              <i n="[line_downtime].[Batch ID].&amp;[422618]" c="422618"/>
              <i n="[line_downtime].[Batch ID].&amp;[422619]" c="422619"/>
              <i n="[line_downtime].[Batch ID].&amp;[422620]" c="422620"/>
              <i n="[line_downtime].[Batch ID].&amp;[422621]" c="422621"/>
              <i n="[line_downtime].[Batch ID].&amp;[422622]" c="422622"/>
              <i n="[line_downtime].[Batch ID].&amp;[422623]" c="422623"/>
              <i n="[line_downtime].[Batch ID].&amp;[422624]" c="422624"/>
              <i n="[line_downtime].[Batch ID].&amp;[422625]" c="422625"/>
              <i n="[line_downtime].[Batch ID].&amp;[422626]" c="422626"/>
              <i n="[line_downtime].[Batch ID].&amp;[422627]" c="422627"/>
              <i n="[line_downtime].[Batch ID].&amp;[422628]" c="422628"/>
              <i n="[line_downtime].[Batch ID].&amp;[422629]" c="422629"/>
              <i n="[line_downtime].[Batch ID].&amp;[422630]" c="422630"/>
              <i n="[line_downtime].[Batch ID].&amp;[422631]" c="422631"/>
              <i n="[line_downtime].[Batch ID].&amp;[422632]" c="422632"/>
              <i n="[line_downtime].[Batch ID].&amp;[422633]" c="422633"/>
              <i n="[line_downtime].[Batch ID].&amp;[422634]" c="422634"/>
              <i n="[line_downtime].[Batch ID].&amp;[422635]" c="422635"/>
              <i n="[line_downtime].[Batch ID].&amp;[422636]" c="422636"/>
              <i n="[line_downtime].[Batch ID].&amp;[422637]" c="422637"/>
              <i n="[line_downtime].[Batch ID].&amp;[422638]" c="422638"/>
              <i n="[line_downtime].[Batch ID].&amp;[422639]" c="422639"/>
              <i n="[line_downtime].[Batch ID].&amp;[422640]" c="422640"/>
              <i n="[line_downtime].[Batch ID].&amp;[422641]" c="422641"/>
              <i n="[line_downtime].[Batch ID].&amp;[422642]" c="422642"/>
              <i n="[line_downtime].[Batch ID].&amp;[422643]" c="422643"/>
              <i n="[line_downtime].[Batch ID].&amp;[422644]" c="422644"/>
              <i n="[line_downtime].[Batch ID].&amp;[422645]" c="422645"/>
              <i n="[line_downtime].[Batch ID].&amp;[422646]" c="422646"/>
              <i n="[line_downtime].[Batch ID].&amp;[422647]" c="422647"/>
              <i n="[line_downtime].[Batch ID].&amp;[422648]" c="422648"/>
              <i n="[line_downtime].[Batch ID].&amp;[422649]" c="422649"/>
              <i n="[line_downtime].[Batch ID].&amp;[422650]" c="422650"/>
              <i n="[line_downtime].[Batch ID].&amp;[422651]" c="422651"/>
              <i n="[line_downtime].[Batch ID].&amp;[422652]" c="422652"/>
              <i n="[line_downtime].[Batch ID].&amp;[422653]" c="422653"/>
              <i n="[line_downtime].[Batch ID].&amp;[422654]" c="422654"/>
              <i n="[line_downtime].[Batch ID].&amp;[422655]" c="422655"/>
              <i n="[line_downtime].[Batch ID].&amp;[422656]" c="422656"/>
              <i n="[line_downtime].[Batch ID].&amp;[422657]" c="422657"/>
              <i n="[line_downtime].[Batch ID].&amp;[422658]" c="422658"/>
              <i n="[line_downtime].[Batch ID].&amp;[422659]" c="422659"/>
              <i n="[line_downtime].[Batch ID].&amp;[422660]" c="422660"/>
              <i n="[line_downtime].[Batch ID].&amp;[422661]" c="422661"/>
              <i n="[line_downtime].[Batch ID].&amp;[422662]" c="422662"/>
              <i n="[line_downtime].[Batch ID].&amp;[422663]" c="422663"/>
              <i n="[line_downtime].[Batch ID].&amp;[422664]" c="422664"/>
              <i n="[line_downtime].[Batch ID].&amp;[422665]" c="422665"/>
              <i n="[line_downtime].[Batch ID].&amp;[422666]" c="422666"/>
              <i n="[line_downtime].[Batch ID].&amp;[422667]" c="422667"/>
              <i n="[line_downtime].[Batch ID].&amp;[422668]" c="422668"/>
              <i n="[line_downtime].[Batch ID].&amp;[422669]" c="422669"/>
              <i n="[line_downtime].[Batch ID].&amp;[422670]" c="422670"/>
              <i n="[line_downtime].[Batch ID].&amp;[422671]" c="422671"/>
              <i n="[line_downtime].[Batch ID].&amp;[422672]" c="422672"/>
              <i n="[line_downtime].[Batch ID].&amp;[422673]" c="422673"/>
              <i n="[line_downtime].[Batch ID].&amp;[422674]" c="422674"/>
              <i n="[line_downtime].[Batch ID].&amp;[422675]" c="422675"/>
              <i n="[line_downtime].[Batch ID].&amp;[422676]" c="422676"/>
              <i n="[line_downtime].[Batch ID].&amp;[422677]" c="422677"/>
              <i n="[line_downtime].[Batch ID].&amp;[422678]" c="422678"/>
              <i n="[line_downtime].[Batch ID].&amp;[422679]" c="422679"/>
              <i n="[line_downtime].[Batch ID].&amp;[422680]" c="422680"/>
              <i n="[line_downtime].[Batch ID].&amp;[422681]" c="422681"/>
              <i n="[line_downtime].[Batch ID].&amp;[422682]" c="422682"/>
              <i n="[line_downtime].[Batch ID].&amp;[422683]" c="422683"/>
              <i n="[line_downtime].[Batch ID].&amp;[422684]" c="422684"/>
              <i n="[line_downtime].[Batch ID].&amp;[422685]" c="422685"/>
              <i n="[line_downtime].[Batch ID].&amp;[422686]" c="422686"/>
              <i n="[line_downtime].[Batch ID].&amp;[422687]" c="422687"/>
              <i n="[line_downtime].[Batch ID].&amp;[422688]" c="422688"/>
              <i n="[line_downtime].[Batch ID].&amp;[422689]" c="422689"/>
              <i n="[line_downtime].[Batch ID].&amp;[422690]" c="422690"/>
              <i n="[line_downtime].[Batch ID].&amp;[422691]" c="422691"/>
              <i n="[line_downtime].[Batch ID].&amp;[422692]" c="422692"/>
              <i n="[line_downtime].[Batch ID].&amp;[422693]" c="422693"/>
              <i n="[line_downtime].[Batch ID].&amp;[422694]" c="422694"/>
              <i n="[line_downtime].[Batch ID].&amp;[422695]" c="422695"/>
              <i n="[line_downtime].[Batch ID].&amp;[422696]" c="422696"/>
              <i n="[line_downtime].[Batch ID].&amp;[422697]" c="422697"/>
              <i n="[line_downtime].[Batch ID].&amp;[422698]" c="422698"/>
              <i n="[line_downtime].[Batch ID].&amp;[422699]" c="422699"/>
              <i n="[line_downtime].[Batch ID].&amp;[422700]" c="422700"/>
              <i n="[line_downtime].[Batch ID].&amp;[422701]" c="422701"/>
              <i n="[line_downtime].[Batch ID].&amp;[422702]" c="422702"/>
              <i n="[line_downtime].[Batch ID].&amp;[422703]" c="422703"/>
              <i n="[line_downtime].[Batch ID].&amp;[422704]" c="422704"/>
              <i n="[line_downtime].[Batch ID].&amp;[422705]" c="422705"/>
              <i n="[line_downtime].[Batch ID].&amp;[422706]" c="422706"/>
              <i n="[line_downtime].[Batch ID].&amp;[422707]" c="422707"/>
              <i n="[line_downtime].[Batch ID].&amp;[422708]" c="422708"/>
              <i n="[line_downtime].[Batch ID].&amp;[422709]" c="422709"/>
              <i n="[line_downtime].[Batch ID].&amp;[422710]" c="422710"/>
              <i n="[line_downtime].[Batch ID].&amp;[422711]" c="422711"/>
              <i n="[line_downtime].[Batch ID].&amp;[422712]" c="422712"/>
              <i n="[line_downtime].[Batch ID].&amp;[422713]" c="422713"/>
              <i n="[line_downtime].[Batch ID].&amp;[422714]" c="422714"/>
              <i n="[line_downtime].[Batch ID].&amp;[422715]" c="422715"/>
              <i n="[line_downtime].[Batch ID].&amp;[422716]" c="422716"/>
              <i n="[line_downtime].[Batch ID].&amp;[422717]" c="422717"/>
              <i n="[line_downtime].[Batch ID].&amp;[422718]" c="422718"/>
              <i n="[line_downtime].[Batch ID].&amp;[422719]" c="422719"/>
              <i n="[line_downtime].[Batch ID].&amp;[422720]" c="422720"/>
              <i n="[line_downtime].[Batch ID].&amp;[422721]" c="422721"/>
              <i n="[line_downtime].[Batch ID].&amp;[422722]" c="422722"/>
              <i n="[line_downtime].[Batch ID].&amp;[422723]" c="422723"/>
              <i n="[line_downtime].[Batch ID].&amp;[422724]" c="422724"/>
              <i n="[line_downtime].[Batch ID].&amp;[422725]" c="422725"/>
              <i n="[line_downtime].[Batch ID].&amp;[422726]" c="422726"/>
              <i n="[line_downtime].[Batch ID].&amp;[422727]" c="422727"/>
              <i n="[line_downtime].[Batch ID].&amp;[422728]" c="422728"/>
              <i n="[line_downtime].[Batch ID].&amp;[422729]" c="422729"/>
              <i n="[line_downtime].[Batch ID].&amp;[422730]" c="422730"/>
              <i n="[line_downtime].[Batch ID].&amp;[422731]" c="422731"/>
              <i n="[line_downtime].[Batch ID].&amp;[422732]" c="422732"/>
              <i n="[line_downtime].[Batch ID].&amp;[422733]" c="422733"/>
              <i n="[line_downtime].[Batch ID].&amp;[422734]" c="422734"/>
              <i n="[line_downtime].[Batch ID].&amp;[422735]" c="422735"/>
              <i n="[line_downtime].[Batch ID].&amp;[422736]" c="422736"/>
              <i n="[line_downtime].[Batch ID].&amp;[422737]" c="422737"/>
              <i n="[line_downtime].[Batch ID].&amp;[422738]" c="422738"/>
              <i n="[line_downtime].[Batch ID].&amp;[422739]" c="422739"/>
              <i n="[line_downtime].[Batch ID].&amp;[422740]" c="422740"/>
              <i n="[line_downtime].[Batch ID].&amp;[422741]" c="422741"/>
              <i n="[line_downtime].[Batch ID].&amp;[422742]" c="422742"/>
              <i n="[line_downtime].[Batch ID].&amp;[422743]" c="422743"/>
              <i n="[line_downtime].[Batch ID].&amp;[422744]" c="422744"/>
              <i n="[line_downtime].[Batch ID].&amp;[422745]" c="422745"/>
              <i n="[line_downtime].[Batch ID].&amp;[422746]" c="422746"/>
              <i n="[line_downtime].[Batch ID].&amp;[422747]" c="422747"/>
              <i n="[line_downtime].[Batch ID].&amp;[422748]" c="422748"/>
              <i n="[line_downtime].[Batch ID].&amp;[422749]" c="422749"/>
              <i n="[line_downtime].[Batch ID].&amp;[422750]" c="422750"/>
              <i n="[line_downtime].[Batch ID].&amp;[422751]" c="422751"/>
              <i n="[line_downtime].[Batch ID].&amp;[422752]" c="422752"/>
              <i n="[line_downtime].[Batch ID].&amp;[422753]" c="422753"/>
              <i n="[line_downtime].[Batch ID].&amp;[422754]" c="422754"/>
              <i n="[line_downtime].[Batch ID].&amp;[422755]" c="422755"/>
              <i n="[line_downtime].[Batch ID].&amp;[422756]" c="422756"/>
              <i n="[line_downtime].[Batch ID].&amp;[422757]" c="422757"/>
              <i n="[line_downtime].[Batch ID].&amp;[422758]" c="422758"/>
              <i n="[line_downtime].[Batch ID].&amp;[422759]" c="422759"/>
              <i n="[line_downtime].[Batch ID].&amp;[422760]" c="422760"/>
              <i n="[line_downtime].[Batch ID].&amp;[422761]" c="422761"/>
              <i n="[line_downtime].[Batch ID].&amp;[422762]" c="422762"/>
              <i n="[line_downtime].[Batch ID].&amp;[422763]" c="422763"/>
              <i n="[line_downtime].[Batch ID].&amp;[422764]" c="422764"/>
              <i n="[line_downtime].[Batch ID].&amp;[422765]" c="422765"/>
              <i n="[line_downtime].[Batch ID].&amp;[422766]" c="422766"/>
              <i n="[line_downtime].[Batch ID].&amp;[422767]" c="422767"/>
              <i n="[line_downtime].[Batch ID].&amp;[422768]" c="422768"/>
              <i n="[line_downtime].[Batch ID].&amp;[422769]" c="422769"/>
              <i n="[line_downtime].[Batch ID].&amp;[422770]" c="422770"/>
              <i n="[line_downtime].[Batch ID].&amp;[422771]" c="422771"/>
              <i n="[line_downtime].[Batch ID].&amp;[422772]" c="422772"/>
              <i n="[line_downtime].[Batch ID].&amp;[422773]" c="422773"/>
              <i n="[line_downtime].[Batch ID].&amp;[422774]" c="422774"/>
              <i n="[line_downtime].[Batch ID].&amp;[422775]" c="422775"/>
              <i n="[line_downtime].[Batch ID].&amp;[422776]" c="422776"/>
              <i n="[line_downtime].[Batch ID].&amp;[422777]" c="422777"/>
              <i n="[line_downtime].[Batch ID].&amp;[422778]" c="422778"/>
              <i n="[line_downtime].[Batch ID].&amp;[422779]" c="422779"/>
              <i n="[line_downtime].[Batch ID].&amp;[422780]" c="422780"/>
              <i n="[line_downtime].[Batch ID].&amp;[422781]" c="422781"/>
              <i n="[line_downtime].[Batch ID].&amp;[422782]" c="422782"/>
              <i n="[line_downtime].[Batch ID].&amp;[422783]" c="422783"/>
              <i n="[line_downtime].[Batch ID].&amp;[422784]" c="422784"/>
              <i n="[line_downtime].[Batch ID].&amp;[422785]" c="422785"/>
              <i n="[line_downtime].[Batch ID].&amp;[422786]" c="422786"/>
              <i n="[line_downtime].[Batch ID].&amp;[422787]" c="422787"/>
              <i n="[line_downtime].[Batch ID].&amp;[422788]" c="422788"/>
              <i n="[line_downtime].[Batch ID].&amp;[422789]" c="422789"/>
              <i n="[line_downtime].[Batch ID].&amp;[422790]" c="422790"/>
              <i n="[line_downtime].[Batch ID].&amp;[422791]" c="422791"/>
              <i n="[line_downtime].[Batch ID].&amp;[422792]" c="422792"/>
              <i n="[line_downtime].[Batch ID].&amp;[422793]" c="422793"/>
              <i n="[line_downtime].[Batch ID].&amp;[422794]" c="422794"/>
              <i n="[line_downtime].[Batch ID].&amp;[422795]" c="422795"/>
              <i n="[line_downtime].[Batch ID].&amp;[422796]" c="422796"/>
              <i n="[line_downtime].[Batch ID].&amp;[422797]" c="422797"/>
              <i n="[line_downtime].[Batch ID].&amp;[422798]" c="422798"/>
              <i n="[line_downtime].[Batch ID].&amp;[422799]" c="422799"/>
              <i n="[line_downtime].[Batch ID].&amp;[422800]" c="422800"/>
              <i n="[line_downtime].[Batch ID].&amp;[422801]" c="422801"/>
              <i n="[line_downtime].[Batch ID].&amp;[422802]" c="422802"/>
              <i n="[line_downtime].[Batch ID].&amp;[422803]" c="422803"/>
              <i n="[line_downtime].[Batch ID].&amp;[422804]" c="422804"/>
              <i n="[line_downtime].[Batch ID].&amp;[422805]" c="422805"/>
              <i n="[line_downtime].[Batch ID].&amp;[422806]" c="422806"/>
              <i n="[line_downtime].[Batch ID].&amp;[422807]" c="422807"/>
              <i n="[line_downtime].[Batch ID].&amp;[422808]" c="422808"/>
              <i n="[line_downtime].[Batch ID].&amp;[422809]" c="422809"/>
              <i n="[line_downtime].[Batch ID].&amp;[422810]" c="422810"/>
              <i n="[line_downtime].[Batch ID].&amp;[422811]" c="422811"/>
              <i n="[line_downtime].[Batch ID].&amp;[422812]" c="422812"/>
              <i n="[line_downtime].[Batch ID].&amp;[422813]" c="422813"/>
              <i n="[line_downtime].[Batch ID].&amp;[422814]" c="422814"/>
              <i n="[line_downtime].[Batch ID].&amp;[422815]" c="422815"/>
              <i n="[line_downtime].[Batch ID].&amp;[422816]" c="422816"/>
              <i n="[line_downtime].[Batch ID].&amp;[422817]" c="422817"/>
              <i n="[line_downtime].[Batch ID].&amp;[422818]" c="422818"/>
              <i n="[line_downtime].[Batch ID].&amp;[422819]" c="422819"/>
              <i n="[line_downtime].[Batch ID].&amp;[422820]" c="422820"/>
              <i n="[line_downtime].[Batch ID].&amp;[422821]" c="422821"/>
              <i n="[line_downtime].[Batch ID].&amp;[422822]" c="422822"/>
              <i n="[line_downtime].[Batch ID].&amp;[422823]" c="422823"/>
              <i n="[line_downtime].[Batch ID].&amp;[422824]" c="422824"/>
              <i n="[line_downtime].[Batch ID].&amp;[422825]" c="422825"/>
              <i n="[line_downtime].[Batch ID].&amp;[422826]" c="422826"/>
              <i n="[line_downtime].[Batch ID].&amp;[422827]" c="422827"/>
              <i n="[line_downtime].[Batch ID].&amp;[422828]" c="422828"/>
              <i n="[line_downtime].[Batch ID].&amp;[422829]" c="422829"/>
              <i n="[line_downtime].[Batch ID].&amp;[422830]" c="422830"/>
              <i n="[line_downtime].[Batch ID].&amp;[422831]" c="422831"/>
              <i n="[line_downtime].[Batch ID].&amp;[422832]" c="422832"/>
              <i n="[line_downtime].[Batch ID].&amp;[422833]" c="422833"/>
              <i n="[line_downtime].[Batch ID].&amp;[422834]" c="422834"/>
              <i n="[line_downtime].[Batch ID].&amp;[422835]" c="422835"/>
              <i n="[line_downtime].[Batch ID].&amp;[422836]" c="422836"/>
              <i n="[line_downtime].[Batch ID].&amp;[422837]" c="422837"/>
              <i n="[line_downtime].[Batch ID].&amp;[422838]" c="422838"/>
              <i n="[line_downtime].[Batch ID].&amp;[422839]" c="422839"/>
              <i n="[line_downtime].[Batch ID].&amp;[422840]" c="422840"/>
              <i n="[line_downtime].[Batch ID].&amp;[422841]" c="422841"/>
              <i n="[line_downtime].[Batch ID].&amp;[422842]" c="422842"/>
              <i n="[line_downtime].[Batch ID].&amp;[422843]" c="422843"/>
              <i n="[line_downtime].[Batch ID].&amp;[422844]" c="422844"/>
              <i n="[line_downtime].[Batch ID].&amp;[422845]" c="422845"/>
              <i n="[line_downtime].[Batch ID].&amp;[422846]" c="422846"/>
              <i n="[line_downtime].[Batch ID].&amp;[422847]" c="422847"/>
              <i n="[line_downtime].[Batch ID].&amp;[422848]" c="422848"/>
              <i n="[line_downtime].[Batch ID].&amp;[422849]" c="422849"/>
              <i n="[line_downtime].[Batch ID].&amp;[422850]" c="422850"/>
              <i n="[line_downtime].[Batch ID].&amp;[422851]" c="422851"/>
              <i n="[line_downtime].[Batch ID].&amp;[422852]" c="422852"/>
              <i n="[line_downtime].[Batch ID].&amp;[422853]" c="422853"/>
              <i n="[line_downtime].[Batch ID].&amp;[422854]" c="422854"/>
              <i n="[line_downtime].[Batch ID].&amp;[422855]" c="422855"/>
              <i n="[line_downtime].[Batch ID].&amp;[422856]" c="422856"/>
              <i n="[line_downtime].[Batch ID].&amp;[422857]" c="422857"/>
              <i n="[line_downtime].[Batch ID].&amp;[422858]" c="422858"/>
              <i n="[line_downtime].[Batch ID].&amp;[422859]" c="422859"/>
              <i n="[line_downtime].[Batch ID].&amp;[422860]" c="422860"/>
              <i n="[line_downtime].[Batch ID].&amp;[422861]" c="422861"/>
              <i n="[line_downtime].[Batch ID].&amp;[422862]" c="422862"/>
              <i n="[line_downtime].[Batch ID].&amp;[422863]" c="422863"/>
              <i n="[line_downtime].[Batch ID].&amp;[422864]" c="422864"/>
              <i n="[line_downtime].[Batch ID].&amp;[422865]" c="422865"/>
              <i n="[line_downtime].[Batch ID].&amp;[422866]" c="422866"/>
              <i n="[line_downtime].[Batch ID].&amp;[422867]" c="422867"/>
              <i n="[line_downtime].[Batch ID].&amp;[422868]" c="422868"/>
              <i n="[line_downtime].[Batch ID].&amp;[422869]" c="422869"/>
              <i n="[line_downtime].[Batch ID].&amp;[422870]" c="422870"/>
              <i n="[line_downtime].[Batch ID].&amp;[422871]" c="422871"/>
              <i n="[line_downtime].[Batch ID].&amp;[422872]" c="422872"/>
              <i n="[line_downtime].[Batch ID].&amp;[422873]" c="422873"/>
              <i n="[line_downtime].[Batch ID].&amp;[422874]" c="422874"/>
              <i n="[line_downtime].[Batch ID].&amp;[422875]" c="422875"/>
              <i n="[line_downtime].[Batch ID].&amp;[422876]" c="422876"/>
              <i n="[line_downtime].[Batch ID].&amp;[422877]" c="422877"/>
              <i n="[line_downtime].[Batch ID].&amp;[422878]" c="422878"/>
              <i n="[line_downtime].[Batch ID].&amp;[422879]" c="422879"/>
              <i n="[line_downtime].[Batch ID].&amp;[422880]" c="422880"/>
              <i n="[line_downtime].[Batch ID].&amp;[422881]" c="422881"/>
              <i n="[line_downtime].[Batch ID].&amp;[422882]" c="422882"/>
              <i n="[line_downtime].[Batch ID].&amp;[422883]" c="422883"/>
              <i n="[line_downtime].[Batch ID].&amp;[422884]" c="422884"/>
              <i n="[line_downtime].[Batch ID].&amp;[422885]" c="422885"/>
              <i n="[line_downtime].[Batch ID].&amp;[422886]" c="422886"/>
              <i n="[line_downtime].[Batch ID].&amp;[422887]" c="422887"/>
              <i n="[line_downtime].[Batch ID].&amp;[422888]" c="422888"/>
              <i n="[line_downtime].[Batch ID].&amp;[422889]" c="422889"/>
              <i n="[line_downtime].[Batch ID].&amp;[422890]" c="422890"/>
              <i n="[line_downtime].[Batch ID].&amp;[422891]" c="422891"/>
              <i n="[line_downtime].[Batch ID].&amp;[422892]" c="422892"/>
              <i n="[line_downtime].[Batch ID].&amp;[422893]" c="422893"/>
              <i n="[line_downtime].[Batch ID].&amp;[422894]" c="422894"/>
              <i n="[line_downtime].[Batch ID].&amp;[422895]" c="422895"/>
              <i n="[line_downtime].[Batch ID].&amp;[422896]" c="422896"/>
              <i n="[line_downtime].[Batch ID].&amp;[422897]" c="422897"/>
              <i n="[line_downtime].[Batch ID].&amp;[422898]" c="422898"/>
              <i n="[line_downtime].[Batch ID].&amp;[422899]" c="422899"/>
              <i n="[line_downtime].[Batch ID].&amp;[422900]" c="422900"/>
              <i n="[line_downtime].[Batch ID].&amp;[422901]" c="422901"/>
              <i n="[line_downtime].[Batch ID].&amp;[422902]" c="422902"/>
              <i n="[line_downtime].[Batch ID].&amp;[422903]" c="422903"/>
              <i n="[line_downtime].[Batch ID].&amp;[422904]" c="422904"/>
              <i n="[line_downtime].[Batch ID].&amp;[422905]" c="422905"/>
              <i n="[line_downtime].[Batch ID].&amp;[422906]" c="422906"/>
              <i n="[line_downtime].[Batch ID].&amp;[422907]" c="422907"/>
              <i n="[line_downtime].[Batch ID].&amp;[422908]" c="422908"/>
              <i n="[line_downtime].[Batch ID].&amp;[422909]" c="422909"/>
              <i n="[line_downtime].[Batch ID].&amp;[422910]" c="422910"/>
              <i n="[line_downtime].[Batch ID].&amp;[422911]" c="422911"/>
              <i n="[line_downtime].[Batch ID].&amp;[422912]" c="422912"/>
              <i n="[line_downtime].[Batch ID].&amp;[422913]" c="422913"/>
              <i n="[line_downtime].[Batch ID].&amp;[422914]" c="422914"/>
              <i n="[line_downtime].[Batch ID].&amp;[422915]" c="422915"/>
              <i n="[line_downtime].[Batch ID].&amp;[422916]" c="422916"/>
              <i n="[line_downtime].[Batch ID].&amp;[422917]" c="422917"/>
              <i n="[line_downtime].[Batch ID].&amp;[422918]" c="422918"/>
              <i n="[line_downtime].[Batch ID].&amp;[422919]" c="422919"/>
              <i n="[line_downtime].[Batch ID].&amp;[422920]" c="422920"/>
              <i n="[line_downtime].[Batch ID].&amp;[422921]" c="422921"/>
              <i n="[line_downtime].[Batch ID].&amp;[422922]" c="422922"/>
              <i n="[line_downtime].[Batch ID].&amp;[422923]" c="422923"/>
              <i n="[line_downtime].[Batch ID].&amp;[422924]" c="422924"/>
              <i n="[line_downtime].[Batch ID].&amp;[422925]" c="422925"/>
              <i n="[line_downtime].[Batch ID].&amp;[422926]" c="422926"/>
              <i n="[line_downtime].[Batch ID].&amp;[422927]" c="422927"/>
              <i n="[line_downtime].[Batch ID].&amp;[422928]" c="422928"/>
              <i n="[line_downtime].[Batch ID].&amp;[422929]" c="422929"/>
              <i n="[line_downtime].[Batch ID].&amp;[422930]" c="422930"/>
              <i n="[line_downtime].[Batch ID].&amp;[422931]" c="422931"/>
              <i n="[line_downtime].[Batch ID].&amp;[422932]" c="422932"/>
              <i n="[line_downtime].[Batch ID].&amp;[422933]" c="422933"/>
              <i n="[line_downtime].[Batch ID].&amp;[422934]" c="422934"/>
              <i n="[line_downtime].[Batch ID].&amp;[422935]" c="422935"/>
              <i n="[line_downtime].[Batch ID].&amp;[422936]" c="422936"/>
              <i n="[line_downtime].[Batch ID].&amp;[422937]" c="422937"/>
              <i n="[line_downtime].[Batch ID].&amp;[422938]" c="422938"/>
              <i n="[line_downtime].[Batch ID].&amp;[422939]" c="422939"/>
              <i n="[line_downtime].[Batch ID].&amp;[422940]" c="422940"/>
              <i n="[line_downtime].[Batch ID].&amp;[422941]" c="422941"/>
              <i n="[line_downtime].[Batch ID].&amp;[422942]" c="422942"/>
              <i n="[line_downtime].[Batch ID].&amp;[422943]" c="422943"/>
              <i n="[line_downtime].[Batch ID].&amp;[422944]" c="422944"/>
              <i n="[line_downtime].[Batch ID].&amp;[422945]" c="422945"/>
              <i n="[line_downtime].[Batch ID].&amp;[422946]" c="422946"/>
              <i n="[line_downtime].[Batch ID].&amp;[422947]" c="422947"/>
              <i n="[line_downtime].[Batch ID].&amp;[422948]" c="422948"/>
              <i n="[line_downtime].[Batch ID].&amp;[422949]" c="422949"/>
              <i n="[line_downtime].[Batch ID].&amp;[422950]" c="422950"/>
              <i n="[line_downtime].[Batch ID].&amp;[422951]" c="422951"/>
              <i n="[line_downtime].[Batch ID].&amp;[422952]" c="422952"/>
              <i n="[line_downtime].[Batch ID].&amp;[422953]" c="422953"/>
              <i n="[line_downtime].[Batch ID].&amp;[422954]" c="422954"/>
              <i n="[line_downtime].[Batch ID].&amp;[422955]" c="422955"/>
              <i n="[line_downtime].[Batch ID].&amp;[422956]" c="422956"/>
              <i n="[line_downtime].[Batch ID].&amp;[422957]" c="422957"/>
              <i n="[line_downtime].[Batch ID].&amp;[422958]" c="422958"/>
              <i n="[line_downtime].[Batch ID].&amp;[422959]" c="422959"/>
              <i n="[line_downtime].[Batch ID].&amp;[422960]" c="422960"/>
              <i n="[line_downtime].[Batch ID].&amp;[422961]" c="422961"/>
              <i n="[line_downtime].[Batch ID].&amp;[422962]" c="422962"/>
              <i n="[line_downtime].[Batch ID].&amp;[422963]" c="422963"/>
              <i n="[line_downtime].[Batch ID].&amp;[422964]" c="422964"/>
              <i n="[line_downtime].[Batch ID].&amp;[422965]" c="422965"/>
              <i n="[line_downtime].[Batch ID].&amp;[422966]" c="422966"/>
              <i n="[line_downtime].[Batch ID].&amp;[422967]" c="422967"/>
              <i n="[line_downtime].[Batch ID].&amp;[422968]" c="422968"/>
              <i n="[line_downtime].[Batch ID].&amp;[422969]" c="422969"/>
              <i n="[line_downtime].[Batch ID].&amp;[422970]" c="422970"/>
              <i n="[line_downtime].[Batch ID].&amp;[422971]" c="422971"/>
              <i n="[line_downtime].[Batch ID].&amp;[422972]" c="422972"/>
              <i n="[line_downtime].[Batch ID].&amp;[422973]" c="422973"/>
              <i n="[line_downtime].[Batch ID].&amp;[422974]" c="422974"/>
              <i n="[line_downtime].[Batch ID].&amp;[422975]" c="422975"/>
              <i n="[line_downtime].[Batch ID].&amp;[422976]" c="422976"/>
              <i n="[line_downtime].[Batch ID].&amp;[422977]" c="422977"/>
              <i n="[line_downtime].[Batch ID].&amp;[422978]" c="422978"/>
              <i n="[line_downtime].[Batch ID].&amp;[422979]" c="422979"/>
              <i n="[line_downtime].[Batch ID].&amp;[422980]" c="422980"/>
              <i n="[line_downtime].[Batch ID].&amp;[422981]" c="422981"/>
              <i n="[line_downtime].[Batch ID].&amp;[422982]" c="422982"/>
              <i n="[line_downtime].[Batch ID].&amp;[422983]" c="422983"/>
              <i n="[line_downtime].[Batch ID].&amp;[422984]" c="422984"/>
              <i n="[line_downtime].[Batch ID].&amp;[422985]" c="422985"/>
              <i n="[line_downtime].[Batch ID].&amp;[422986]" c="422986"/>
              <i n="[line_downtime].[Batch ID].&amp;[422987]" c="422987"/>
              <i n="[line_downtime].[Batch ID].&amp;[422988]" c="422988"/>
              <i n="[line_downtime].[Batch ID].&amp;[422989]" c="422989"/>
              <i n="[line_downtime].[Batch ID].&amp;[422990]" c="422990"/>
              <i n="[line_downtime].[Batch ID].&amp;[422991]" c="422991"/>
              <i n="[line_downtime].[Batch ID].&amp;[422992]" c="422992"/>
              <i n="[line_downtime].[Batch ID].&amp;[422993]" c="422993"/>
              <i n="[line_downtime].[Batch ID].&amp;[422994]" c="422994"/>
              <i n="[line_downtime].[Batch ID].&amp;[422995]" c="422995"/>
              <i n="[line_downtime].[Batch ID].&amp;[422996]" c="422996"/>
              <i n="[line_downtime].[Batch ID].&amp;[422997]" c="422997"/>
              <i n="[line_downtime].[Batch ID].&amp;[422998]" c="422998"/>
              <i n="[line_downtime].[Batch ID].&amp;[422999]" c="422999"/>
              <i n="[line_downtime].[Batch ID].&amp;[423000]" c="423000"/>
              <i n="[line_downtime].[Batch ID].&amp;[423001]" c="423001"/>
              <i n="[line_downtime].[Batch ID].&amp;[423002]" c="423002"/>
              <i n="[line_downtime].[Batch ID].&amp;[423003]" c="423003"/>
              <i n="[line_downtime].[Batch ID].&amp;[423004]" c="423004"/>
              <i n="[line_downtime].[Batch ID].&amp;[423005]" c="423005"/>
              <i n="[line_downtime].[Batch ID].&amp;[423006]" c="423006"/>
              <i n="[line_downtime].[Batch ID].&amp;[423007]" c="423007"/>
              <i n="[line_downtime].[Batch ID].&amp;[423008]" c="423008"/>
              <i n="[line_downtime].[Batch ID].&amp;[423009]" c="423009"/>
              <i n="[line_downtime].[Batch ID].&amp;[423010]" c="423010"/>
              <i n="[line_downtime].[Batch ID].&amp;[423011]" c="423011"/>
              <i n="[line_downtime].[Batch ID].&amp;[423012]" c="423012"/>
              <i n="[line_downtime].[Batch ID].&amp;[423013]" c="423013"/>
              <i n="[line_downtime].[Batch ID].&amp;[423014]" c="423014"/>
              <i n="[line_downtime].[Batch ID].&amp;[423015]" c="423015"/>
              <i n="[line_downtime].[Batch ID].&amp;[423016]" c="423016"/>
              <i n="[line_downtime].[Batch ID].&amp;[423017]" c="423017"/>
              <i n="[line_downtime].[Batch ID].&amp;[423018]" c="423018"/>
              <i n="[line_downtime].[Batch ID].&amp;[423019]" c="423019"/>
              <i n="[line_downtime].[Batch ID].&amp;[423020]" c="423020"/>
              <i n="[line_downtime].[Batch ID].&amp;[423021]" c="423021"/>
              <i n="[line_downtime].[Batch ID].&amp;[423022]" c="423022"/>
              <i n="[line_downtime].[Batch ID].&amp;[423023]" c="423023"/>
              <i n="[line_downtime].[Batch ID].&amp;[423024]" c="423024"/>
              <i n="[line_downtime].[Batch ID].&amp;[423025]" c="423025"/>
              <i n="[line_downtime].[Batch ID].&amp;[423026]" c="423026"/>
              <i n="[line_downtime].[Batch ID].&amp;[423027]" c="423027"/>
              <i n="[line_downtime].[Batch ID].&amp;[423028]" c="423028"/>
              <i n="[line_downtime].[Batch ID].&amp;[423029]" c="423029"/>
              <i n="[line_downtime].[Batch ID].&amp;[423030]" c="423030"/>
              <i n="[line_downtime].[Batch ID].&amp;[423031]" c="423031"/>
              <i n="[line_downtime].[Batch ID].&amp;[423032]" c="423032"/>
              <i n="[line_downtime].[Batch ID].&amp;[423033]" c="423033"/>
              <i n="[line_downtime].[Batch ID].&amp;[423034]" c="423034"/>
              <i n="[line_downtime].[Batch ID].&amp;[423035]" c="423035"/>
              <i n="[line_downtime].[Batch ID].&amp;[423036]" c="423036"/>
              <i n="[line_downtime].[Batch ID].&amp;[423037]" c="423037"/>
              <i n="[line_downtime].[Batch ID].&amp;[423038]" c="423038"/>
              <i n="[line_downtime].[Batch ID].&amp;[423039]" c="423039"/>
              <i n="[line_downtime].[Batch ID].&amp;[423040]" c="423040"/>
              <i n="[line_downtime].[Batch ID].&amp;[423041]" c="423041"/>
              <i n="[line_downtime].[Batch ID].&amp;[423042]" c="423042"/>
              <i n="[line_downtime].[Batch ID].&amp;[423043]" c="423043"/>
              <i n="[line_downtime].[Batch ID].&amp;[423044]" c="423044"/>
              <i n="[line_downtime].[Batch ID].&amp;[423045]" c="423045"/>
              <i n="[line_downtime].[Batch ID].&amp;[423046]" c="423046"/>
              <i n="[line_downtime].[Batch ID].&amp;[423047]" c="423047"/>
              <i n="[line_downtime].[Batch ID].&amp;[423048]" c="423048"/>
              <i n="[line_downtime].[Batch ID].&amp;[423049]" c="423049"/>
              <i n="[line_downtime].[Batch ID].&amp;[423050]" c="423050"/>
              <i n="[line_downtime].[Batch ID].&amp;[423051]" c="423051"/>
              <i n="[line_downtime].[Batch ID].&amp;[423052]" c="423052"/>
              <i n="[line_downtime].[Batch ID].&amp;[423053]" c="423053"/>
              <i n="[line_downtime].[Batch ID].&amp;[423054]" c="423054"/>
              <i n="[line_downtime].[Batch ID].&amp;[423055]" c="423055"/>
              <i n="[line_downtime].[Batch ID].&amp;[423056]" c="423056"/>
              <i n="[line_downtime].[Batch ID].&amp;[423057]" c="423057"/>
              <i n="[line_downtime].[Batch ID].&amp;[423058]" c="423058"/>
              <i n="[line_downtime].[Batch ID].&amp;[423059]" c="423059"/>
              <i n="[line_downtime].[Batch ID].&amp;[423060]" c="423060"/>
              <i n="[line_downtime].[Batch ID].&amp;[423061]" c="423061"/>
              <i n="[line_downtime].[Batch ID].&amp;[423062]" c="423062"/>
              <i n="[line_downtime].[Batch ID].&amp;[423063]" c="423063"/>
              <i n="[line_downtime].[Batch ID].&amp;[423064]" c="423064"/>
              <i n="[line_downtime].[Batch ID].&amp;[423065]" c="423065"/>
              <i n="[line_downtime].[Batch ID].&amp;[423066]" c="423066"/>
              <i n="[line_downtime].[Batch ID].&amp;[423067]" c="423067"/>
              <i n="[line_downtime].[Batch ID].&amp;[423068]" c="423068"/>
              <i n="[line_downtime].[Batch ID].&amp;[423069]" c="423069"/>
              <i n="[line_downtime].[Batch ID].&amp;[423070]" c="423070"/>
              <i n="[line_downtime].[Batch ID].&amp;[423071]" c="423071"/>
              <i n="[line_downtime].[Batch ID].&amp;[423072]" c="423072"/>
              <i n="[line_downtime].[Batch ID].&amp;[423073]" c="423073"/>
              <i n="[line_downtime].[Batch ID].&amp;[423074]" c="423074"/>
              <i n="[line_downtime].[Batch ID].&amp;[423075]" c="423075"/>
              <i n="[line_downtime].[Batch ID].&amp;[423076]" c="423076"/>
              <i n="[line_downtime].[Batch ID].&amp;[423077]" c="423077"/>
              <i n="[line_downtime].[Batch ID].&amp;[423078]" c="423078"/>
              <i n="[line_downtime].[Batch ID].&amp;[423079]" c="423079"/>
              <i n="[line_downtime].[Batch ID].&amp;[423080]" c="423080"/>
              <i n="[line_downtime].[Batch ID].&amp;[423081]" c="423081"/>
              <i n="[line_downtime].[Batch ID].&amp;[423082]" c="423082"/>
              <i n="[line_downtime].[Batch ID].&amp;[423083]" c="423083"/>
              <i n="[line_downtime].[Batch ID].&amp;[423084]" c="423084"/>
              <i n="[line_downtime].[Batch ID].&amp;[423085]" c="423085"/>
              <i n="[line_downtime].[Batch ID].&amp;[423086]" c="423086"/>
              <i n="[line_downtime].[Batch ID].&amp;[423087]" c="423087"/>
              <i n="[line_downtime].[Batch ID].&amp;[423088]" c="423088"/>
              <i n="[line_downtime].[Batch ID].&amp;[423089]" c="423089"/>
              <i n="[line_downtime].[Batch ID].&amp;[423090]" c="423090"/>
              <i n="[line_downtime].[Batch ID].&amp;[423091]" c="423091"/>
              <i n="[line_downtime].[Batch ID].&amp;[423092]" c="423092"/>
              <i n="[line_downtime].[Batch ID].&amp;[423093]" c="423093"/>
              <i n="[line_downtime].[Batch ID].&amp;[423094]" c="423094"/>
              <i n="[line_downtime].[Batch ID].&amp;[423095]" c="423095"/>
              <i n="[line_downtime].[Batch ID].&amp;[423096]" c="423096"/>
              <i n="[line_downtime].[Batch ID].&amp;[423097]" c="423097"/>
              <i n="[line_downtime].[Batch ID].&amp;[423098]" c="423098"/>
              <i n="[line_downtime].[Batch ID].&amp;[423099]" c="423099"/>
              <i n="[line_downtime].[Batch ID].&amp;[423100]" c="423100"/>
              <i n="[line_downtime].[Batch ID].&amp;[423101]" c="423101"/>
              <i n="[line_downtime].[Batch ID].&amp;[423102]" c="423102"/>
              <i n="[line_downtime].[Batch ID].&amp;[423103]" c="423103"/>
              <i n="[line_downtime].[Batch ID].&amp;[423104]" c="423104"/>
              <i n="[line_downtime].[Batch ID].&amp;[423105]" c="423105"/>
              <i n="[line_downtime].[Batch ID].&amp;[423106]" c="423106"/>
              <i n="[line_downtime].[Batch ID].&amp;[423107]" c="423107"/>
              <i n="[line_downtime].[Batch ID].&amp;[423108]" c="423108"/>
              <i n="[line_downtime].[Batch ID].&amp;[423109]" c="423109"/>
              <i n="[line_downtime].[Batch ID].&amp;[423110]" c="423110"/>
            </range>
          </ranges>
        </level>
      </levels>
      <selections count="1">
        <selection n="[line_downtime].[Batch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5" xr10:uid="{DF00CAB4-34F1-4692-99BB-DAD97D67E49D}" cache="Slicer_Date" caption="Date" level="1" rowHeight="241300"/>
  <slicer name="Operator 1" xr10:uid="{F71674CE-116D-4CCB-B270-BBC3F3B82350}" cache="Slicer_Operator1" caption="Operator" level="1" rowHeight="241300"/>
  <slicer name="Product 1" xr10:uid="{DDD830F1-8C93-4F4B-83A2-AD945CB75B77}" cache="Slicer_Product1" caption="Product" level="1" rowHeight="241300"/>
  <slicer name="shift 1" xr10:uid="{D53FA63F-B0F8-4422-9896-1F445B244B25}" cache="Slicer_shift" caption="shift" startItem="1"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3" xr10:uid="{A52137AF-650F-4701-8418-C6DEDA8B6C14}" cache="Slicer_Date" caption="Date" startItem="7" level="1" rowHeight="241300"/>
  <slicer name="Operator 2" xr10:uid="{9D57DF71-DBD1-4278-8C06-A4A25967C649}" cache="Slicer_Operator1" caption="Operator" startItem="2" level="1" rowHeight="241300"/>
  <slicer name="Product 2" xr10:uid="{6B0968C6-A35A-4627-9AF3-E35C402D008B}" cache="Slicer_Product1" caption="Product" level="1" rowHeight="241300"/>
  <slicer name="shift 2" xr10:uid="{7A13DA70-1D3C-402F-95B7-AF09AF05B661}" cache="Slicer_shift" caption="shift" level="1" rowHeight="241300"/>
  <slicer name="Batch ID 2" xr10:uid="{10CDB671-1CCE-4BF0-9323-C36997CBC334}" cache="Slicer_Batch_ID" caption="Batch ID" startItem="3"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95051120-5AFF-49DF-BF04-D3BB58C29A18}" cache="Slicer_Date" caption="Date" level="1" rowHeight="241300"/>
  <slicer name="Operator 3" xr10:uid="{81040278-A955-4ECB-879C-A89C3FDF2B14}" cache="Slicer_Operator1" caption="Operator" level="1" rowHeight="241300"/>
  <slicer name="Product 3" xr10:uid="{9E4600E1-CB51-4B71-9467-F39E74CD9C79}" cache="Slicer_Product1" caption="Product" level="1" rowHeight="241300"/>
  <slicer name="shift 3" xr10:uid="{9D7EEFE9-6C7A-4C30-A99E-429B517AEB4D}" cache="Slicer_shift" caption="shift" level="1" rowHeight="241300"/>
  <slicer name="Batch ID 1" xr10:uid="{24383294-AD2E-4096-849B-2FA6190366DD}" cache="Slicer_Batch_ID" caption="Batch ID"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A4E18EC-1476-4A08-B514-ADD62216F50E}" cache="Slicer_Date" caption="Date" level="1" rowHeight="241300"/>
  <slicer name="Operator" xr10:uid="{D72D1C0A-65A6-4076-AAB6-003609559135}" cache="Slicer_Operator1" caption="Operator" level="1" rowHeight="241300"/>
  <slicer name="Product" xr10:uid="{AB3BA13D-FA71-4F85-8F59-FC581B8801FE}" cache="Slicer_Product1" caption="Product" level="1" rowHeight="241300"/>
  <slicer name="shift" xr10:uid="{EF980C24-F089-429B-AC71-433DD9951068}" cache="Slicer_shift" caption="shift"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tch ID" xr10:uid="{580408B1-6AAD-4824-95AE-B55FF16A3272}" cache="Slicer_Batch_ID" caption="Batch I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2FC70B-A91C-4C74-AD64-669EAC90D631}" name="line_productivity" displayName="line_productivity" ref="A1:P1039" totalsRowShown="0" headerRowDxfId="47" headerRowBorderDxfId="46" tableBorderDxfId="45">
  <autoFilter ref="A1:P1039" xr:uid="{3F2FC70B-A91C-4C74-AD64-669EAC90D631}"/>
  <tableColumns count="16">
    <tableColumn id="1" xr3:uid="{2BCAF78D-932E-4C8D-9CA0-EA033316D14B}" name="Date" dataDxfId="44"/>
    <tableColumn id="2" xr3:uid="{42EDC3A2-020C-4B02-9E69-CE7D8CA054C6}" name="Product"/>
    <tableColumn id="3" xr3:uid="{AA9ED7B8-5C88-48FA-BBD4-C3C48283E25B}" name="Batch Id" dataDxfId="43"/>
    <tableColumn id="4" xr3:uid="{BFC48413-F4E4-476B-ABE7-4BC86E1B1804}" name="Operator"/>
    <tableColumn id="5" xr3:uid="{F9828384-9511-4161-81E2-993C1DF13C53}" name="Start Time" dataDxfId="42"/>
    <tableColumn id="6" xr3:uid="{394B066E-BEA1-4E56-B087-60D6298301EA}" name="End time" dataDxfId="41"/>
    <tableColumn id="7" xr3:uid="{288F8567-64EC-4276-80FF-0EAC402DA824}" name="Batch time" dataDxfId="40"/>
    <tableColumn id="8" xr3:uid="{2FF65A79-8404-46BD-9D2C-EEA60B6D02E4}" name="Total downtime in min" dataDxfId="39">
      <calculatedColumnFormula>line_downtime[[#This Row],[total downtime in mins]]</calculatedColumnFormula>
    </tableColumn>
    <tableColumn id="10" xr3:uid="{B892F02E-CDA3-4B4F-9197-5A44A6FD6605}" name="working hours in hrs" dataDxfId="38"/>
    <tableColumn id="12" xr3:uid="{741AFCC7-847E-4113-8872-A5A523D23B7B}" name="shift" dataDxfId="37">
      <calculatedColumnFormula>IF(HOUR(E2)&lt;12, "Morning Shift", "Evening Shift")</calculatedColumnFormula>
    </tableColumn>
    <tableColumn id="11" xr3:uid="{2E56BD9E-50AA-411D-8BAD-4B15C65A2E48}" name="working hours of operator" dataDxfId="36">
      <calculatedColumnFormula>IF(line_productivity[[#This Row],[End time]]&lt;line_productivity[[#This Row],[Start Time]],((line_productivity[[#This Row],[End time]]+1)-line_productivity[[#This Row],[Start Time]])*24,(line_productivity[[#This Row],[End time]]-line_productivity[[#This Row],[Start Time]])*24)</calculatedColumnFormula>
    </tableColumn>
    <tableColumn id="13" xr3:uid="{16B5267C-161F-47B9-A4D3-20178C231779}" name="productive time" dataDxfId="35">
      <calculatedColumnFormula>MAX(0,line_productivity[[#This Row],[working hours3]]-line_productivity[[#This Row],[total downtime in hr2]])</calculatedColumnFormula>
    </tableColumn>
    <tableColumn id="14" xr3:uid="{6D7DC750-D341-4D1A-B0D3-FF7A90091B43}" name="total downtime in min 2" dataDxfId="34">
      <calculatedColumnFormula>IF(line_productivity[[#This Row],[Total downtime in min]]&gt;85,85,line_productivity[[#This Row],[Total downtime in min]])</calculatedColumnFormula>
    </tableColumn>
    <tableColumn id="15" xr3:uid="{5F8A3A29-9525-4C29-9CDB-B47A071C0538}" name="total downtime in hrs" dataDxfId="33">
      <calculatedColumnFormula>line_productivity[[#This Row],[total downtime in min 2]]/60</calculatedColumnFormula>
    </tableColumn>
    <tableColumn id="9" xr3:uid="{8C12BF0A-FD26-4724-BAC9-76B962219C3B}" name="total downtime in hr2" dataDxfId="32">
      <calculatedColumnFormula>IF(line_productivity[[#This Row],[total downtime in hrs]]&gt;line_productivity[[#This Row],[working hours of operator]],line_productivity[[#This Row],[working hours of operator]],line_productivity[[#This Row],[total downtime in hrs]])</calculatedColumnFormula>
    </tableColumn>
    <tableColumn id="16" xr3:uid="{88B4C9D5-CA9A-4757-84B2-5A4AA950958A}" name="working hours3" dataDxfId="31">
      <calculatedColumnFormula>IF(line_productivity[[#This Row],[working hours of operator]]=line_productivity[[#This Row],[total downtime in hr2]],(line_productivity[[#This Row],[working hours of operator]]+line_productivity[[#This Row],[total downtime in hr2]])*0.9,line_productivity[[#This Row],[working hours of operator]])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6CA91-7233-4BAC-B310-CFDF83F73E8A}" name="Table1" displayName="Table1" ref="A1:A1048576" totalsRowShown="0" headerRowDxfId="30" headerRowBorderDxfId="29" tableBorderDxfId="28">
  <autoFilter ref="A1:A1048576" xr:uid="{47D6CA91-7233-4BAC-B310-CFDF83F73E8A}"/>
  <tableColumns count="1">
    <tableColumn id="1" xr3:uid="{B824A7D8-8B44-40D9-92DD-B8684339BF85}" name="Total Downtime in mins2"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C69D94-02E3-4C83-A9E8-3C05B0806C10}" name="products" displayName="products" ref="A1:D7" totalsRowShown="0" headerRowDxfId="26" dataDxfId="25">
  <autoFilter ref="A1:D7" xr:uid="{8C6769F6-EDF1-492C-8119-3DFE11BFDCF6}"/>
  <tableColumns count="4">
    <tableColumn id="1" xr3:uid="{88969F0D-264D-43F6-ABE4-3128DE15B226}" name="Product Id" dataDxfId="24"/>
    <tableColumn id="2" xr3:uid="{57807650-5F3A-4925-A3D8-39895D729FAD}" name="Flavor" dataDxfId="23"/>
    <tableColumn id="3" xr3:uid="{CC59DDC3-760A-419D-9D3B-2684473DD851}" name="Size" dataDxfId="22"/>
    <tableColumn id="4" xr3:uid="{BDCC1B65-3477-47FA-99DF-5215E88DB6F6}" name="Min batch time" dataDxfId="2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044402-CD0D-48DD-AEAC-E0698978912D}" name="downtime_factors" displayName="downtime_factors" ref="A1:C13" totalsRowShown="0" headerRowDxfId="20" dataDxfId="19">
  <autoFilter ref="A1:C13" xr:uid="{1D0AEBBC-AF2A-4AB9-942B-A39B27D6EEF6}"/>
  <tableColumns count="3">
    <tableColumn id="1" xr3:uid="{8FCFA05B-8435-47B1-91D7-3A75DFC0E147}" name="Factor" dataDxfId="18"/>
    <tableColumn id="2" xr3:uid="{2F00E7A0-2E54-4AFD-9573-40A6783795C2}" name="Description" dataDxfId="17"/>
    <tableColumn id="3" xr3:uid="{946EF41B-950C-450E-86D5-C45F07E7758A}" name="Operator Error" dataDxfId="16"/>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DE4760-2CC8-4527-AA78-24E9F12A5130}" name="line_downtime" displayName="line_downtime" ref="A1:Q1039" totalsRowShown="0">
  <autoFilter ref="A1:Q1039" xr:uid="{F8DE4760-2CC8-4527-AA78-24E9F12A5130}"/>
  <tableColumns count="17">
    <tableColumn id="1" xr3:uid="{182001F3-9ED5-4834-991A-A43AAA942427}" name="Batch ID"/>
    <tableColumn id="2" xr3:uid="{65C63D8C-1A32-42A4-9F00-DB15AA488ACA}" name="Emergency stop" dataDxfId="15"/>
    <tableColumn id="3" xr3:uid="{6B20E04D-BDCC-4DA8-8E31-E70AEFBCE7B3}" name="Batch change" dataDxfId="14"/>
    <tableColumn id="4" xr3:uid="{5B19F1A4-216C-49F1-A655-EFDB37BB9D51}" name="Labeling error" dataDxfId="13"/>
    <tableColumn id="5" xr3:uid="{BA0D37DF-C2AF-44BF-B880-FE19A0DD30F2}" name="Inventory shortage" dataDxfId="12"/>
    <tableColumn id="6" xr3:uid="{0FCE3E21-6070-4C74-A665-8C97C8146194}" name="Product spill" dataDxfId="11"/>
    <tableColumn id="7" xr3:uid="{B89216AF-7ED6-4F5C-9E1C-5534E51E5655}" name="Machine adjustment" dataDxfId="10"/>
    <tableColumn id="8" xr3:uid="{74D47F59-DFB7-4B51-B590-111C23E68E52}" name="Machine failure" dataDxfId="9"/>
    <tableColumn id="9" xr3:uid="{FB7180EE-D747-4F81-AA0F-41D52DD8BCF8}" name="Batch coding error" dataDxfId="8"/>
    <tableColumn id="10" xr3:uid="{52553599-4416-44AF-BEBB-CCAFE1434A84}" name="Conveyor belt jam" dataDxfId="7"/>
    <tableColumn id="11" xr3:uid="{7A69C452-9F4A-496C-AC67-50A854600265}" name="Calibration error" dataDxfId="6"/>
    <tableColumn id="12" xr3:uid="{B4D61E49-C9A5-485D-8090-BDC8E4E9683B}" name="Label switch" dataDxfId="5"/>
    <tableColumn id="13" xr3:uid="{B8370EAB-E04E-4EA1-8FE7-4E52639B6D93}" name="Other" dataDxfId="4"/>
    <tableColumn id="14" xr3:uid="{1E22E141-AABA-4E7F-BAAD-1DE58BEC5B8B}" name="Total Downtime Hr" dataDxfId="3">
      <calculatedColumnFormula>SUM(line_downtime[[#This Row],[Emergency stop]:[Other]])/60</calculatedColumnFormula>
    </tableColumn>
    <tableColumn id="15" xr3:uid="{DCED5C85-3FD4-4418-A028-61DEF6F82272}" name="Total Human Error Downtime Hr" dataDxfId="2">
      <calculatedColumnFormula>(C2+F2+G2+I2+K2+L2)/60</calculatedColumnFormula>
    </tableColumn>
    <tableColumn id="16" xr3:uid="{16D60C87-586B-462C-8556-60700C093B5A}" name="Total Non-Human Error Downtime Hr" dataDxfId="1">
      <calculatedColumnFormula>N2-O2</calculatedColumnFormula>
    </tableColumn>
    <tableColumn id="17" xr3:uid="{B538DA56-E698-49F7-BF50-894EBBC19FBD}" name="total downtime in mins" dataDxfId="0">
      <calculatedColumnFormula>SUM(line_downtime[[#This Row],[Emergency stop]:[Other]])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55A57A19-B915-4489-ABB4-A402F3B6D7C3}" sourceName="[line_productivity].[Date]">
  <pivotTables>
    <pivotTable tabId="37" name="PivotTable6"/>
  </pivotTables>
  <state minimalRefreshVersion="6" lastRefreshVersion="6" pivotCacheId="2093701618"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448A98D-8EE0-42EB-9EE7-CEB28321AA6B}" cache="Timeline_Date" caption="Date" level="2" selectionLevel="2" scrollPosition="2025-08-19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openxmlformats.org/officeDocument/2006/relationships/drawing" Target="../drawings/drawing7.xml"/><Relationship Id="rId4" Type="http://schemas.openxmlformats.org/officeDocument/2006/relationships/pivotTable" Target="../pivotTables/pivotTable9.xm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07/relationships/slicer" Target="../slicers/slicer4.xml"/><Relationship Id="rId5" Type="http://schemas.openxmlformats.org/officeDocument/2006/relationships/drawing" Target="../drawings/drawing8.xml"/><Relationship Id="rId4"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pivotTable" Target="../pivotTables/pivotTable20.xml"/><Relationship Id="rId7" Type="http://schemas.openxmlformats.org/officeDocument/2006/relationships/pivotTable" Target="../pivotTables/pivotTable2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10" Type="http://schemas.microsoft.com/office/2011/relationships/timeline" Target="../timelines/timeline1.xml"/><Relationship Id="rId4" Type="http://schemas.openxmlformats.org/officeDocument/2006/relationships/pivotTable" Target="../pivotTables/pivotTable21.xml"/><Relationship Id="rId9" Type="http://schemas.microsoft.com/office/2007/relationships/slicer" Target="../slicers/slicer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0188F-24EC-44E2-BD21-B6ABEEB64D00}">
  <sheetPr>
    <tabColor theme="4"/>
  </sheetPr>
  <dimension ref="A1"/>
  <sheetViews>
    <sheetView zoomScaleNormal="100"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B9DDA-6E68-4A85-9B0A-D08F1341C248}">
  <sheetPr>
    <tabColor theme="6"/>
  </sheetPr>
  <dimension ref="A1:I1082"/>
  <sheetViews>
    <sheetView topLeftCell="B9" workbookViewId="0">
      <selection activeCell="F25" sqref="F25"/>
    </sheetView>
  </sheetViews>
  <sheetFormatPr defaultRowHeight="15" x14ac:dyDescent="0.25"/>
  <cols>
    <col min="1" max="1" width="25" style="13" customWidth="1"/>
    <col min="4" max="4" width="19.28515625" customWidth="1"/>
  </cols>
  <sheetData>
    <row r="1" spans="1:9" x14ac:dyDescent="0.25">
      <c r="A1" s="31" t="s">
        <v>62</v>
      </c>
      <c r="D1" t="s">
        <v>1793</v>
      </c>
    </row>
    <row r="2" spans="1:9" x14ac:dyDescent="0.25">
      <c r="A2" s="29">
        <v>75</v>
      </c>
    </row>
    <row r="3" spans="1:9" x14ac:dyDescent="0.25">
      <c r="A3" s="30">
        <v>39.999999999999993</v>
      </c>
    </row>
    <row r="4" spans="1:9" x14ac:dyDescent="0.25">
      <c r="A4" s="29">
        <v>50.000000000000007</v>
      </c>
    </row>
    <row r="5" spans="1:9" x14ac:dyDescent="0.25">
      <c r="A5" s="30">
        <v>40</v>
      </c>
    </row>
    <row r="6" spans="1:9" x14ac:dyDescent="0.25">
      <c r="A6" s="29">
        <v>24</v>
      </c>
    </row>
    <row r="7" spans="1:9" x14ac:dyDescent="0.25">
      <c r="A7" s="30">
        <v>0</v>
      </c>
    </row>
    <row r="8" spans="1:9" x14ac:dyDescent="0.25">
      <c r="A8" s="29">
        <v>15</v>
      </c>
    </row>
    <row r="9" spans="1:9" x14ac:dyDescent="0.25">
      <c r="A9" s="30">
        <v>60</v>
      </c>
    </row>
    <row r="10" spans="1:9" x14ac:dyDescent="0.25">
      <c r="A10" s="29">
        <v>25</v>
      </c>
    </row>
    <row r="11" spans="1:9" x14ac:dyDescent="0.25">
      <c r="A11" s="30">
        <v>52</v>
      </c>
    </row>
    <row r="12" spans="1:9" x14ac:dyDescent="0.25">
      <c r="A12" s="29">
        <v>15</v>
      </c>
    </row>
    <row r="13" spans="1:9" x14ac:dyDescent="0.25">
      <c r="A13" s="30">
        <v>25</v>
      </c>
    </row>
    <row r="14" spans="1:9" x14ac:dyDescent="0.25">
      <c r="A14" s="29">
        <v>73</v>
      </c>
      <c r="E14" t="s">
        <v>1798</v>
      </c>
      <c r="F14">
        <f>F20-F18</f>
        <v>29.484762283333353</v>
      </c>
    </row>
    <row r="15" spans="1:9" x14ac:dyDescent="0.25">
      <c r="A15" s="30">
        <v>39.999999999999993</v>
      </c>
      <c r="D15" t="s">
        <v>1800</v>
      </c>
      <c r="E15" t="s">
        <v>1799</v>
      </c>
      <c r="F15">
        <f>F18-1.5*F14</f>
        <v>25.967341137499965</v>
      </c>
      <c r="H15" t="s">
        <v>1803</v>
      </c>
      <c r="I15" s="13">
        <f>MIN(A:A)</f>
        <v>0</v>
      </c>
    </row>
    <row r="16" spans="1:9" x14ac:dyDescent="0.25">
      <c r="A16" s="29">
        <v>20</v>
      </c>
      <c r="D16" t="s">
        <v>1801</v>
      </c>
      <c r="E16" t="s">
        <v>1802</v>
      </c>
      <c r="F16">
        <f>F20+1.5*F14</f>
        <v>143.90639027083338</v>
      </c>
      <c r="H16" t="s">
        <v>1804</v>
      </c>
      <c r="I16" s="13">
        <f>MAX(A:A)</f>
        <v>119.9893298166667</v>
      </c>
    </row>
    <row r="17" spans="1:6" x14ac:dyDescent="0.25">
      <c r="A17" s="30">
        <v>44</v>
      </c>
    </row>
    <row r="18" spans="1:6" x14ac:dyDescent="0.25">
      <c r="A18" s="29">
        <v>23</v>
      </c>
      <c r="E18" t="s">
        <v>1796</v>
      </c>
      <c r="F18">
        <f>_xlfn.QUARTILE.EXC(A:A,1)</f>
        <v>70.194484562499994</v>
      </c>
    </row>
    <row r="19" spans="1:6" x14ac:dyDescent="0.25">
      <c r="A19" s="30">
        <v>52</v>
      </c>
      <c r="B19" s="27">
        <f>MEDIAN(A:A)</f>
        <v>84.935789614411021</v>
      </c>
      <c r="C19" s="28"/>
      <c r="D19" s="28" t="s">
        <v>1791</v>
      </c>
      <c r="E19" t="s">
        <v>1795</v>
      </c>
      <c r="F19">
        <f>_xlfn.QUARTILE.EXC(A:A,2)</f>
        <v>84.935789614411021</v>
      </c>
    </row>
    <row r="20" spans="1:6" x14ac:dyDescent="0.25">
      <c r="A20" s="29">
        <v>15</v>
      </c>
      <c r="B20" s="27">
        <f>AVERAGE(A:A)</f>
        <v>82.387671655881149</v>
      </c>
      <c r="C20" s="28"/>
      <c r="D20" s="28" t="s">
        <v>1792</v>
      </c>
      <c r="E20" t="s">
        <v>1797</v>
      </c>
      <c r="F20">
        <f>_xlfn.QUARTILE.EXC(A:A,3)</f>
        <v>99.679246845833347</v>
      </c>
    </row>
    <row r="21" spans="1:6" x14ac:dyDescent="0.25">
      <c r="A21" s="30">
        <v>20</v>
      </c>
    </row>
    <row r="22" spans="1:6" x14ac:dyDescent="0.25">
      <c r="A22" s="29">
        <v>30</v>
      </c>
    </row>
    <row r="23" spans="1:6" x14ac:dyDescent="0.25">
      <c r="A23" s="30">
        <v>0</v>
      </c>
    </row>
    <row r="24" spans="1:6" x14ac:dyDescent="0.25">
      <c r="A24" s="29">
        <v>20</v>
      </c>
    </row>
    <row r="25" spans="1:6" x14ac:dyDescent="0.25">
      <c r="A25" s="30">
        <v>50.000000000000007</v>
      </c>
    </row>
    <row r="26" spans="1:6" x14ac:dyDescent="0.25">
      <c r="A26" s="29">
        <v>45</v>
      </c>
    </row>
    <row r="27" spans="1:6" x14ac:dyDescent="0.25">
      <c r="A27" s="30">
        <v>0</v>
      </c>
    </row>
    <row r="28" spans="1:6" x14ac:dyDescent="0.25">
      <c r="A28" s="29">
        <v>45</v>
      </c>
    </row>
    <row r="29" spans="1:6" x14ac:dyDescent="0.25">
      <c r="A29" s="30">
        <v>20</v>
      </c>
    </row>
    <row r="30" spans="1:6" x14ac:dyDescent="0.25">
      <c r="A30" s="29">
        <v>35.000000000000007</v>
      </c>
    </row>
    <row r="31" spans="1:6" x14ac:dyDescent="0.25">
      <c r="A31" s="30">
        <v>62.999999999999993</v>
      </c>
    </row>
    <row r="32" spans="1:6" x14ac:dyDescent="0.25">
      <c r="A32" s="29">
        <v>7</v>
      </c>
    </row>
    <row r="33" spans="1:1" x14ac:dyDescent="0.25">
      <c r="A33" s="30">
        <v>30</v>
      </c>
    </row>
    <row r="34" spans="1:1" x14ac:dyDescent="0.25">
      <c r="A34" s="29">
        <v>58</v>
      </c>
    </row>
    <row r="35" spans="1:1" x14ac:dyDescent="0.25">
      <c r="A35" s="30">
        <v>54</v>
      </c>
    </row>
    <row r="36" spans="1:1" x14ac:dyDescent="0.25">
      <c r="A36" s="29">
        <v>22</v>
      </c>
    </row>
    <row r="37" spans="1:1" x14ac:dyDescent="0.25">
      <c r="A37" s="30">
        <v>62</v>
      </c>
    </row>
    <row r="38" spans="1:1" x14ac:dyDescent="0.25">
      <c r="A38" s="29">
        <v>107</v>
      </c>
    </row>
    <row r="39" spans="1:1" x14ac:dyDescent="0.25">
      <c r="A39" s="30">
        <v>32</v>
      </c>
    </row>
    <row r="40" spans="1:1" x14ac:dyDescent="0.25">
      <c r="A40" s="29">
        <v>92.67380128333329</v>
      </c>
    </row>
    <row r="41" spans="1:1" x14ac:dyDescent="0.25">
      <c r="A41" s="30">
        <v>114.7601194166667</v>
      </c>
    </row>
    <row r="42" spans="1:1" x14ac:dyDescent="0.25">
      <c r="A42" s="29">
        <v>100.10988064999999</v>
      </c>
    </row>
    <row r="43" spans="1:1" x14ac:dyDescent="0.25">
      <c r="A43" s="30">
        <v>48.87993203333329</v>
      </c>
    </row>
    <row r="44" spans="1:1" x14ac:dyDescent="0.25">
      <c r="A44" s="29">
        <v>97.456585483333299</v>
      </c>
    </row>
    <row r="45" spans="1:1" x14ac:dyDescent="0.25">
      <c r="A45" s="30">
        <v>84.156365116666706</v>
      </c>
    </row>
    <row r="46" spans="1:1" x14ac:dyDescent="0.25">
      <c r="A46" s="29">
        <v>80.097481083333292</v>
      </c>
    </row>
    <row r="47" spans="1:1" x14ac:dyDescent="0.25">
      <c r="A47" s="30">
        <v>74.429313583333311</v>
      </c>
    </row>
    <row r="48" spans="1:1" x14ac:dyDescent="0.25">
      <c r="A48" s="29">
        <v>76.0249709666667</v>
      </c>
    </row>
    <row r="49" spans="1:1" x14ac:dyDescent="0.25">
      <c r="A49" s="30">
        <v>63.090828016666713</v>
      </c>
    </row>
    <row r="50" spans="1:1" x14ac:dyDescent="0.25">
      <c r="A50" s="29">
        <v>35.291801700000008</v>
      </c>
    </row>
    <row r="51" spans="1:1" x14ac:dyDescent="0.25">
      <c r="A51" s="30">
        <v>115.6329592</v>
      </c>
    </row>
    <row r="52" spans="1:1" x14ac:dyDescent="0.25">
      <c r="A52" s="29">
        <v>88.930416600000001</v>
      </c>
    </row>
    <row r="53" spans="1:1" x14ac:dyDescent="0.25">
      <c r="A53" s="30">
        <v>61.235617700000013</v>
      </c>
    </row>
    <row r="54" spans="1:1" x14ac:dyDescent="0.25">
      <c r="A54" s="29">
        <v>78.078189966666713</v>
      </c>
    </row>
    <row r="55" spans="1:1" x14ac:dyDescent="0.25">
      <c r="A55" s="30">
        <v>91.382188250000013</v>
      </c>
    </row>
    <row r="56" spans="1:1" x14ac:dyDescent="0.25">
      <c r="A56" s="29">
        <v>77.119662500000004</v>
      </c>
    </row>
    <row r="57" spans="1:1" x14ac:dyDescent="0.25">
      <c r="A57" s="30">
        <v>105.331028</v>
      </c>
    </row>
    <row r="58" spans="1:1" x14ac:dyDescent="0.25">
      <c r="A58" s="29">
        <v>56.597582416666711</v>
      </c>
    </row>
    <row r="59" spans="1:1" x14ac:dyDescent="0.25">
      <c r="A59" s="30">
        <v>106.62128065</v>
      </c>
    </row>
    <row r="60" spans="1:1" x14ac:dyDescent="0.25">
      <c r="A60" s="29">
        <v>63.745670649999987</v>
      </c>
    </row>
    <row r="61" spans="1:1" x14ac:dyDescent="0.25">
      <c r="A61" s="30">
        <v>50.578356266666702</v>
      </c>
    </row>
    <row r="62" spans="1:1" x14ac:dyDescent="0.25">
      <c r="A62" s="29">
        <v>78.301479816666699</v>
      </c>
    </row>
    <row r="63" spans="1:1" x14ac:dyDescent="0.25">
      <c r="A63" s="30">
        <v>92.029829716666711</v>
      </c>
    </row>
    <row r="64" spans="1:1" x14ac:dyDescent="0.25">
      <c r="A64" s="29">
        <v>107.3353771333333</v>
      </c>
    </row>
    <row r="65" spans="1:1" x14ac:dyDescent="0.25">
      <c r="A65" s="30">
        <v>56.330247066666693</v>
      </c>
    </row>
    <row r="66" spans="1:1" x14ac:dyDescent="0.25">
      <c r="A66" s="29">
        <v>96.627922966666688</v>
      </c>
    </row>
    <row r="67" spans="1:1" x14ac:dyDescent="0.25">
      <c r="A67" s="30">
        <v>75.261545616666695</v>
      </c>
    </row>
    <row r="68" spans="1:1" x14ac:dyDescent="0.25">
      <c r="A68" s="29">
        <v>81.672264433333311</v>
      </c>
    </row>
    <row r="69" spans="1:1" x14ac:dyDescent="0.25">
      <c r="A69" s="30">
        <v>86.928181050000006</v>
      </c>
    </row>
    <row r="70" spans="1:1" x14ac:dyDescent="0.25">
      <c r="A70" s="29">
        <v>116.14876738333329</v>
      </c>
    </row>
    <row r="71" spans="1:1" x14ac:dyDescent="0.25">
      <c r="A71" s="30">
        <v>84.985624833333304</v>
      </c>
    </row>
    <row r="72" spans="1:1" x14ac:dyDescent="0.25">
      <c r="A72" s="29">
        <v>77.062487750000003</v>
      </c>
    </row>
    <row r="73" spans="1:1" x14ac:dyDescent="0.25">
      <c r="A73" s="30">
        <v>108.2882113666666</v>
      </c>
    </row>
    <row r="74" spans="1:1" x14ac:dyDescent="0.25">
      <c r="A74" s="29">
        <v>98.386650266666692</v>
      </c>
    </row>
    <row r="75" spans="1:1" x14ac:dyDescent="0.25">
      <c r="A75" s="30">
        <v>67.807223033333301</v>
      </c>
    </row>
    <row r="76" spans="1:1" x14ac:dyDescent="0.25">
      <c r="A76" s="29">
        <v>80.717390283333287</v>
      </c>
    </row>
    <row r="77" spans="1:1" x14ac:dyDescent="0.25">
      <c r="A77" s="30">
        <v>82.304367299999996</v>
      </c>
    </row>
    <row r="78" spans="1:1" x14ac:dyDescent="0.25">
      <c r="A78" s="29">
        <v>79.137576749999994</v>
      </c>
    </row>
    <row r="79" spans="1:1" x14ac:dyDescent="0.25">
      <c r="A79" s="30">
        <v>107.7219964333333</v>
      </c>
    </row>
    <row r="80" spans="1:1" x14ac:dyDescent="0.25">
      <c r="A80" s="29">
        <v>118.3217082666667</v>
      </c>
    </row>
    <row r="81" spans="1:1" x14ac:dyDescent="0.25">
      <c r="A81" s="30">
        <v>81.191569683333313</v>
      </c>
    </row>
    <row r="82" spans="1:1" x14ac:dyDescent="0.25">
      <c r="A82" s="29">
        <v>113.6628415666667</v>
      </c>
    </row>
    <row r="83" spans="1:1" x14ac:dyDescent="0.25">
      <c r="A83" s="30">
        <v>115.0792048166667</v>
      </c>
    </row>
    <row r="84" spans="1:1" x14ac:dyDescent="0.25">
      <c r="A84" s="29">
        <v>111.6298731833334</v>
      </c>
    </row>
    <row r="85" spans="1:1" x14ac:dyDescent="0.25">
      <c r="A85" s="30">
        <v>119.11357525</v>
      </c>
    </row>
    <row r="86" spans="1:1" x14ac:dyDescent="0.25">
      <c r="A86" s="29">
        <v>63.954938549999987</v>
      </c>
    </row>
    <row r="87" spans="1:1" x14ac:dyDescent="0.25">
      <c r="A87" s="30">
        <v>83.719972516666587</v>
      </c>
    </row>
    <row r="88" spans="1:1" x14ac:dyDescent="0.25">
      <c r="A88" s="29">
        <v>87.896127433333305</v>
      </c>
    </row>
    <row r="89" spans="1:1" x14ac:dyDescent="0.25">
      <c r="A89" s="30">
        <v>67.656478550000003</v>
      </c>
    </row>
    <row r="90" spans="1:1" x14ac:dyDescent="0.25">
      <c r="A90" s="29">
        <v>74.758895800000005</v>
      </c>
    </row>
    <row r="91" spans="1:1" x14ac:dyDescent="0.25">
      <c r="A91" s="30">
        <v>96.906521550000008</v>
      </c>
    </row>
    <row r="92" spans="1:1" x14ac:dyDescent="0.25">
      <c r="A92" s="29">
        <v>103.3384924166667</v>
      </c>
    </row>
    <row r="93" spans="1:1" x14ac:dyDescent="0.25">
      <c r="A93" s="30">
        <v>77.647733649999992</v>
      </c>
    </row>
    <row r="94" spans="1:1" x14ac:dyDescent="0.25">
      <c r="A94" s="29">
        <v>62.186246616666693</v>
      </c>
    </row>
    <row r="95" spans="1:1" x14ac:dyDescent="0.25">
      <c r="A95" s="30">
        <v>42.633244700000013</v>
      </c>
    </row>
    <row r="96" spans="1:1" x14ac:dyDescent="0.25">
      <c r="A96" s="29">
        <v>77.543080500000002</v>
      </c>
    </row>
    <row r="97" spans="1:1" x14ac:dyDescent="0.25">
      <c r="A97" s="30">
        <v>109.0465113833333</v>
      </c>
    </row>
    <row r="98" spans="1:1" x14ac:dyDescent="0.25">
      <c r="A98" s="29">
        <v>111.0358551333333</v>
      </c>
    </row>
    <row r="99" spans="1:1" x14ac:dyDescent="0.25">
      <c r="A99" s="30">
        <v>97.495952950000003</v>
      </c>
    </row>
    <row r="100" spans="1:1" x14ac:dyDescent="0.25">
      <c r="A100" s="29">
        <v>117.1541104166667</v>
      </c>
    </row>
    <row r="101" spans="1:1" x14ac:dyDescent="0.25">
      <c r="A101" s="30">
        <v>117.5048479666667</v>
      </c>
    </row>
    <row r="102" spans="1:1" x14ac:dyDescent="0.25">
      <c r="A102" s="29">
        <v>94.267722800000001</v>
      </c>
    </row>
    <row r="103" spans="1:1" x14ac:dyDescent="0.25">
      <c r="A103" s="30">
        <v>67.146454366666703</v>
      </c>
    </row>
    <row r="104" spans="1:1" x14ac:dyDescent="0.25">
      <c r="A104" s="29">
        <v>70.01410285</v>
      </c>
    </row>
    <row r="105" spans="1:1" x14ac:dyDescent="0.25">
      <c r="A105" s="30">
        <v>70.514822316666709</v>
      </c>
    </row>
    <row r="106" spans="1:1" x14ac:dyDescent="0.25">
      <c r="A106" s="29">
        <v>98.366779933333305</v>
      </c>
    </row>
    <row r="107" spans="1:1" x14ac:dyDescent="0.25">
      <c r="A107" s="30">
        <v>118.3401315833333</v>
      </c>
    </row>
    <row r="108" spans="1:1" x14ac:dyDescent="0.25">
      <c r="A108" s="29">
        <v>83.589848216666695</v>
      </c>
    </row>
    <row r="109" spans="1:1" x14ac:dyDescent="0.25">
      <c r="A109" s="30">
        <v>94.048057166666695</v>
      </c>
    </row>
    <row r="110" spans="1:1" x14ac:dyDescent="0.25">
      <c r="A110" s="29">
        <v>80.365181449999994</v>
      </c>
    </row>
    <row r="111" spans="1:1" x14ac:dyDescent="0.25">
      <c r="A111" s="30">
        <v>78.445464983333295</v>
      </c>
    </row>
    <row r="112" spans="1:1" x14ac:dyDescent="0.25">
      <c r="A112" s="29">
        <v>61.8241296333333</v>
      </c>
    </row>
    <row r="113" spans="1:1" x14ac:dyDescent="0.25">
      <c r="A113" s="30">
        <v>62.669323700000007</v>
      </c>
    </row>
    <row r="114" spans="1:1" x14ac:dyDescent="0.25">
      <c r="A114" s="29">
        <v>73.308611200000001</v>
      </c>
    </row>
    <row r="115" spans="1:1" x14ac:dyDescent="0.25">
      <c r="A115" s="30">
        <v>105.69247970000001</v>
      </c>
    </row>
    <row r="116" spans="1:1" x14ac:dyDescent="0.25">
      <c r="A116" s="29">
        <v>60.403324466666703</v>
      </c>
    </row>
    <row r="117" spans="1:1" x14ac:dyDescent="0.25">
      <c r="A117" s="30">
        <v>102.71070435</v>
      </c>
    </row>
    <row r="118" spans="1:1" x14ac:dyDescent="0.25">
      <c r="A118" s="29">
        <v>82.291459483333313</v>
      </c>
    </row>
    <row r="119" spans="1:1" x14ac:dyDescent="0.25">
      <c r="A119" s="30">
        <v>76.274494683333302</v>
      </c>
    </row>
    <row r="120" spans="1:1" x14ac:dyDescent="0.25">
      <c r="A120" s="29">
        <v>96.9077986333333</v>
      </c>
    </row>
    <row r="121" spans="1:1" x14ac:dyDescent="0.25">
      <c r="A121" s="30">
        <v>118.86609773333331</v>
      </c>
    </row>
    <row r="122" spans="1:1" x14ac:dyDescent="0.25">
      <c r="A122" s="29">
        <v>62.104849883333301</v>
      </c>
    </row>
    <row r="123" spans="1:1" x14ac:dyDescent="0.25">
      <c r="A123" s="30">
        <v>84.099920783333289</v>
      </c>
    </row>
    <row r="124" spans="1:1" x14ac:dyDescent="0.25">
      <c r="A124" s="29">
        <v>28.795031033333299</v>
      </c>
    </row>
    <row r="125" spans="1:1" x14ac:dyDescent="0.25">
      <c r="A125" s="30">
        <v>94.211932966666694</v>
      </c>
    </row>
    <row r="126" spans="1:1" x14ac:dyDescent="0.25">
      <c r="A126" s="29">
        <v>118.78561943333339</v>
      </c>
    </row>
    <row r="127" spans="1:1" x14ac:dyDescent="0.25">
      <c r="A127" s="30">
        <v>83.759191133333303</v>
      </c>
    </row>
    <row r="128" spans="1:1" x14ac:dyDescent="0.25">
      <c r="A128" s="29">
        <v>67.627800449999995</v>
      </c>
    </row>
    <row r="129" spans="1:1" x14ac:dyDescent="0.25">
      <c r="A129" s="30">
        <v>90.954238283333297</v>
      </c>
    </row>
    <row r="130" spans="1:1" x14ac:dyDescent="0.25">
      <c r="A130" s="29">
        <v>78.590906966666694</v>
      </c>
    </row>
    <row r="131" spans="1:1" x14ac:dyDescent="0.25">
      <c r="A131" s="30">
        <v>66.6303670333333</v>
      </c>
    </row>
    <row r="132" spans="1:1" x14ac:dyDescent="0.25">
      <c r="A132" s="29">
        <v>79.761760666666703</v>
      </c>
    </row>
    <row r="133" spans="1:1" x14ac:dyDescent="0.25">
      <c r="A133" s="30">
        <v>96.561784816666687</v>
      </c>
    </row>
    <row r="134" spans="1:1" x14ac:dyDescent="0.25">
      <c r="A134" s="29">
        <v>103.11182375</v>
      </c>
    </row>
    <row r="135" spans="1:1" x14ac:dyDescent="0.25">
      <c r="A135" s="30">
        <v>116.15402804999999</v>
      </c>
    </row>
    <row r="136" spans="1:1" x14ac:dyDescent="0.25">
      <c r="A136" s="29">
        <v>99.650035400000007</v>
      </c>
    </row>
    <row r="137" spans="1:1" x14ac:dyDescent="0.25">
      <c r="A137" s="30">
        <v>94.757246750000007</v>
      </c>
    </row>
    <row r="138" spans="1:1" x14ac:dyDescent="0.25">
      <c r="A138" s="29">
        <v>77.918812616666713</v>
      </c>
    </row>
    <row r="139" spans="1:1" x14ac:dyDescent="0.25">
      <c r="A139" s="30">
        <v>91.939368083333306</v>
      </c>
    </row>
    <row r="140" spans="1:1" x14ac:dyDescent="0.25">
      <c r="A140" s="29">
        <v>110.59298731666669</v>
      </c>
    </row>
    <row r="141" spans="1:1" x14ac:dyDescent="0.25">
      <c r="A141" s="30">
        <v>102.46683885</v>
      </c>
    </row>
    <row r="142" spans="1:1" x14ac:dyDescent="0.25">
      <c r="A142" s="29">
        <v>101.05106158333329</v>
      </c>
    </row>
    <row r="143" spans="1:1" x14ac:dyDescent="0.25">
      <c r="A143" s="30">
        <v>91.513121283333305</v>
      </c>
    </row>
    <row r="144" spans="1:1" x14ac:dyDescent="0.25">
      <c r="A144" s="29">
        <v>116.9380432333333</v>
      </c>
    </row>
    <row r="145" spans="1:1" x14ac:dyDescent="0.25">
      <c r="A145" s="30">
        <v>63.859286466666703</v>
      </c>
    </row>
    <row r="146" spans="1:1" x14ac:dyDescent="0.25">
      <c r="A146" s="29">
        <v>75.37446668333331</v>
      </c>
    </row>
    <row r="147" spans="1:1" x14ac:dyDescent="0.25">
      <c r="A147" s="30">
        <v>105.94178884999999</v>
      </c>
    </row>
    <row r="148" spans="1:1" x14ac:dyDescent="0.25">
      <c r="A148" s="29">
        <v>88.788451233333291</v>
      </c>
    </row>
    <row r="149" spans="1:1" x14ac:dyDescent="0.25">
      <c r="A149" s="30">
        <v>86.294058966666711</v>
      </c>
    </row>
    <row r="150" spans="1:1" x14ac:dyDescent="0.25">
      <c r="A150" s="29">
        <v>91.675234266666706</v>
      </c>
    </row>
    <row r="151" spans="1:1" x14ac:dyDescent="0.25">
      <c r="A151" s="30">
        <v>109.6550170166666</v>
      </c>
    </row>
    <row r="152" spans="1:1" x14ac:dyDescent="0.25">
      <c r="A152" s="29">
        <v>84.866858783333413</v>
      </c>
    </row>
    <row r="153" spans="1:1" x14ac:dyDescent="0.25">
      <c r="A153" s="30">
        <v>90.675345083333411</v>
      </c>
    </row>
    <row r="154" spans="1:1" x14ac:dyDescent="0.25">
      <c r="A154" s="29">
        <v>67.690873616666707</v>
      </c>
    </row>
    <row r="155" spans="1:1" x14ac:dyDescent="0.25">
      <c r="A155" s="30">
        <v>117.0594014166667</v>
      </c>
    </row>
    <row r="156" spans="1:1" x14ac:dyDescent="0.25">
      <c r="A156" s="29">
        <v>63.802665383333313</v>
      </c>
    </row>
    <row r="157" spans="1:1" x14ac:dyDescent="0.25">
      <c r="A157" s="30">
        <v>65.024434983333293</v>
      </c>
    </row>
    <row r="158" spans="1:1" x14ac:dyDescent="0.25">
      <c r="A158" s="29">
        <v>70.877540483333291</v>
      </c>
    </row>
    <row r="159" spans="1:1" x14ac:dyDescent="0.25">
      <c r="A159" s="30">
        <v>73.160279099999997</v>
      </c>
    </row>
    <row r="160" spans="1:1" x14ac:dyDescent="0.25">
      <c r="A160" s="29">
        <v>74.232511716666693</v>
      </c>
    </row>
    <row r="161" spans="1:1" x14ac:dyDescent="0.25">
      <c r="A161" s="30">
        <v>75.379484850000011</v>
      </c>
    </row>
    <row r="162" spans="1:1" x14ac:dyDescent="0.25">
      <c r="A162" s="29">
        <v>68.031522583333299</v>
      </c>
    </row>
    <row r="163" spans="1:1" x14ac:dyDescent="0.25">
      <c r="A163" s="30">
        <v>62.927764550000013</v>
      </c>
    </row>
    <row r="164" spans="1:1" x14ac:dyDescent="0.25">
      <c r="A164" s="29">
        <v>87.759590333333307</v>
      </c>
    </row>
    <row r="165" spans="1:1" x14ac:dyDescent="0.25">
      <c r="A165" s="30">
        <v>118.51148708333329</v>
      </c>
    </row>
    <row r="166" spans="1:1" x14ac:dyDescent="0.25">
      <c r="A166" s="29">
        <v>72.011098616666686</v>
      </c>
    </row>
    <row r="167" spans="1:1" x14ac:dyDescent="0.25">
      <c r="A167" s="30">
        <v>69.06673570000001</v>
      </c>
    </row>
    <row r="168" spans="1:1" x14ac:dyDescent="0.25">
      <c r="A168" s="29">
        <v>94.8632092</v>
      </c>
    </row>
    <row r="169" spans="1:1" x14ac:dyDescent="0.25">
      <c r="A169" s="30">
        <v>70.946753050000012</v>
      </c>
    </row>
    <row r="170" spans="1:1" x14ac:dyDescent="0.25">
      <c r="A170" s="29">
        <v>61.768967433333302</v>
      </c>
    </row>
    <row r="171" spans="1:1" x14ac:dyDescent="0.25">
      <c r="A171" s="30">
        <v>95.074437200000006</v>
      </c>
    </row>
    <row r="172" spans="1:1" x14ac:dyDescent="0.25">
      <c r="A172" s="29">
        <v>101.33705278333331</v>
      </c>
    </row>
    <row r="173" spans="1:1" x14ac:dyDescent="0.25">
      <c r="A173" s="30">
        <v>103.9975584</v>
      </c>
    </row>
    <row r="174" spans="1:1" x14ac:dyDescent="0.25">
      <c r="A174" s="29">
        <v>105.5123541666667</v>
      </c>
    </row>
    <row r="175" spans="1:1" x14ac:dyDescent="0.25">
      <c r="A175" s="30">
        <v>82.809142699999995</v>
      </c>
    </row>
    <row r="176" spans="1:1" x14ac:dyDescent="0.25">
      <c r="A176" s="29">
        <v>32.64470854999999</v>
      </c>
    </row>
    <row r="177" spans="1:1" x14ac:dyDescent="0.25">
      <c r="A177" s="30">
        <v>69.231757266666705</v>
      </c>
    </row>
    <row r="178" spans="1:1" x14ac:dyDescent="0.25">
      <c r="A178" s="29">
        <v>23.445917233333301</v>
      </c>
    </row>
    <row r="179" spans="1:1" x14ac:dyDescent="0.25">
      <c r="A179" s="30">
        <v>116.7015106833333</v>
      </c>
    </row>
    <row r="180" spans="1:1" x14ac:dyDescent="0.25">
      <c r="A180" s="29">
        <v>67.756860516666706</v>
      </c>
    </row>
    <row r="181" spans="1:1" x14ac:dyDescent="0.25">
      <c r="A181" s="30">
        <v>89.696362283333286</v>
      </c>
    </row>
    <row r="182" spans="1:1" x14ac:dyDescent="0.25">
      <c r="A182" s="29">
        <v>74.429758633333307</v>
      </c>
    </row>
    <row r="183" spans="1:1" x14ac:dyDescent="0.25">
      <c r="A183" s="30">
        <v>26.607479683333299</v>
      </c>
    </row>
    <row r="184" spans="1:1" x14ac:dyDescent="0.25">
      <c r="A184" s="29">
        <v>72.323950466666702</v>
      </c>
    </row>
    <row r="185" spans="1:1" x14ac:dyDescent="0.25">
      <c r="A185" s="30">
        <v>92.956872000000004</v>
      </c>
    </row>
    <row r="186" spans="1:1" x14ac:dyDescent="0.25">
      <c r="A186" s="29">
        <v>85.329217583333303</v>
      </c>
    </row>
    <row r="187" spans="1:1" x14ac:dyDescent="0.25">
      <c r="A187" s="30">
        <v>78.799033366666691</v>
      </c>
    </row>
    <row r="188" spans="1:1" x14ac:dyDescent="0.25">
      <c r="A188" s="29">
        <v>97.61604466666671</v>
      </c>
    </row>
    <row r="189" spans="1:1" x14ac:dyDescent="0.25">
      <c r="A189" s="30">
        <v>76.435995883333305</v>
      </c>
    </row>
    <row r="190" spans="1:1" x14ac:dyDescent="0.25">
      <c r="A190" s="29">
        <v>66.143486016666714</v>
      </c>
    </row>
    <row r="191" spans="1:1" x14ac:dyDescent="0.25">
      <c r="A191" s="30">
        <v>101.9000891</v>
      </c>
    </row>
    <row r="192" spans="1:1" x14ac:dyDescent="0.25">
      <c r="A192" s="29">
        <v>110.6747522</v>
      </c>
    </row>
    <row r="193" spans="1:1" x14ac:dyDescent="0.25">
      <c r="A193" s="30">
        <v>94.773919799999987</v>
      </c>
    </row>
    <row r="194" spans="1:1" x14ac:dyDescent="0.25">
      <c r="A194" s="29">
        <v>88.827918633333297</v>
      </c>
    </row>
    <row r="195" spans="1:1" x14ac:dyDescent="0.25">
      <c r="A195" s="30">
        <v>67.380400933333306</v>
      </c>
    </row>
    <row r="196" spans="1:1" x14ac:dyDescent="0.25">
      <c r="A196" s="29">
        <v>97.305230366666706</v>
      </c>
    </row>
    <row r="197" spans="1:1" x14ac:dyDescent="0.25">
      <c r="A197" s="30">
        <v>118.16285575000001</v>
      </c>
    </row>
    <row r="198" spans="1:1" x14ac:dyDescent="0.25">
      <c r="A198" s="29">
        <v>83.996198416666687</v>
      </c>
    </row>
    <row r="199" spans="1:1" x14ac:dyDescent="0.25">
      <c r="A199" s="30">
        <v>113.3681448666667</v>
      </c>
    </row>
    <row r="200" spans="1:1" x14ac:dyDescent="0.25">
      <c r="A200" s="29">
        <v>94.14585758333331</v>
      </c>
    </row>
    <row r="201" spans="1:1" x14ac:dyDescent="0.25">
      <c r="A201" s="30">
        <v>102.68396025</v>
      </c>
    </row>
    <row r="202" spans="1:1" x14ac:dyDescent="0.25">
      <c r="A202" s="29">
        <v>71.857722816666694</v>
      </c>
    </row>
    <row r="203" spans="1:1" x14ac:dyDescent="0.25">
      <c r="A203" s="30">
        <v>92.72636829999999</v>
      </c>
    </row>
    <row r="204" spans="1:1" x14ac:dyDescent="0.25">
      <c r="A204" s="29">
        <v>74.56586936666659</v>
      </c>
    </row>
    <row r="205" spans="1:1" x14ac:dyDescent="0.25">
      <c r="A205" s="30">
        <v>78.489635483333302</v>
      </c>
    </row>
    <row r="206" spans="1:1" x14ac:dyDescent="0.25">
      <c r="A206" s="29">
        <v>81.835434200000009</v>
      </c>
    </row>
    <row r="207" spans="1:1" x14ac:dyDescent="0.25">
      <c r="A207" s="30">
        <v>94.686805533333313</v>
      </c>
    </row>
    <row r="208" spans="1:1" x14ac:dyDescent="0.25">
      <c r="A208" s="29">
        <v>33.22385071666659</v>
      </c>
    </row>
    <row r="209" spans="1:1" x14ac:dyDescent="0.25">
      <c r="A209" s="30">
        <v>70.254611799999992</v>
      </c>
    </row>
    <row r="210" spans="1:1" x14ac:dyDescent="0.25">
      <c r="A210" s="29">
        <v>96.279228399999994</v>
      </c>
    </row>
    <row r="211" spans="1:1" x14ac:dyDescent="0.25">
      <c r="A211" s="30">
        <v>103.4451608333333</v>
      </c>
    </row>
    <row r="212" spans="1:1" x14ac:dyDescent="0.25">
      <c r="A212" s="29">
        <v>105.5216248</v>
      </c>
    </row>
    <row r="213" spans="1:1" x14ac:dyDescent="0.25">
      <c r="A213" s="30">
        <v>93.031480366666699</v>
      </c>
    </row>
    <row r="214" spans="1:1" x14ac:dyDescent="0.25">
      <c r="A214" s="29">
        <v>68.615765500000009</v>
      </c>
    </row>
    <row r="215" spans="1:1" x14ac:dyDescent="0.25">
      <c r="A215" s="30">
        <v>63.687921000000003</v>
      </c>
    </row>
    <row r="216" spans="1:1" x14ac:dyDescent="0.25">
      <c r="A216" s="29">
        <v>82.726808566666591</v>
      </c>
    </row>
    <row r="217" spans="1:1" x14ac:dyDescent="0.25">
      <c r="A217" s="30">
        <v>101.20047566666661</v>
      </c>
    </row>
    <row r="218" spans="1:1" x14ac:dyDescent="0.25">
      <c r="A218" s="29">
        <v>76.538478066666698</v>
      </c>
    </row>
    <row r="219" spans="1:1" x14ac:dyDescent="0.25">
      <c r="A219" s="30">
        <v>98.179165633333412</v>
      </c>
    </row>
    <row r="220" spans="1:1" x14ac:dyDescent="0.25">
      <c r="A220" s="29">
        <v>93.120166533333304</v>
      </c>
    </row>
    <row r="221" spans="1:1" x14ac:dyDescent="0.25">
      <c r="A221" s="30">
        <v>81.63960505</v>
      </c>
    </row>
    <row r="222" spans="1:1" x14ac:dyDescent="0.25">
      <c r="A222" s="29">
        <v>112.3875434666667</v>
      </c>
    </row>
    <row r="223" spans="1:1" x14ac:dyDescent="0.25">
      <c r="A223" s="30">
        <v>113.45403684999999</v>
      </c>
    </row>
    <row r="224" spans="1:1" x14ac:dyDescent="0.25">
      <c r="A224" s="29">
        <v>64.236277216666707</v>
      </c>
    </row>
    <row r="225" spans="1:1" x14ac:dyDescent="0.25">
      <c r="A225" s="30">
        <v>106.45578873333331</v>
      </c>
    </row>
    <row r="226" spans="1:1" x14ac:dyDescent="0.25">
      <c r="A226" s="29">
        <v>111.61082468333331</v>
      </c>
    </row>
    <row r="227" spans="1:1" x14ac:dyDescent="0.25">
      <c r="A227" s="30">
        <v>107.7560020333333</v>
      </c>
    </row>
    <row r="228" spans="1:1" x14ac:dyDescent="0.25">
      <c r="A228" s="29">
        <v>107.91101125</v>
      </c>
    </row>
    <row r="229" spans="1:1" x14ac:dyDescent="0.25">
      <c r="A229" s="30">
        <v>95.085693249999991</v>
      </c>
    </row>
    <row r="230" spans="1:1" x14ac:dyDescent="0.25">
      <c r="A230" s="29">
        <v>71.391146616666703</v>
      </c>
    </row>
    <row r="231" spans="1:1" x14ac:dyDescent="0.25">
      <c r="A231" s="30">
        <v>67.108231316666689</v>
      </c>
    </row>
    <row r="232" spans="1:1" x14ac:dyDescent="0.25">
      <c r="A232" s="29">
        <v>119.2962874833333</v>
      </c>
    </row>
    <row r="233" spans="1:1" x14ac:dyDescent="0.25">
      <c r="A233" s="30">
        <v>109.96617423333331</v>
      </c>
    </row>
    <row r="234" spans="1:1" x14ac:dyDescent="0.25">
      <c r="A234" s="29">
        <v>75.075821200000007</v>
      </c>
    </row>
    <row r="235" spans="1:1" x14ac:dyDescent="0.25">
      <c r="A235" s="30">
        <v>77.489347366666692</v>
      </c>
    </row>
    <row r="236" spans="1:1" x14ac:dyDescent="0.25">
      <c r="A236" s="29">
        <v>59.796297049999993</v>
      </c>
    </row>
    <row r="237" spans="1:1" x14ac:dyDescent="0.25">
      <c r="A237" s="30">
        <v>106.62340405</v>
      </c>
    </row>
    <row r="238" spans="1:1" x14ac:dyDescent="0.25">
      <c r="A238" s="29">
        <v>79.494537600000001</v>
      </c>
    </row>
    <row r="239" spans="1:1" x14ac:dyDescent="0.25">
      <c r="A239" s="30">
        <v>74.978788633333295</v>
      </c>
    </row>
    <row r="240" spans="1:1" x14ac:dyDescent="0.25">
      <c r="A240" s="29">
        <v>104.671921</v>
      </c>
    </row>
    <row r="241" spans="1:1" x14ac:dyDescent="0.25">
      <c r="A241" s="30">
        <v>68.215932400000014</v>
      </c>
    </row>
    <row r="242" spans="1:1" x14ac:dyDescent="0.25">
      <c r="A242" s="29">
        <v>98.523905116666697</v>
      </c>
    </row>
    <row r="243" spans="1:1" x14ac:dyDescent="0.25">
      <c r="A243" s="30">
        <v>89.926946649999991</v>
      </c>
    </row>
    <row r="244" spans="1:1" x14ac:dyDescent="0.25">
      <c r="A244" s="29">
        <v>31.17934736666669</v>
      </c>
    </row>
    <row r="245" spans="1:1" x14ac:dyDescent="0.25">
      <c r="A245" s="30">
        <v>69.810282416666695</v>
      </c>
    </row>
    <row r="246" spans="1:1" x14ac:dyDescent="0.25">
      <c r="A246" s="29">
        <v>101.43021115000001</v>
      </c>
    </row>
    <row r="247" spans="1:1" x14ac:dyDescent="0.25">
      <c r="A247" s="30">
        <v>86.472401266666708</v>
      </c>
    </row>
    <row r="248" spans="1:1" x14ac:dyDescent="0.25">
      <c r="A248" s="29">
        <v>113.0407625666667</v>
      </c>
    </row>
    <row r="249" spans="1:1" x14ac:dyDescent="0.25">
      <c r="A249" s="30">
        <v>98.200951816666588</v>
      </c>
    </row>
    <row r="250" spans="1:1" x14ac:dyDescent="0.25">
      <c r="A250" s="29">
        <v>73.043123083333313</v>
      </c>
    </row>
    <row r="251" spans="1:1" x14ac:dyDescent="0.25">
      <c r="A251" s="30">
        <v>117.0272908</v>
      </c>
    </row>
    <row r="252" spans="1:1" x14ac:dyDescent="0.25">
      <c r="A252" s="29">
        <v>115.59936551666669</v>
      </c>
    </row>
    <row r="253" spans="1:1" x14ac:dyDescent="0.25">
      <c r="A253" s="30">
        <v>117.6574846666667</v>
      </c>
    </row>
    <row r="254" spans="1:1" x14ac:dyDescent="0.25">
      <c r="A254" s="29">
        <v>82.189882883333297</v>
      </c>
    </row>
    <row r="255" spans="1:1" x14ac:dyDescent="0.25">
      <c r="A255" s="30">
        <v>84.556550850000008</v>
      </c>
    </row>
    <row r="256" spans="1:1" x14ac:dyDescent="0.25">
      <c r="A256" s="29">
        <v>87.533066050000002</v>
      </c>
    </row>
    <row r="257" spans="1:1" x14ac:dyDescent="0.25">
      <c r="A257" s="30">
        <v>111.60789763333329</v>
      </c>
    </row>
    <row r="258" spans="1:1" x14ac:dyDescent="0.25">
      <c r="A258" s="29">
        <v>78.892224099999993</v>
      </c>
    </row>
    <row r="259" spans="1:1" x14ac:dyDescent="0.25">
      <c r="A259" s="30">
        <v>103.3432235166667</v>
      </c>
    </row>
    <row r="260" spans="1:1" x14ac:dyDescent="0.25">
      <c r="A260" s="29">
        <v>69.896755433333311</v>
      </c>
    </row>
    <row r="261" spans="1:1" x14ac:dyDescent="0.25">
      <c r="A261" s="30">
        <v>81.373940683333302</v>
      </c>
    </row>
    <row r="262" spans="1:1" x14ac:dyDescent="0.25">
      <c r="A262" s="29">
        <v>71.902682616666709</v>
      </c>
    </row>
    <row r="263" spans="1:1" x14ac:dyDescent="0.25">
      <c r="A263" s="30">
        <v>79.211451383333412</v>
      </c>
    </row>
    <row r="264" spans="1:1" x14ac:dyDescent="0.25">
      <c r="A264" s="29">
        <v>91.857073600000007</v>
      </c>
    </row>
    <row r="265" spans="1:1" x14ac:dyDescent="0.25">
      <c r="A265" s="30">
        <v>119.0142736166667</v>
      </c>
    </row>
    <row r="266" spans="1:1" x14ac:dyDescent="0.25">
      <c r="A266" s="29">
        <v>105.66520749999999</v>
      </c>
    </row>
    <row r="267" spans="1:1" x14ac:dyDescent="0.25">
      <c r="A267" s="30">
        <v>113.8031617333333</v>
      </c>
    </row>
    <row r="268" spans="1:1" x14ac:dyDescent="0.25">
      <c r="A268" s="29">
        <v>82.812032883333302</v>
      </c>
    </row>
    <row r="269" spans="1:1" x14ac:dyDescent="0.25">
      <c r="A269" s="30">
        <v>61.123255633333301</v>
      </c>
    </row>
    <row r="270" spans="1:1" x14ac:dyDescent="0.25">
      <c r="A270" s="29">
        <v>75.867636699999991</v>
      </c>
    </row>
    <row r="271" spans="1:1" x14ac:dyDescent="0.25">
      <c r="A271" s="30">
        <v>44.032437850000008</v>
      </c>
    </row>
    <row r="272" spans="1:1" x14ac:dyDescent="0.25">
      <c r="A272" s="29">
        <v>66.927824299999997</v>
      </c>
    </row>
    <row r="273" spans="1:1" x14ac:dyDescent="0.25">
      <c r="A273" s="30">
        <v>91.061300633333303</v>
      </c>
    </row>
    <row r="274" spans="1:1" x14ac:dyDescent="0.25">
      <c r="A274" s="29">
        <v>100.7852573666667</v>
      </c>
    </row>
    <row r="275" spans="1:1" x14ac:dyDescent="0.25">
      <c r="A275" s="30">
        <v>94.794411566666611</v>
      </c>
    </row>
    <row r="276" spans="1:1" x14ac:dyDescent="0.25">
      <c r="A276" s="29">
        <v>106.9412546833333</v>
      </c>
    </row>
    <row r="277" spans="1:1" x14ac:dyDescent="0.25">
      <c r="A277" s="30">
        <v>95.860287916666692</v>
      </c>
    </row>
    <row r="278" spans="1:1" x14ac:dyDescent="0.25">
      <c r="A278" s="29">
        <v>95.366746683333304</v>
      </c>
    </row>
    <row r="279" spans="1:1" x14ac:dyDescent="0.25">
      <c r="A279" s="30">
        <v>107.8994651166667</v>
      </c>
    </row>
    <row r="280" spans="1:1" x14ac:dyDescent="0.25">
      <c r="A280" s="29">
        <v>101.6293361666667</v>
      </c>
    </row>
    <row r="281" spans="1:1" x14ac:dyDescent="0.25">
      <c r="A281" s="30">
        <v>115.37083255</v>
      </c>
    </row>
    <row r="282" spans="1:1" x14ac:dyDescent="0.25">
      <c r="A282" s="29">
        <v>109.6329959166667</v>
      </c>
    </row>
    <row r="283" spans="1:1" x14ac:dyDescent="0.25">
      <c r="A283" s="30">
        <v>63.560086316666698</v>
      </c>
    </row>
    <row r="284" spans="1:1" x14ac:dyDescent="0.25">
      <c r="A284" s="29">
        <v>117.88950193333331</v>
      </c>
    </row>
    <row r="285" spans="1:1" x14ac:dyDescent="0.25">
      <c r="A285" s="30">
        <v>117.9026361833333</v>
      </c>
    </row>
    <row r="286" spans="1:1" x14ac:dyDescent="0.25">
      <c r="A286" s="29">
        <v>71.844024116666702</v>
      </c>
    </row>
    <row r="287" spans="1:1" x14ac:dyDescent="0.25">
      <c r="A287" s="30">
        <v>115.5516073166667</v>
      </c>
    </row>
    <row r="288" spans="1:1" x14ac:dyDescent="0.25">
      <c r="A288" s="29">
        <v>77.532607233333295</v>
      </c>
    </row>
    <row r="289" spans="1:1" x14ac:dyDescent="0.25">
      <c r="A289" s="30">
        <v>102.0628033</v>
      </c>
    </row>
    <row r="290" spans="1:1" x14ac:dyDescent="0.25">
      <c r="A290" s="29">
        <v>67.986421366666704</v>
      </c>
    </row>
    <row r="291" spans="1:1" x14ac:dyDescent="0.25">
      <c r="A291" s="30">
        <v>77.081157366666588</v>
      </c>
    </row>
    <row r="292" spans="1:1" x14ac:dyDescent="0.25">
      <c r="A292" s="29">
        <v>107.8339857</v>
      </c>
    </row>
    <row r="293" spans="1:1" x14ac:dyDescent="0.25">
      <c r="A293" s="30">
        <v>92.882313299999993</v>
      </c>
    </row>
    <row r="294" spans="1:1" x14ac:dyDescent="0.25">
      <c r="A294" s="29">
        <v>85.702078083333305</v>
      </c>
    </row>
    <row r="295" spans="1:1" x14ac:dyDescent="0.25">
      <c r="A295" s="30">
        <v>65.180702666666704</v>
      </c>
    </row>
    <row r="296" spans="1:1" x14ac:dyDescent="0.25">
      <c r="A296" s="29">
        <v>65.224031300000007</v>
      </c>
    </row>
    <row r="297" spans="1:1" x14ac:dyDescent="0.25">
      <c r="A297" s="30">
        <v>84.686581666666711</v>
      </c>
    </row>
    <row r="298" spans="1:1" x14ac:dyDescent="0.25">
      <c r="A298" s="29">
        <v>31.81463595</v>
      </c>
    </row>
    <row r="299" spans="1:1" x14ac:dyDescent="0.25">
      <c r="A299" s="30">
        <v>94.550738933333292</v>
      </c>
    </row>
    <row r="300" spans="1:1" x14ac:dyDescent="0.25">
      <c r="A300" s="29">
        <v>54.548842066666708</v>
      </c>
    </row>
    <row r="301" spans="1:1" x14ac:dyDescent="0.25">
      <c r="A301" s="30">
        <v>75.363741483333314</v>
      </c>
    </row>
    <row r="302" spans="1:1" x14ac:dyDescent="0.25">
      <c r="A302" s="29">
        <v>84.471403416666703</v>
      </c>
    </row>
    <row r="303" spans="1:1" x14ac:dyDescent="0.25">
      <c r="A303" s="30">
        <v>69.171375933333309</v>
      </c>
    </row>
    <row r="304" spans="1:1" x14ac:dyDescent="0.25">
      <c r="A304" s="29">
        <v>69.536039200000005</v>
      </c>
    </row>
    <row r="305" spans="1:1" x14ac:dyDescent="0.25">
      <c r="A305" s="30">
        <v>86.875467399999991</v>
      </c>
    </row>
    <row r="306" spans="1:1" x14ac:dyDescent="0.25">
      <c r="A306" s="29">
        <v>98.947960683333292</v>
      </c>
    </row>
    <row r="307" spans="1:1" x14ac:dyDescent="0.25">
      <c r="A307" s="30">
        <v>101.7240720833333</v>
      </c>
    </row>
    <row r="308" spans="1:1" x14ac:dyDescent="0.25">
      <c r="A308" s="29">
        <v>52.919527166666711</v>
      </c>
    </row>
    <row r="309" spans="1:1" x14ac:dyDescent="0.25">
      <c r="A309" s="30">
        <v>101.02581435</v>
      </c>
    </row>
    <row r="310" spans="1:1" x14ac:dyDescent="0.25">
      <c r="A310" s="29">
        <v>95.828873183333286</v>
      </c>
    </row>
    <row r="311" spans="1:1" x14ac:dyDescent="0.25">
      <c r="A311" s="30">
        <v>102.79777698333331</v>
      </c>
    </row>
    <row r="312" spans="1:1" x14ac:dyDescent="0.25">
      <c r="A312" s="29">
        <v>80.215589733333303</v>
      </c>
    </row>
    <row r="313" spans="1:1" x14ac:dyDescent="0.25">
      <c r="A313" s="30">
        <v>83.801490666666695</v>
      </c>
    </row>
    <row r="314" spans="1:1" x14ac:dyDescent="0.25">
      <c r="A314" s="29">
        <v>81.586196933333298</v>
      </c>
    </row>
    <row r="315" spans="1:1" x14ac:dyDescent="0.25">
      <c r="A315" s="30">
        <v>117.23840698333331</v>
      </c>
    </row>
    <row r="316" spans="1:1" x14ac:dyDescent="0.25">
      <c r="A316" s="29">
        <v>73.042116133333309</v>
      </c>
    </row>
    <row r="317" spans="1:1" x14ac:dyDescent="0.25">
      <c r="A317" s="30">
        <v>64.647258550000004</v>
      </c>
    </row>
    <row r="318" spans="1:1" x14ac:dyDescent="0.25">
      <c r="A318" s="29">
        <v>99.204848666666692</v>
      </c>
    </row>
    <row r="319" spans="1:1" x14ac:dyDescent="0.25">
      <c r="A319" s="30">
        <v>89.580699399999986</v>
      </c>
    </row>
    <row r="320" spans="1:1" x14ac:dyDescent="0.25">
      <c r="A320" s="29">
        <v>90.477887216666687</v>
      </c>
    </row>
    <row r="321" spans="1:1" x14ac:dyDescent="0.25">
      <c r="A321" s="30">
        <v>79.3229260833333</v>
      </c>
    </row>
    <row r="322" spans="1:1" x14ac:dyDescent="0.25">
      <c r="A322" s="29">
        <v>104.5101832833333</v>
      </c>
    </row>
    <row r="323" spans="1:1" x14ac:dyDescent="0.25">
      <c r="A323" s="30">
        <v>114.0282278166667</v>
      </c>
    </row>
    <row r="324" spans="1:1" x14ac:dyDescent="0.25">
      <c r="A324" s="29">
        <v>105.1508745166667</v>
      </c>
    </row>
    <row r="325" spans="1:1" x14ac:dyDescent="0.25">
      <c r="A325" s="30">
        <v>76.07080713333329</v>
      </c>
    </row>
    <row r="326" spans="1:1" x14ac:dyDescent="0.25">
      <c r="A326" s="29">
        <v>72.269019183333313</v>
      </c>
    </row>
    <row r="327" spans="1:1" x14ac:dyDescent="0.25">
      <c r="A327" s="30">
        <v>54.500398999999987</v>
      </c>
    </row>
    <row r="328" spans="1:1" x14ac:dyDescent="0.25">
      <c r="A328" s="29">
        <v>83.554869916666689</v>
      </c>
    </row>
    <row r="329" spans="1:1" x14ac:dyDescent="0.25">
      <c r="A329" s="30">
        <v>113.0028581</v>
      </c>
    </row>
    <row r="330" spans="1:1" x14ac:dyDescent="0.25">
      <c r="A330" s="29">
        <v>112.26438601666671</v>
      </c>
    </row>
    <row r="331" spans="1:1" x14ac:dyDescent="0.25">
      <c r="A331" s="30">
        <v>106.28247956666669</v>
      </c>
    </row>
    <row r="332" spans="1:1" x14ac:dyDescent="0.25">
      <c r="A332" s="29">
        <v>94.480103383333301</v>
      </c>
    </row>
    <row r="333" spans="1:1" x14ac:dyDescent="0.25">
      <c r="A333" s="30">
        <v>83.085577916666693</v>
      </c>
    </row>
    <row r="334" spans="1:1" x14ac:dyDescent="0.25">
      <c r="A334" s="29">
        <v>95.664661216666588</v>
      </c>
    </row>
    <row r="335" spans="1:1" x14ac:dyDescent="0.25">
      <c r="A335" s="30">
        <v>113.22405075</v>
      </c>
    </row>
    <row r="336" spans="1:1" x14ac:dyDescent="0.25">
      <c r="A336" s="29">
        <v>64.796934966666697</v>
      </c>
    </row>
    <row r="337" spans="1:1" x14ac:dyDescent="0.25">
      <c r="A337" s="30">
        <v>101.48810400000001</v>
      </c>
    </row>
    <row r="338" spans="1:1" x14ac:dyDescent="0.25">
      <c r="A338" s="29">
        <v>119.0326396833333</v>
      </c>
    </row>
    <row r="339" spans="1:1" x14ac:dyDescent="0.25">
      <c r="A339" s="30">
        <v>91.668521650000002</v>
      </c>
    </row>
    <row r="340" spans="1:1" x14ac:dyDescent="0.25">
      <c r="A340" s="29">
        <v>82.86460088333331</v>
      </c>
    </row>
    <row r="341" spans="1:1" x14ac:dyDescent="0.25">
      <c r="A341" s="30">
        <v>90.872675233333297</v>
      </c>
    </row>
    <row r="342" spans="1:1" x14ac:dyDescent="0.25">
      <c r="A342" s="29">
        <v>62.808646266666699</v>
      </c>
    </row>
    <row r="343" spans="1:1" x14ac:dyDescent="0.25">
      <c r="A343" s="30">
        <v>119.36271395</v>
      </c>
    </row>
    <row r="344" spans="1:1" x14ac:dyDescent="0.25">
      <c r="A344" s="29">
        <v>85.767153799999988</v>
      </c>
    </row>
    <row r="345" spans="1:1" x14ac:dyDescent="0.25">
      <c r="A345" s="30">
        <v>74.930716183333288</v>
      </c>
    </row>
    <row r="346" spans="1:1" x14ac:dyDescent="0.25">
      <c r="A346" s="29">
        <v>22.9716378666667</v>
      </c>
    </row>
    <row r="347" spans="1:1" x14ac:dyDescent="0.25">
      <c r="A347" s="30">
        <v>61.164644483333298</v>
      </c>
    </row>
    <row r="348" spans="1:1" x14ac:dyDescent="0.25">
      <c r="A348" s="29">
        <v>90.680687849999998</v>
      </c>
    </row>
    <row r="349" spans="1:1" x14ac:dyDescent="0.25">
      <c r="A349" s="30">
        <v>79.741700333333313</v>
      </c>
    </row>
    <row r="350" spans="1:1" x14ac:dyDescent="0.25">
      <c r="A350" s="29">
        <v>106.5211750833333</v>
      </c>
    </row>
    <row r="351" spans="1:1" x14ac:dyDescent="0.25">
      <c r="A351" s="30">
        <v>28.730405366666702</v>
      </c>
    </row>
    <row r="352" spans="1:1" x14ac:dyDescent="0.25">
      <c r="A352" s="29">
        <v>96.251793583333409</v>
      </c>
    </row>
    <row r="353" spans="1:1" x14ac:dyDescent="0.25">
      <c r="A353" s="30">
        <v>74.87650093333329</v>
      </c>
    </row>
    <row r="354" spans="1:1" x14ac:dyDescent="0.25">
      <c r="A354" s="29">
        <v>63.426196733333299</v>
      </c>
    </row>
    <row r="355" spans="1:1" x14ac:dyDescent="0.25">
      <c r="A355" s="30">
        <v>70.483495033333298</v>
      </c>
    </row>
    <row r="356" spans="1:1" x14ac:dyDescent="0.25">
      <c r="A356" s="29">
        <v>110.6883111166667</v>
      </c>
    </row>
    <row r="357" spans="1:1" x14ac:dyDescent="0.25">
      <c r="A357" s="30">
        <v>61.366969483333307</v>
      </c>
    </row>
    <row r="358" spans="1:1" x14ac:dyDescent="0.25">
      <c r="A358" s="29">
        <v>119.14904369999999</v>
      </c>
    </row>
    <row r="359" spans="1:1" x14ac:dyDescent="0.25">
      <c r="A359" s="30">
        <v>81.19797928333341</v>
      </c>
    </row>
    <row r="360" spans="1:1" x14ac:dyDescent="0.25">
      <c r="A360" s="29">
        <v>118.8244686333333</v>
      </c>
    </row>
    <row r="361" spans="1:1" x14ac:dyDescent="0.25">
      <c r="A361" s="30">
        <v>68.544751916666712</v>
      </c>
    </row>
    <row r="362" spans="1:1" x14ac:dyDescent="0.25">
      <c r="A362" s="29">
        <v>77.201055849999989</v>
      </c>
    </row>
    <row r="363" spans="1:1" x14ac:dyDescent="0.25">
      <c r="A363" s="30">
        <v>95.199380066666691</v>
      </c>
    </row>
    <row r="364" spans="1:1" x14ac:dyDescent="0.25">
      <c r="A364" s="29">
        <v>88.467274016666693</v>
      </c>
    </row>
    <row r="365" spans="1:1" x14ac:dyDescent="0.25">
      <c r="A365" s="30">
        <v>93.718677350000007</v>
      </c>
    </row>
    <row r="366" spans="1:1" x14ac:dyDescent="0.25">
      <c r="A366" s="29">
        <v>78.174466833333412</v>
      </c>
    </row>
    <row r="367" spans="1:1" x14ac:dyDescent="0.25">
      <c r="A367" s="30">
        <v>100.3788601166667</v>
      </c>
    </row>
    <row r="368" spans="1:1" x14ac:dyDescent="0.25">
      <c r="A368" s="29">
        <v>22.377276866666701</v>
      </c>
    </row>
    <row r="369" spans="1:1" x14ac:dyDescent="0.25">
      <c r="A369" s="30">
        <v>80.397233116666712</v>
      </c>
    </row>
    <row r="370" spans="1:1" x14ac:dyDescent="0.25">
      <c r="A370" s="29">
        <v>74.54721649999999</v>
      </c>
    </row>
    <row r="371" spans="1:1" x14ac:dyDescent="0.25">
      <c r="A371" s="30">
        <v>118.4828827333334</v>
      </c>
    </row>
    <row r="372" spans="1:1" x14ac:dyDescent="0.25">
      <c r="A372" s="29">
        <v>40.72957901666669</v>
      </c>
    </row>
    <row r="373" spans="1:1" x14ac:dyDescent="0.25">
      <c r="A373" s="30">
        <v>104.75144906666669</v>
      </c>
    </row>
    <row r="374" spans="1:1" x14ac:dyDescent="0.25">
      <c r="A374" s="29">
        <v>84.779027966666689</v>
      </c>
    </row>
    <row r="375" spans="1:1" x14ac:dyDescent="0.25">
      <c r="A375" s="30">
        <v>74.009222099999988</v>
      </c>
    </row>
    <row r="376" spans="1:1" x14ac:dyDescent="0.25">
      <c r="A376" s="29">
        <v>102.20285041666661</v>
      </c>
    </row>
    <row r="377" spans="1:1" x14ac:dyDescent="0.25">
      <c r="A377" s="30">
        <v>75.245303083333312</v>
      </c>
    </row>
    <row r="378" spans="1:1" x14ac:dyDescent="0.25">
      <c r="A378" s="29">
        <v>99.544073933333408</v>
      </c>
    </row>
    <row r="379" spans="1:1" x14ac:dyDescent="0.25">
      <c r="A379" s="30">
        <v>104.9143313166666</v>
      </c>
    </row>
    <row r="380" spans="1:1" x14ac:dyDescent="0.25">
      <c r="A380" s="29">
        <v>93.677349066666693</v>
      </c>
    </row>
    <row r="381" spans="1:1" x14ac:dyDescent="0.25">
      <c r="A381" s="30">
        <v>105.85910385</v>
      </c>
    </row>
    <row r="382" spans="1:1" x14ac:dyDescent="0.25">
      <c r="A382" s="29">
        <v>77.196739100000002</v>
      </c>
    </row>
    <row r="383" spans="1:1" x14ac:dyDescent="0.25">
      <c r="A383" s="30">
        <v>109.40184916666669</v>
      </c>
    </row>
    <row r="384" spans="1:1" x14ac:dyDescent="0.25">
      <c r="A384" s="29">
        <v>71.551600883333293</v>
      </c>
    </row>
    <row r="385" spans="1:1" x14ac:dyDescent="0.25">
      <c r="A385" s="30">
        <v>103.29346339999999</v>
      </c>
    </row>
    <row r="386" spans="1:1" x14ac:dyDescent="0.25">
      <c r="A386" s="29">
        <v>65.185928316666704</v>
      </c>
    </row>
    <row r="387" spans="1:1" x14ac:dyDescent="0.25">
      <c r="A387" s="30">
        <v>106.6255763166667</v>
      </c>
    </row>
    <row r="388" spans="1:1" x14ac:dyDescent="0.25">
      <c r="A388" s="29">
        <v>30.81465091666669</v>
      </c>
    </row>
    <row r="389" spans="1:1" x14ac:dyDescent="0.25">
      <c r="A389" s="30">
        <v>119.7475608</v>
      </c>
    </row>
    <row r="390" spans="1:1" x14ac:dyDescent="0.25">
      <c r="A390" s="29">
        <v>56.893780083333297</v>
      </c>
    </row>
    <row r="391" spans="1:1" x14ac:dyDescent="0.25">
      <c r="A391" s="30">
        <v>88.939955316666698</v>
      </c>
    </row>
    <row r="392" spans="1:1" x14ac:dyDescent="0.25">
      <c r="A392" s="29">
        <v>99.813374699999997</v>
      </c>
    </row>
    <row r="393" spans="1:1" x14ac:dyDescent="0.25">
      <c r="A393" s="30">
        <v>91.856942049999986</v>
      </c>
    </row>
    <row r="394" spans="1:1" x14ac:dyDescent="0.25">
      <c r="A394" s="29">
        <v>110.8338362833333</v>
      </c>
    </row>
    <row r="395" spans="1:1" x14ac:dyDescent="0.25">
      <c r="A395" s="30">
        <v>102.6662423166667</v>
      </c>
    </row>
    <row r="396" spans="1:1" x14ac:dyDescent="0.25">
      <c r="A396" s="29">
        <v>57.510150433333308</v>
      </c>
    </row>
    <row r="397" spans="1:1" x14ac:dyDescent="0.25">
      <c r="A397" s="30">
        <v>89.915639349999992</v>
      </c>
    </row>
    <row r="398" spans="1:1" x14ac:dyDescent="0.25">
      <c r="A398" s="29">
        <v>111.2017058833333</v>
      </c>
    </row>
    <row r="399" spans="1:1" x14ac:dyDescent="0.25">
      <c r="A399" s="30">
        <v>83.924861033333286</v>
      </c>
    </row>
    <row r="400" spans="1:1" x14ac:dyDescent="0.25">
      <c r="A400" s="29">
        <v>71.466675949999996</v>
      </c>
    </row>
    <row r="401" spans="1:1" x14ac:dyDescent="0.25">
      <c r="A401" s="30">
        <v>23.629940283333301</v>
      </c>
    </row>
    <row r="402" spans="1:1" x14ac:dyDescent="0.25">
      <c r="A402" s="29">
        <v>106.8525557666667</v>
      </c>
    </row>
    <row r="403" spans="1:1" x14ac:dyDescent="0.25">
      <c r="A403" s="30">
        <v>117.4248524333333</v>
      </c>
    </row>
    <row r="404" spans="1:1" x14ac:dyDescent="0.25">
      <c r="A404" s="29">
        <v>90.483848266666712</v>
      </c>
    </row>
    <row r="405" spans="1:1" x14ac:dyDescent="0.25">
      <c r="A405" s="30">
        <v>34.292071016666711</v>
      </c>
    </row>
    <row r="406" spans="1:1" x14ac:dyDescent="0.25">
      <c r="A406" s="29">
        <v>98.897734600000007</v>
      </c>
    </row>
    <row r="407" spans="1:1" x14ac:dyDescent="0.25">
      <c r="A407" s="30">
        <v>113.83164176666661</v>
      </c>
    </row>
    <row r="408" spans="1:1" x14ac:dyDescent="0.25">
      <c r="A408" s="29">
        <v>113.3465820833333</v>
      </c>
    </row>
    <row r="409" spans="1:1" x14ac:dyDescent="0.25">
      <c r="A409" s="30">
        <v>75.012412966666687</v>
      </c>
    </row>
    <row r="410" spans="1:1" x14ac:dyDescent="0.25">
      <c r="A410" s="29">
        <v>66.861436433333296</v>
      </c>
    </row>
    <row r="411" spans="1:1" x14ac:dyDescent="0.25">
      <c r="A411" s="30">
        <v>63.226600166666699</v>
      </c>
    </row>
    <row r="412" spans="1:1" x14ac:dyDescent="0.25">
      <c r="A412" s="29">
        <v>102.5951594833333</v>
      </c>
    </row>
    <row r="413" spans="1:1" x14ac:dyDescent="0.25">
      <c r="A413" s="30">
        <v>30.59062084999999</v>
      </c>
    </row>
    <row r="414" spans="1:1" x14ac:dyDescent="0.25">
      <c r="A414" s="29">
        <v>95.252221366666703</v>
      </c>
    </row>
    <row r="415" spans="1:1" x14ac:dyDescent="0.25">
      <c r="A415" s="30">
        <v>87.157341150000008</v>
      </c>
    </row>
    <row r="416" spans="1:1" x14ac:dyDescent="0.25">
      <c r="A416" s="29">
        <v>70.548997899999989</v>
      </c>
    </row>
    <row r="417" spans="1:1" x14ac:dyDescent="0.25">
      <c r="A417" s="30">
        <v>29.3461173333333</v>
      </c>
    </row>
    <row r="418" spans="1:1" x14ac:dyDescent="0.25">
      <c r="A418" s="29">
        <v>74.062292600000006</v>
      </c>
    </row>
    <row r="419" spans="1:1" x14ac:dyDescent="0.25">
      <c r="A419" s="30">
        <v>88.477194233333307</v>
      </c>
    </row>
    <row r="420" spans="1:1" x14ac:dyDescent="0.25">
      <c r="A420" s="29">
        <v>67.594182116666701</v>
      </c>
    </row>
    <row r="421" spans="1:1" x14ac:dyDescent="0.25">
      <c r="A421" s="30">
        <v>89.872916449999991</v>
      </c>
    </row>
    <row r="422" spans="1:1" x14ac:dyDescent="0.25">
      <c r="A422" s="29">
        <v>75.406882266666713</v>
      </c>
    </row>
    <row r="423" spans="1:1" x14ac:dyDescent="0.25">
      <c r="A423" s="30">
        <v>63.682463733333293</v>
      </c>
    </row>
    <row r="424" spans="1:1" x14ac:dyDescent="0.25">
      <c r="A424" s="29">
        <v>66.492606483333304</v>
      </c>
    </row>
    <row r="425" spans="1:1" x14ac:dyDescent="0.25">
      <c r="A425" s="30">
        <v>67.328936716666703</v>
      </c>
    </row>
    <row r="426" spans="1:1" x14ac:dyDescent="0.25">
      <c r="A426" s="29">
        <v>34.093608683333287</v>
      </c>
    </row>
    <row r="427" spans="1:1" x14ac:dyDescent="0.25">
      <c r="A427" s="30">
        <v>63.027197283333287</v>
      </c>
    </row>
    <row r="428" spans="1:1" x14ac:dyDescent="0.25">
      <c r="A428" s="29">
        <v>99.535609599999987</v>
      </c>
    </row>
    <row r="429" spans="1:1" x14ac:dyDescent="0.25">
      <c r="A429" s="30">
        <v>84.596752416666703</v>
      </c>
    </row>
    <row r="430" spans="1:1" x14ac:dyDescent="0.25">
      <c r="A430" s="29">
        <v>110.65298383333329</v>
      </c>
    </row>
    <row r="431" spans="1:1" x14ac:dyDescent="0.25">
      <c r="A431" s="30">
        <v>112.95631400000001</v>
      </c>
    </row>
    <row r="432" spans="1:1" x14ac:dyDescent="0.25">
      <c r="A432" s="29">
        <v>73.193606850000009</v>
      </c>
    </row>
    <row r="433" spans="1:1" x14ac:dyDescent="0.25">
      <c r="A433" s="30">
        <v>73.721577200000013</v>
      </c>
    </row>
    <row r="434" spans="1:1" x14ac:dyDescent="0.25">
      <c r="A434" s="29">
        <v>116.48331695</v>
      </c>
    </row>
    <row r="435" spans="1:1" x14ac:dyDescent="0.25">
      <c r="A435" s="30">
        <v>108.26703866666671</v>
      </c>
    </row>
    <row r="436" spans="1:1" x14ac:dyDescent="0.25">
      <c r="A436" s="29">
        <v>101.72390406666671</v>
      </c>
    </row>
    <row r="437" spans="1:1" x14ac:dyDescent="0.25">
      <c r="A437" s="30">
        <v>118.5385937333334</v>
      </c>
    </row>
    <row r="438" spans="1:1" x14ac:dyDescent="0.25">
      <c r="A438" s="29">
        <v>67.348141916666691</v>
      </c>
    </row>
    <row r="439" spans="1:1" x14ac:dyDescent="0.25">
      <c r="A439" s="30">
        <v>62.357632616666713</v>
      </c>
    </row>
    <row r="440" spans="1:1" x14ac:dyDescent="0.25">
      <c r="A440" s="29">
        <v>82.755616300000014</v>
      </c>
    </row>
    <row r="441" spans="1:1" x14ac:dyDescent="0.25">
      <c r="A441" s="30">
        <v>66.390235683333287</v>
      </c>
    </row>
    <row r="442" spans="1:1" x14ac:dyDescent="0.25">
      <c r="A442" s="29">
        <v>100.6621734166667</v>
      </c>
    </row>
    <row r="443" spans="1:1" x14ac:dyDescent="0.25">
      <c r="A443" s="30">
        <v>71.832618216666702</v>
      </c>
    </row>
    <row r="444" spans="1:1" x14ac:dyDescent="0.25">
      <c r="A444" s="29">
        <v>69.122211966666697</v>
      </c>
    </row>
    <row r="445" spans="1:1" x14ac:dyDescent="0.25">
      <c r="A445" s="30">
        <v>107.52531531666671</v>
      </c>
    </row>
    <row r="446" spans="1:1" x14ac:dyDescent="0.25">
      <c r="A446" s="29">
        <v>104.1327504833334</v>
      </c>
    </row>
    <row r="447" spans="1:1" x14ac:dyDescent="0.25">
      <c r="A447" s="30">
        <v>63.838800516666687</v>
      </c>
    </row>
    <row r="448" spans="1:1" x14ac:dyDescent="0.25">
      <c r="A448" s="29">
        <v>83.130243733333288</v>
      </c>
    </row>
    <row r="449" spans="1:1" x14ac:dyDescent="0.25">
      <c r="A449" s="30">
        <v>27.168620066666701</v>
      </c>
    </row>
    <row r="450" spans="1:1" x14ac:dyDescent="0.25">
      <c r="A450" s="29">
        <v>112.2743350833333</v>
      </c>
    </row>
    <row r="451" spans="1:1" x14ac:dyDescent="0.25">
      <c r="A451" s="30">
        <v>60.745926933333287</v>
      </c>
    </row>
    <row r="452" spans="1:1" x14ac:dyDescent="0.25">
      <c r="A452" s="29">
        <v>71.646639149999999</v>
      </c>
    </row>
    <row r="453" spans="1:1" x14ac:dyDescent="0.25">
      <c r="A453" s="30">
        <v>111.7663312166667</v>
      </c>
    </row>
    <row r="454" spans="1:1" x14ac:dyDescent="0.25">
      <c r="A454" s="29">
        <v>96.924762083333292</v>
      </c>
    </row>
    <row r="455" spans="1:1" x14ac:dyDescent="0.25">
      <c r="A455" s="30">
        <v>93.164203500000013</v>
      </c>
    </row>
    <row r="456" spans="1:1" x14ac:dyDescent="0.25">
      <c r="A456" s="29">
        <v>72.770241499999997</v>
      </c>
    </row>
    <row r="457" spans="1:1" x14ac:dyDescent="0.25">
      <c r="A457" s="30">
        <v>82.825659050000013</v>
      </c>
    </row>
    <row r="458" spans="1:1" x14ac:dyDescent="0.25">
      <c r="A458" s="29">
        <v>36.845941133333298</v>
      </c>
    </row>
    <row r="459" spans="1:1" x14ac:dyDescent="0.25">
      <c r="A459" s="30">
        <v>88.534159966666692</v>
      </c>
    </row>
    <row r="460" spans="1:1" x14ac:dyDescent="0.25">
      <c r="A460" s="29">
        <v>84.210020899999989</v>
      </c>
    </row>
    <row r="461" spans="1:1" x14ac:dyDescent="0.25">
      <c r="A461" s="30">
        <v>101.93529915000001</v>
      </c>
    </row>
    <row r="462" spans="1:1" x14ac:dyDescent="0.25">
      <c r="A462" s="29">
        <v>107.7202646833333</v>
      </c>
    </row>
    <row r="463" spans="1:1" x14ac:dyDescent="0.25">
      <c r="A463" s="30">
        <v>70.264615816666691</v>
      </c>
    </row>
    <row r="464" spans="1:1" x14ac:dyDescent="0.25">
      <c r="A464" s="29">
        <v>76.211424283333287</v>
      </c>
    </row>
    <row r="465" spans="1:1" x14ac:dyDescent="0.25">
      <c r="A465" s="30">
        <v>79.700358950000009</v>
      </c>
    </row>
    <row r="466" spans="1:1" x14ac:dyDescent="0.25">
      <c r="A466" s="29">
        <v>98.782934850000004</v>
      </c>
    </row>
    <row r="467" spans="1:1" x14ac:dyDescent="0.25">
      <c r="A467" s="30">
        <v>80.628315866666696</v>
      </c>
    </row>
    <row r="468" spans="1:1" x14ac:dyDescent="0.25">
      <c r="A468" s="29">
        <v>93.199123816666713</v>
      </c>
    </row>
    <row r="469" spans="1:1" x14ac:dyDescent="0.25">
      <c r="A469" s="30">
        <v>118.63488536666669</v>
      </c>
    </row>
    <row r="470" spans="1:1" x14ac:dyDescent="0.25">
      <c r="A470" s="29">
        <v>91.222931299999999</v>
      </c>
    </row>
    <row r="471" spans="1:1" x14ac:dyDescent="0.25">
      <c r="A471" s="30">
        <v>73.538640350000009</v>
      </c>
    </row>
    <row r="472" spans="1:1" x14ac:dyDescent="0.25">
      <c r="A472" s="29">
        <v>69.560922666666698</v>
      </c>
    </row>
    <row r="473" spans="1:1" x14ac:dyDescent="0.25">
      <c r="A473" s="30">
        <v>49.584073916666711</v>
      </c>
    </row>
    <row r="474" spans="1:1" x14ac:dyDescent="0.25">
      <c r="A474" s="29">
        <v>78.355705499999999</v>
      </c>
    </row>
    <row r="475" spans="1:1" x14ac:dyDescent="0.25">
      <c r="A475" s="30">
        <v>98.745275383333308</v>
      </c>
    </row>
    <row r="476" spans="1:1" x14ac:dyDescent="0.25">
      <c r="A476" s="29">
        <v>117.68504583333331</v>
      </c>
    </row>
    <row r="477" spans="1:1" x14ac:dyDescent="0.25">
      <c r="A477" s="30">
        <v>70.999321250000008</v>
      </c>
    </row>
    <row r="478" spans="1:1" x14ac:dyDescent="0.25">
      <c r="A478" s="29">
        <v>107.0004186</v>
      </c>
    </row>
    <row r="479" spans="1:1" x14ac:dyDescent="0.25">
      <c r="A479" s="30">
        <v>94.532107733333305</v>
      </c>
    </row>
    <row r="480" spans="1:1" x14ac:dyDescent="0.25">
      <c r="A480" s="29">
        <v>67.893602516666704</v>
      </c>
    </row>
    <row r="481" spans="1:1" x14ac:dyDescent="0.25">
      <c r="A481" s="30">
        <v>78.095882933333286</v>
      </c>
    </row>
    <row r="482" spans="1:1" x14ac:dyDescent="0.25">
      <c r="A482" s="29">
        <v>111.53955735</v>
      </c>
    </row>
    <row r="483" spans="1:1" x14ac:dyDescent="0.25">
      <c r="A483" s="30">
        <v>105.9767287333333</v>
      </c>
    </row>
    <row r="484" spans="1:1" x14ac:dyDescent="0.25">
      <c r="A484" s="29">
        <v>94.105982883333297</v>
      </c>
    </row>
    <row r="485" spans="1:1" x14ac:dyDescent="0.25">
      <c r="A485" s="30">
        <v>119.9893298166667</v>
      </c>
    </row>
    <row r="486" spans="1:1" x14ac:dyDescent="0.25">
      <c r="A486" s="29">
        <v>49.468429116666698</v>
      </c>
    </row>
    <row r="487" spans="1:1" x14ac:dyDescent="0.25">
      <c r="A487" s="30">
        <v>93.433008166666696</v>
      </c>
    </row>
    <row r="488" spans="1:1" x14ac:dyDescent="0.25">
      <c r="A488" s="29">
        <v>90.869288066666712</v>
      </c>
    </row>
    <row r="489" spans="1:1" x14ac:dyDescent="0.25">
      <c r="A489" s="30">
        <v>83.444844033333311</v>
      </c>
    </row>
    <row r="490" spans="1:1" x14ac:dyDescent="0.25">
      <c r="A490" s="29">
        <v>83.453430050000009</v>
      </c>
    </row>
    <row r="491" spans="1:1" x14ac:dyDescent="0.25">
      <c r="A491" s="30">
        <v>85.21052578333331</v>
      </c>
    </row>
    <row r="492" spans="1:1" x14ac:dyDescent="0.25">
      <c r="A492" s="29">
        <v>95.312498316666705</v>
      </c>
    </row>
    <row r="493" spans="1:1" x14ac:dyDescent="0.25">
      <c r="A493" s="30">
        <v>115.20729666666671</v>
      </c>
    </row>
    <row r="494" spans="1:1" x14ac:dyDescent="0.25">
      <c r="A494" s="29">
        <v>94.897916549999991</v>
      </c>
    </row>
    <row r="495" spans="1:1" x14ac:dyDescent="0.25">
      <c r="A495" s="30">
        <v>80.612540016666713</v>
      </c>
    </row>
    <row r="496" spans="1:1" x14ac:dyDescent="0.25">
      <c r="A496" s="29">
        <v>104.60639625</v>
      </c>
    </row>
    <row r="497" spans="1:1" x14ac:dyDescent="0.25">
      <c r="A497" s="30">
        <v>64.607396750000007</v>
      </c>
    </row>
    <row r="498" spans="1:1" x14ac:dyDescent="0.25">
      <c r="A498" s="29">
        <v>101.77685525</v>
      </c>
    </row>
    <row r="499" spans="1:1" x14ac:dyDescent="0.25">
      <c r="A499" s="30">
        <v>111.8145347666667</v>
      </c>
    </row>
    <row r="500" spans="1:1" x14ac:dyDescent="0.25">
      <c r="A500" s="29">
        <v>77.904953616666688</v>
      </c>
    </row>
    <row r="501" spans="1:1" x14ac:dyDescent="0.25">
      <c r="A501" s="30">
        <v>99.041960266666592</v>
      </c>
    </row>
    <row r="502" spans="1:1" x14ac:dyDescent="0.25">
      <c r="A502" s="29">
        <v>107.1531325666667</v>
      </c>
    </row>
    <row r="503" spans="1:1" x14ac:dyDescent="0.25">
      <c r="A503" s="30">
        <v>116.2899386</v>
      </c>
    </row>
    <row r="504" spans="1:1" x14ac:dyDescent="0.25">
      <c r="A504" s="29">
        <v>61.573313766666701</v>
      </c>
    </row>
    <row r="505" spans="1:1" x14ac:dyDescent="0.25">
      <c r="A505" s="30">
        <v>69.609352883333287</v>
      </c>
    </row>
    <row r="506" spans="1:1" x14ac:dyDescent="0.25">
      <c r="A506" s="29">
        <v>82.169236600000005</v>
      </c>
    </row>
    <row r="507" spans="1:1" x14ac:dyDescent="0.25">
      <c r="A507" s="30">
        <v>95.397450316666692</v>
      </c>
    </row>
    <row r="508" spans="1:1" x14ac:dyDescent="0.25">
      <c r="A508" s="29">
        <v>66.591745483333298</v>
      </c>
    </row>
    <row r="509" spans="1:1" x14ac:dyDescent="0.25">
      <c r="A509" s="30">
        <v>80.213125866666701</v>
      </c>
    </row>
    <row r="510" spans="1:1" x14ac:dyDescent="0.25">
      <c r="A510" s="29">
        <v>104.18561161666671</v>
      </c>
    </row>
    <row r="511" spans="1:1" x14ac:dyDescent="0.25">
      <c r="A511" s="30">
        <v>83.411568649999992</v>
      </c>
    </row>
    <row r="512" spans="1:1" x14ac:dyDescent="0.25">
      <c r="A512" s="29">
        <v>79.0435807333333</v>
      </c>
    </row>
    <row r="513" spans="1:1" x14ac:dyDescent="0.25">
      <c r="A513" s="30">
        <v>106.20163663333329</v>
      </c>
    </row>
    <row r="514" spans="1:1" x14ac:dyDescent="0.25">
      <c r="A514" s="29">
        <v>93.40370968333329</v>
      </c>
    </row>
    <row r="515" spans="1:1" x14ac:dyDescent="0.25">
      <c r="A515" s="30">
        <v>64.309337466666705</v>
      </c>
    </row>
    <row r="516" spans="1:1" x14ac:dyDescent="0.25">
      <c r="A516" s="29">
        <v>107.1851349833333</v>
      </c>
    </row>
    <row r="517" spans="1:1" x14ac:dyDescent="0.25">
      <c r="A517" s="30">
        <v>64.852203599999996</v>
      </c>
    </row>
    <row r="518" spans="1:1" x14ac:dyDescent="0.25">
      <c r="A518" s="29">
        <v>110.6582607</v>
      </c>
    </row>
    <row r="519" spans="1:1" x14ac:dyDescent="0.25">
      <c r="A519" s="30">
        <v>67.138107633333306</v>
      </c>
    </row>
    <row r="520" spans="1:1" x14ac:dyDescent="0.25">
      <c r="A520" s="29">
        <v>108.58049364999999</v>
      </c>
    </row>
    <row r="521" spans="1:1" x14ac:dyDescent="0.25">
      <c r="A521" s="30">
        <v>67.003963900000002</v>
      </c>
    </row>
    <row r="522" spans="1:1" x14ac:dyDescent="0.25">
      <c r="A522" s="29">
        <v>78.901024866666688</v>
      </c>
    </row>
    <row r="523" spans="1:1" x14ac:dyDescent="0.25">
      <c r="A523" s="30">
        <v>23.403384450000001</v>
      </c>
    </row>
    <row r="524" spans="1:1" x14ac:dyDescent="0.25">
      <c r="A524" s="29">
        <v>69.952499999999986</v>
      </c>
    </row>
    <row r="525" spans="1:1" x14ac:dyDescent="0.25">
      <c r="A525" s="30">
        <v>82.779538400000007</v>
      </c>
    </row>
    <row r="526" spans="1:1" x14ac:dyDescent="0.25">
      <c r="A526" s="29">
        <v>39.711178649999987</v>
      </c>
    </row>
    <row r="527" spans="1:1" x14ac:dyDescent="0.25">
      <c r="A527" s="30">
        <v>86.950660316666614</v>
      </c>
    </row>
    <row r="528" spans="1:1" x14ac:dyDescent="0.25">
      <c r="A528" s="29">
        <v>86.505140283333304</v>
      </c>
    </row>
    <row r="529" spans="1:1" x14ac:dyDescent="0.25">
      <c r="A529" s="30">
        <v>63.545226233333302</v>
      </c>
    </row>
    <row r="530" spans="1:1" x14ac:dyDescent="0.25">
      <c r="A530" s="29">
        <v>75.901122483333296</v>
      </c>
    </row>
    <row r="531" spans="1:1" x14ac:dyDescent="0.25">
      <c r="A531" s="30">
        <v>78.635409183333309</v>
      </c>
    </row>
    <row r="532" spans="1:1" x14ac:dyDescent="0.25">
      <c r="A532" s="29">
        <v>69.806013000000007</v>
      </c>
    </row>
    <row r="533" spans="1:1" x14ac:dyDescent="0.25">
      <c r="A533" s="30">
        <v>88.856734899999992</v>
      </c>
    </row>
    <row r="534" spans="1:1" x14ac:dyDescent="0.25">
      <c r="A534" s="29">
        <v>93.64885278333341</v>
      </c>
    </row>
    <row r="535" spans="1:1" x14ac:dyDescent="0.25">
      <c r="A535" s="30">
        <v>77.598021833333291</v>
      </c>
    </row>
    <row r="536" spans="1:1" x14ac:dyDescent="0.25">
      <c r="A536" s="29">
        <v>68.149782600000009</v>
      </c>
    </row>
    <row r="537" spans="1:1" x14ac:dyDescent="0.25">
      <c r="A537" s="30">
        <v>98.310280833333309</v>
      </c>
    </row>
    <row r="538" spans="1:1" x14ac:dyDescent="0.25">
      <c r="A538" s="29">
        <v>100.2560146</v>
      </c>
    </row>
    <row r="539" spans="1:1" x14ac:dyDescent="0.25">
      <c r="A539" s="30">
        <v>94.57084758333329</v>
      </c>
    </row>
    <row r="540" spans="1:1" x14ac:dyDescent="0.25">
      <c r="A540" s="29">
        <v>73.64145314999999</v>
      </c>
    </row>
    <row r="541" spans="1:1" x14ac:dyDescent="0.25">
      <c r="A541" s="30">
        <v>77.841490166666688</v>
      </c>
    </row>
    <row r="542" spans="1:1" x14ac:dyDescent="0.25">
      <c r="A542" s="29">
        <v>64.514913633333293</v>
      </c>
    </row>
    <row r="543" spans="1:1" x14ac:dyDescent="0.25">
      <c r="A543" s="30">
        <v>69.940794850000003</v>
      </c>
    </row>
    <row r="544" spans="1:1" x14ac:dyDescent="0.25">
      <c r="A544" s="29">
        <v>81.552166150000005</v>
      </c>
    </row>
    <row r="545" spans="1:1" x14ac:dyDescent="0.25">
      <c r="A545" s="30">
        <v>78.405838266666706</v>
      </c>
    </row>
    <row r="546" spans="1:1" x14ac:dyDescent="0.25">
      <c r="A546" s="29">
        <v>73.193310816666695</v>
      </c>
    </row>
    <row r="547" spans="1:1" x14ac:dyDescent="0.25">
      <c r="A547" s="30">
        <v>95.5017422833333</v>
      </c>
    </row>
    <row r="548" spans="1:1" x14ac:dyDescent="0.25">
      <c r="A548" s="29">
        <v>91.857136499999996</v>
      </c>
    </row>
    <row r="549" spans="1:1" x14ac:dyDescent="0.25">
      <c r="A549" s="30">
        <v>109.99329235</v>
      </c>
    </row>
    <row r="550" spans="1:1" x14ac:dyDescent="0.25">
      <c r="A550" s="29">
        <v>61.579678466666707</v>
      </c>
    </row>
    <row r="551" spans="1:1" x14ac:dyDescent="0.25">
      <c r="A551" s="30">
        <v>108.7050956833333</v>
      </c>
    </row>
    <row r="552" spans="1:1" x14ac:dyDescent="0.25">
      <c r="A552" s="29">
        <v>89.571959800000002</v>
      </c>
    </row>
    <row r="553" spans="1:1" x14ac:dyDescent="0.25">
      <c r="A553" s="30">
        <v>90.214983083333294</v>
      </c>
    </row>
    <row r="554" spans="1:1" x14ac:dyDescent="0.25">
      <c r="A554" s="29">
        <v>66.859045316666695</v>
      </c>
    </row>
    <row r="555" spans="1:1" x14ac:dyDescent="0.25">
      <c r="A555" s="30">
        <v>98.917951649999992</v>
      </c>
    </row>
    <row r="556" spans="1:1" x14ac:dyDescent="0.25">
      <c r="A556" s="29">
        <v>102.3348563166666</v>
      </c>
    </row>
    <row r="557" spans="1:1" x14ac:dyDescent="0.25">
      <c r="A557" s="30">
        <v>100.8935519833333</v>
      </c>
    </row>
    <row r="558" spans="1:1" x14ac:dyDescent="0.25">
      <c r="A558" s="29">
        <v>103.0101118333333</v>
      </c>
    </row>
    <row r="559" spans="1:1" x14ac:dyDescent="0.25">
      <c r="A559" s="30">
        <v>76.013159316666702</v>
      </c>
    </row>
    <row r="560" spans="1:1" x14ac:dyDescent="0.25">
      <c r="A560" s="29">
        <v>78.324672083333411</v>
      </c>
    </row>
    <row r="561" spans="1:1" x14ac:dyDescent="0.25">
      <c r="A561" s="30">
        <v>103.57427235</v>
      </c>
    </row>
    <row r="562" spans="1:1" x14ac:dyDescent="0.25">
      <c r="A562" s="29">
        <v>25.358993366666699</v>
      </c>
    </row>
    <row r="563" spans="1:1" x14ac:dyDescent="0.25">
      <c r="A563" s="30">
        <v>59.092962966666697</v>
      </c>
    </row>
    <row r="564" spans="1:1" x14ac:dyDescent="0.25">
      <c r="A564" s="29">
        <v>86.011989733333309</v>
      </c>
    </row>
    <row r="565" spans="1:1" x14ac:dyDescent="0.25">
      <c r="A565" s="30">
        <v>76.679478716666694</v>
      </c>
    </row>
    <row r="566" spans="1:1" x14ac:dyDescent="0.25">
      <c r="A566" s="29">
        <v>67.317234016666703</v>
      </c>
    </row>
    <row r="567" spans="1:1" x14ac:dyDescent="0.25">
      <c r="A567" s="30">
        <v>84.514037099999996</v>
      </c>
    </row>
    <row r="568" spans="1:1" x14ac:dyDescent="0.25">
      <c r="A568" s="29">
        <v>118.55053586666661</v>
      </c>
    </row>
    <row r="569" spans="1:1" x14ac:dyDescent="0.25">
      <c r="A569" s="30">
        <v>97.374623283333307</v>
      </c>
    </row>
    <row r="570" spans="1:1" x14ac:dyDescent="0.25">
      <c r="A570" s="29">
        <v>63.9264813333333</v>
      </c>
    </row>
    <row r="571" spans="1:1" x14ac:dyDescent="0.25">
      <c r="A571" s="30">
        <v>83.355537916666691</v>
      </c>
    </row>
    <row r="572" spans="1:1" x14ac:dyDescent="0.25">
      <c r="A572" s="29">
        <v>76.4409870333333</v>
      </c>
    </row>
    <row r="573" spans="1:1" x14ac:dyDescent="0.25">
      <c r="A573" s="30">
        <v>115.2606684166667</v>
      </c>
    </row>
    <row r="574" spans="1:1" x14ac:dyDescent="0.25">
      <c r="A574" s="29">
        <v>85.884965016666712</v>
      </c>
    </row>
    <row r="575" spans="1:1" x14ac:dyDescent="0.25">
      <c r="A575" s="30">
        <v>69.35144391666671</v>
      </c>
    </row>
    <row r="576" spans="1:1" x14ac:dyDescent="0.25">
      <c r="A576" s="29">
        <v>103.4559480166667</v>
      </c>
    </row>
    <row r="577" spans="1:1" x14ac:dyDescent="0.25">
      <c r="A577" s="30">
        <v>119.5997702166667</v>
      </c>
    </row>
    <row r="578" spans="1:1" x14ac:dyDescent="0.25">
      <c r="A578" s="29">
        <v>82.890349716666691</v>
      </c>
    </row>
    <row r="579" spans="1:1" x14ac:dyDescent="0.25">
      <c r="A579" s="30">
        <v>103.16349409999999</v>
      </c>
    </row>
    <row r="580" spans="1:1" x14ac:dyDescent="0.25">
      <c r="A580" s="29">
        <v>89.332333616666688</v>
      </c>
    </row>
    <row r="581" spans="1:1" x14ac:dyDescent="0.25">
      <c r="A581" s="30">
        <v>94.357380533333412</v>
      </c>
    </row>
    <row r="582" spans="1:1" x14ac:dyDescent="0.25">
      <c r="A582" s="29">
        <v>68.777548133333312</v>
      </c>
    </row>
    <row r="583" spans="1:1" x14ac:dyDescent="0.25">
      <c r="A583" s="30">
        <v>77.33997500000001</v>
      </c>
    </row>
    <row r="584" spans="1:1" x14ac:dyDescent="0.25">
      <c r="A584" s="29">
        <v>89.038288833333297</v>
      </c>
    </row>
    <row r="585" spans="1:1" x14ac:dyDescent="0.25">
      <c r="A585" s="30">
        <v>89.487473800000004</v>
      </c>
    </row>
    <row r="586" spans="1:1" x14ac:dyDescent="0.25">
      <c r="A586" s="29">
        <v>78.637391566666707</v>
      </c>
    </row>
    <row r="587" spans="1:1" x14ac:dyDescent="0.25">
      <c r="A587" s="30">
        <v>101.5203976333333</v>
      </c>
    </row>
    <row r="588" spans="1:1" x14ac:dyDescent="0.25">
      <c r="A588" s="29">
        <v>86.026499016666691</v>
      </c>
    </row>
    <row r="589" spans="1:1" x14ac:dyDescent="0.25">
      <c r="A589" s="30">
        <v>24.6384285</v>
      </c>
    </row>
    <row r="590" spans="1:1" x14ac:dyDescent="0.25">
      <c r="A590" s="29">
        <v>30.643676849999991</v>
      </c>
    </row>
    <row r="591" spans="1:1" x14ac:dyDescent="0.25">
      <c r="A591" s="30">
        <v>65.904661566666704</v>
      </c>
    </row>
    <row r="592" spans="1:1" x14ac:dyDescent="0.25">
      <c r="A592" s="29">
        <v>67.580462800000006</v>
      </c>
    </row>
    <row r="593" spans="1:1" x14ac:dyDescent="0.25">
      <c r="A593" s="30">
        <v>80.752656866666712</v>
      </c>
    </row>
    <row r="594" spans="1:1" x14ac:dyDescent="0.25">
      <c r="A594" s="29">
        <v>114.6565886333333</v>
      </c>
    </row>
    <row r="595" spans="1:1" x14ac:dyDescent="0.25">
      <c r="A595" s="30">
        <v>84.935868550000009</v>
      </c>
    </row>
    <row r="596" spans="1:1" x14ac:dyDescent="0.25">
      <c r="A596" s="29">
        <v>42.924595799999992</v>
      </c>
    </row>
    <row r="597" spans="1:1" x14ac:dyDescent="0.25">
      <c r="A597" s="30">
        <v>62.410024800000002</v>
      </c>
    </row>
    <row r="598" spans="1:1" x14ac:dyDescent="0.25">
      <c r="A598" s="29">
        <v>82.171882383333411</v>
      </c>
    </row>
    <row r="599" spans="1:1" x14ac:dyDescent="0.25">
      <c r="A599" s="30">
        <v>98.032457283333287</v>
      </c>
    </row>
    <row r="600" spans="1:1" x14ac:dyDescent="0.25">
      <c r="A600" s="29">
        <v>101.04622266666669</v>
      </c>
    </row>
    <row r="601" spans="1:1" x14ac:dyDescent="0.25">
      <c r="A601" s="30">
        <v>75.131405716666592</v>
      </c>
    </row>
    <row r="602" spans="1:1" x14ac:dyDescent="0.25">
      <c r="A602" s="29">
        <v>62.227243366666698</v>
      </c>
    </row>
    <row r="603" spans="1:1" x14ac:dyDescent="0.25">
      <c r="A603" s="30">
        <v>96.378643850000003</v>
      </c>
    </row>
    <row r="604" spans="1:1" x14ac:dyDescent="0.25">
      <c r="A604" s="29">
        <v>107.0108798</v>
      </c>
    </row>
    <row r="605" spans="1:1" x14ac:dyDescent="0.25">
      <c r="A605" s="30">
        <v>72.702851133333297</v>
      </c>
    </row>
    <row r="606" spans="1:1" x14ac:dyDescent="0.25">
      <c r="A606" s="29">
        <v>84.558135300000004</v>
      </c>
    </row>
    <row r="607" spans="1:1" x14ac:dyDescent="0.25">
      <c r="A607" s="30">
        <v>73.2226273666667</v>
      </c>
    </row>
    <row r="608" spans="1:1" x14ac:dyDescent="0.25">
      <c r="A608" s="29">
        <v>60.528428983333299</v>
      </c>
    </row>
    <row r="609" spans="1:1" x14ac:dyDescent="0.25">
      <c r="A609" s="30">
        <v>108.74592665</v>
      </c>
    </row>
    <row r="610" spans="1:1" x14ac:dyDescent="0.25">
      <c r="A610" s="29">
        <v>103.07914705</v>
      </c>
    </row>
    <row r="611" spans="1:1" x14ac:dyDescent="0.25">
      <c r="A611" s="30">
        <v>98.336332199999987</v>
      </c>
    </row>
    <row r="612" spans="1:1" x14ac:dyDescent="0.25">
      <c r="A612" s="29">
        <v>60.141981583333298</v>
      </c>
    </row>
    <row r="613" spans="1:1" x14ac:dyDescent="0.25">
      <c r="A613" s="30">
        <v>97.438211300000006</v>
      </c>
    </row>
    <row r="614" spans="1:1" x14ac:dyDescent="0.25">
      <c r="A614" s="29">
        <v>98.126175733333298</v>
      </c>
    </row>
    <row r="615" spans="1:1" x14ac:dyDescent="0.25">
      <c r="A615" s="30">
        <v>88.714686499999999</v>
      </c>
    </row>
    <row r="616" spans="1:1" x14ac:dyDescent="0.25">
      <c r="A616" s="29">
        <v>62.501239633333299</v>
      </c>
    </row>
    <row r="617" spans="1:1" x14ac:dyDescent="0.25">
      <c r="A617" s="30">
        <v>81.058104750000012</v>
      </c>
    </row>
    <row r="618" spans="1:1" x14ac:dyDescent="0.25">
      <c r="A618" s="29">
        <v>107.1911593166666</v>
      </c>
    </row>
    <row r="619" spans="1:1" x14ac:dyDescent="0.25">
      <c r="A619" s="30">
        <v>88.511771183333309</v>
      </c>
    </row>
    <row r="620" spans="1:1" x14ac:dyDescent="0.25">
      <c r="A620" s="29">
        <v>112.5644068166667</v>
      </c>
    </row>
    <row r="621" spans="1:1" x14ac:dyDescent="0.25">
      <c r="A621" s="30">
        <v>94.108873233333298</v>
      </c>
    </row>
    <row r="622" spans="1:1" x14ac:dyDescent="0.25">
      <c r="A622" s="29">
        <v>110.8934193833333</v>
      </c>
    </row>
    <row r="623" spans="1:1" x14ac:dyDescent="0.25">
      <c r="A623" s="30">
        <v>77.699860300000012</v>
      </c>
    </row>
    <row r="624" spans="1:1" x14ac:dyDescent="0.25">
      <c r="A624" s="29">
        <v>78.373419116666696</v>
      </c>
    </row>
    <row r="625" spans="1:1" x14ac:dyDescent="0.25">
      <c r="A625" s="30">
        <v>74.596593250000012</v>
      </c>
    </row>
    <row r="626" spans="1:1" x14ac:dyDescent="0.25">
      <c r="A626" s="29">
        <v>76.57480973333341</v>
      </c>
    </row>
    <row r="627" spans="1:1" x14ac:dyDescent="0.25">
      <c r="A627" s="30">
        <v>74.645998866666702</v>
      </c>
    </row>
    <row r="628" spans="1:1" x14ac:dyDescent="0.25">
      <c r="A628" s="29">
        <v>81.905549183333306</v>
      </c>
    </row>
    <row r="629" spans="1:1" x14ac:dyDescent="0.25">
      <c r="A629" s="30">
        <v>93.410442416666712</v>
      </c>
    </row>
    <row r="630" spans="1:1" x14ac:dyDescent="0.25">
      <c r="A630" s="29">
        <v>76.820598566666689</v>
      </c>
    </row>
    <row r="631" spans="1:1" x14ac:dyDescent="0.25">
      <c r="A631" s="30">
        <v>87.910465549999998</v>
      </c>
    </row>
    <row r="632" spans="1:1" x14ac:dyDescent="0.25">
      <c r="A632" s="29">
        <v>66.801255083333302</v>
      </c>
    </row>
    <row r="633" spans="1:1" x14ac:dyDescent="0.25">
      <c r="A633" s="30">
        <v>111.8338386833333</v>
      </c>
    </row>
    <row r="634" spans="1:1" x14ac:dyDescent="0.25">
      <c r="A634" s="29">
        <v>103.9850498833333</v>
      </c>
    </row>
    <row r="635" spans="1:1" x14ac:dyDescent="0.25">
      <c r="A635" s="30">
        <v>82.13771963333329</v>
      </c>
    </row>
    <row r="636" spans="1:1" x14ac:dyDescent="0.25">
      <c r="A636" s="29">
        <v>78.721262249999995</v>
      </c>
    </row>
    <row r="637" spans="1:1" x14ac:dyDescent="0.25">
      <c r="A637" s="30">
        <v>60.169690950000003</v>
      </c>
    </row>
    <row r="638" spans="1:1" x14ac:dyDescent="0.25">
      <c r="A638" s="29">
        <v>61.244624833333297</v>
      </c>
    </row>
    <row r="639" spans="1:1" x14ac:dyDescent="0.25">
      <c r="A639" s="30">
        <v>104.4321056666667</v>
      </c>
    </row>
    <row r="640" spans="1:1" x14ac:dyDescent="0.25">
      <c r="A640" s="29">
        <v>60.350104599999987</v>
      </c>
    </row>
    <row r="641" spans="1:1" x14ac:dyDescent="0.25">
      <c r="A641" s="30">
        <v>95.645449799999994</v>
      </c>
    </row>
    <row r="642" spans="1:1" x14ac:dyDescent="0.25">
      <c r="A642" s="29">
        <v>90.741862866666708</v>
      </c>
    </row>
    <row r="643" spans="1:1" x14ac:dyDescent="0.25">
      <c r="A643" s="30">
        <v>69.982491233333292</v>
      </c>
    </row>
    <row r="644" spans="1:1" x14ac:dyDescent="0.25">
      <c r="A644" s="29">
        <v>95.585075799999998</v>
      </c>
    </row>
    <row r="645" spans="1:1" x14ac:dyDescent="0.25">
      <c r="A645" s="30">
        <v>108.4985097166667</v>
      </c>
    </row>
    <row r="646" spans="1:1" x14ac:dyDescent="0.25">
      <c r="A646" s="29">
        <v>115.8452469166667</v>
      </c>
    </row>
    <row r="647" spans="1:1" x14ac:dyDescent="0.25">
      <c r="A647" s="30">
        <v>105.3398864</v>
      </c>
    </row>
    <row r="648" spans="1:1" x14ac:dyDescent="0.25">
      <c r="A648" s="29">
        <v>119.12110534999999</v>
      </c>
    </row>
    <row r="649" spans="1:1" x14ac:dyDescent="0.25">
      <c r="A649" s="30">
        <v>68.251267316666713</v>
      </c>
    </row>
    <row r="650" spans="1:1" x14ac:dyDescent="0.25">
      <c r="A650" s="29">
        <v>91.673772750000012</v>
      </c>
    </row>
    <row r="651" spans="1:1" x14ac:dyDescent="0.25">
      <c r="A651" s="30">
        <v>98.154639233333313</v>
      </c>
    </row>
    <row r="652" spans="1:1" x14ac:dyDescent="0.25">
      <c r="A652" s="29">
        <v>77.00762793333331</v>
      </c>
    </row>
    <row r="653" spans="1:1" x14ac:dyDescent="0.25">
      <c r="A653" s="30">
        <v>115.4758459166667</v>
      </c>
    </row>
    <row r="654" spans="1:1" x14ac:dyDescent="0.25">
      <c r="A654" s="29">
        <v>99.776673433333286</v>
      </c>
    </row>
    <row r="655" spans="1:1" x14ac:dyDescent="0.25">
      <c r="A655" s="30">
        <v>107.3867734166667</v>
      </c>
    </row>
    <row r="656" spans="1:1" x14ac:dyDescent="0.25">
      <c r="A656" s="29">
        <v>70.277662133333308</v>
      </c>
    </row>
    <row r="657" spans="1:1" x14ac:dyDescent="0.25">
      <c r="A657" s="30">
        <v>77.802361749999989</v>
      </c>
    </row>
    <row r="658" spans="1:1" x14ac:dyDescent="0.25">
      <c r="A658" s="29">
        <v>97.3883911333333</v>
      </c>
    </row>
    <row r="659" spans="1:1" x14ac:dyDescent="0.25">
      <c r="A659" s="30">
        <v>91.317436850000007</v>
      </c>
    </row>
    <row r="660" spans="1:1" x14ac:dyDescent="0.25">
      <c r="A660" s="29">
        <v>112.6963386</v>
      </c>
    </row>
    <row r="661" spans="1:1" x14ac:dyDescent="0.25">
      <c r="A661" s="30">
        <v>76.358226116666714</v>
      </c>
    </row>
    <row r="662" spans="1:1" x14ac:dyDescent="0.25">
      <c r="A662" s="29">
        <v>115.1872929666667</v>
      </c>
    </row>
    <row r="663" spans="1:1" x14ac:dyDescent="0.25">
      <c r="A663" s="30">
        <v>91.913232383333309</v>
      </c>
    </row>
    <row r="664" spans="1:1" x14ac:dyDescent="0.25">
      <c r="A664" s="29">
        <v>91.164062416666695</v>
      </c>
    </row>
    <row r="665" spans="1:1" x14ac:dyDescent="0.25">
      <c r="A665" s="30">
        <v>97.007412749999986</v>
      </c>
    </row>
    <row r="666" spans="1:1" x14ac:dyDescent="0.25">
      <c r="A666" s="29">
        <v>112.5945851666667</v>
      </c>
    </row>
    <row r="667" spans="1:1" x14ac:dyDescent="0.25">
      <c r="A667" s="30">
        <v>87.613550250000003</v>
      </c>
    </row>
    <row r="668" spans="1:1" x14ac:dyDescent="0.25">
      <c r="A668" s="29">
        <v>117.6044113833333</v>
      </c>
    </row>
    <row r="669" spans="1:1" x14ac:dyDescent="0.25">
      <c r="A669" s="30">
        <v>76.40207158333331</v>
      </c>
    </row>
    <row r="670" spans="1:1" x14ac:dyDescent="0.25">
      <c r="A670" s="29">
        <v>110.64069095000001</v>
      </c>
    </row>
    <row r="671" spans="1:1" x14ac:dyDescent="0.25">
      <c r="A671" s="30">
        <v>93.95922465000001</v>
      </c>
    </row>
    <row r="672" spans="1:1" x14ac:dyDescent="0.25">
      <c r="A672" s="29">
        <v>110.2895246166667</v>
      </c>
    </row>
    <row r="673" spans="1:1" x14ac:dyDescent="0.25">
      <c r="A673" s="30">
        <v>114.35374103333331</v>
      </c>
    </row>
    <row r="674" spans="1:1" x14ac:dyDescent="0.25">
      <c r="A674" s="29">
        <v>81.500288100000006</v>
      </c>
    </row>
    <row r="675" spans="1:1" x14ac:dyDescent="0.25">
      <c r="A675" s="30">
        <v>88.565903266666709</v>
      </c>
    </row>
    <row r="676" spans="1:1" x14ac:dyDescent="0.25">
      <c r="A676" s="29">
        <v>67.690325016666705</v>
      </c>
    </row>
    <row r="677" spans="1:1" x14ac:dyDescent="0.25">
      <c r="A677" s="30">
        <v>100.85953556666669</v>
      </c>
    </row>
    <row r="678" spans="1:1" x14ac:dyDescent="0.25">
      <c r="A678" s="29">
        <v>114.60704115</v>
      </c>
    </row>
    <row r="679" spans="1:1" x14ac:dyDescent="0.25">
      <c r="A679" s="30">
        <v>78.042482466666712</v>
      </c>
    </row>
    <row r="680" spans="1:1" x14ac:dyDescent="0.25">
      <c r="A680" s="29">
        <v>117.5747193666667</v>
      </c>
    </row>
    <row r="681" spans="1:1" x14ac:dyDescent="0.25">
      <c r="A681" s="30">
        <v>88.098499066666704</v>
      </c>
    </row>
    <row r="682" spans="1:1" x14ac:dyDescent="0.25">
      <c r="A682" s="29">
        <v>87.443292700000001</v>
      </c>
    </row>
    <row r="683" spans="1:1" x14ac:dyDescent="0.25">
      <c r="A683" s="30">
        <v>65.1167813666667</v>
      </c>
    </row>
    <row r="684" spans="1:1" x14ac:dyDescent="0.25">
      <c r="A684" s="29">
        <v>73.019893933333293</v>
      </c>
    </row>
    <row r="685" spans="1:1" x14ac:dyDescent="0.25">
      <c r="A685" s="30">
        <v>112.1358126833333</v>
      </c>
    </row>
    <row r="686" spans="1:1" x14ac:dyDescent="0.25">
      <c r="A686" s="29">
        <v>86.657349966666686</v>
      </c>
    </row>
    <row r="687" spans="1:1" x14ac:dyDescent="0.25">
      <c r="A687" s="30">
        <v>99.719479333333311</v>
      </c>
    </row>
    <row r="688" spans="1:1" x14ac:dyDescent="0.25">
      <c r="A688" s="29">
        <v>110.0783219333333</v>
      </c>
    </row>
    <row r="689" spans="1:1" x14ac:dyDescent="0.25">
      <c r="A689" s="30">
        <v>105.6434911166667</v>
      </c>
    </row>
    <row r="690" spans="1:1" x14ac:dyDescent="0.25">
      <c r="A690" s="29">
        <v>48.279946000000002</v>
      </c>
    </row>
    <row r="691" spans="1:1" x14ac:dyDescent="0.25">
      <c r="A691" s="30">
        <v>102.3891184166667</v>
      </c>
    </row>
    <row r="692" spans="1:1" x14ac:dyDescent="0.25">
      <c r="A692" s="29">
        <v>85.546010116666707</v>
      </c>
    </row>
    <row r="693" spans="1:1" x14ac:dyDescent="0.25">
      <c r="A693" s="30">
        <v>62.223993416666701</v>
      </c>
    </row>
    <row r="694" spans="1:1" x14ac:dyDescent="0.25">
      <c r="A694" s="29">
        <v>64.096194383333298</v>
      </c>
    </row>
    <row r="695" spans="1:1" x14ac:dyDescent="0.25">
      <c r="A695" s="30">
        <v>92.631134866666713</v>
      </c>
    </row>
    <row r="696" spans="1:1" x14ac:dyDescent="0.25">
      <c r="A696" s="29">
        <v>108.10168965</v>
      </c>
    </row>
    <row r="697" spans="1:1" x14ac:dyDescent="0.25">
      <c r="A697" s="30">
        <v>86.097996516666711</v>
      </c>
    </row>
    <row r="698" spans="1:1" x14ac:dyDescent="0.25">
      <c r="A698" s="29">
        <v>91.004240933333307</v>
      </c>
    </row>
    <row r="699" spans="1:1" x14ac:dyDescent="0.25">
      <c r="A699" s="30">
        <v>100.8359001</v>
      </c>
    </row>
    <row r="700" spans="1:1" x14ac:dyDescent="0.25">
      <c r="A700" s="29">
        <v>110.13064843333331</v>
      </c>
    </row>
    <row r="701" spans="1:1" x14ac:dyDescent="0.25">
      <c r="A701" s="30">
        <v>95.123473883333304</v>
      </c>
    </row>
    <row r="702" spans="1:1" x14ac:dyDescent="0.25">
      <c r="A702" s="29">
        <v>72.876589116666707</v>
      </c>
    </row>
    <row r="703" spans="1:1" x14ac:dyDescent="0.25">
      <c r="A703" s="30">
        <v>83.09353016666671</v>
      </c>
    </row>
    <row r="704" spans="1:1" x14ac:dyDescent="0.25">
      <c r="A704" s="29">
        <v>104.75843746666671</v>
      </c>
    </row>
    <row r="705" spans="1:1" x14ac:dyDescent="0.25">
      <c r="A705" s="30">
        <v>75.746152099999989</v>
      </c>
    </row>
    <row r="706" spans="1:1" x14ac:dyDescent="0.25">
      <c r="A706" s="29">
        <v>101.8118831</v>
      </c>
    </row>
    <row r="707" spans="1:1" x14ac:dyDescent="0.25">
      <c r="A707" s="30">
        <v>119.6992260166667</v>
      </c>
    </row>
    <row r="708" spans="1:1" x14ac:dyDescent="0.25">
      <c r="A708" s="29">
        <v>112.75501908333329</v>
      </c>
    </row>
    <row r="709" spans="1:1" x14ac:dyDescent="0.25">
      <c r="A709" s="30">
        <v>89.892264916666704</v>
      </c>
    </row>
    <row r="710" spans="1:1" x14ac:dyDescent="0.25">
      <c r="A710" s="29">
        <v>96.560306849999989</v>
      </c>
    </row>
    <row r="711" spans="1:1" x14ac:dyDescent="0.25">
      <c r="A711" s="30">
        <v>104.9469455</v>
      </c>
    </row>
    <row r="712" spans="1:1" x14ac:dyDescent="0.25">
      <c r="A712" s="29">
        <v>102.5491483</v>
      </c>
    </row>
    <row r="713" spans="1:1" x14ac:dyDescent="0.25">
      <c r="A713" s="30">
        <v>71.332273149999992</v>
      </c>
    </row>
    <row r="714" spans="1:1" x14ac:dyDescent="0.25">
      <c r="A714" s="29">
        <v>62.239354599999999</v>
      </c>
    </row>
    <row r="715" spans="1:1" x14ac:dyDescent="0.25">
      <c r="A715" s="30">
        <v>89.161016549999999</v>
      </c>
    </row>
    <row r="716" spans="1:1" x14ac:dyDescent="0.25">
      <c r="A716" s="29">
        <v>72.514608816666708</v>
      </c>
    </row>
    <row r="717" spans="1:1" x14ac:dyDescent="0.25">
      <c r="A717" s="30">
        <v>76.568853749999988</v>
      </c>
    </row>
    <row r="718" spans="1:1" x14ac:dyDescent="0.25">
      <c r="A718" s="29">
        <v>117.57291588333329</v>
      </c>
    </row>
    <row r="719" spans="1:1" x14ac:dyDescent="0.25">
      <c r="A719" s="30">
        <v>113.6366986333333</v>
      </c>
    </row>
    <row r="720" spans="1:1" x14ac:dyDescent="0.25">
      <c r="A720" s="29">
        <v>98.41632438333329</v>
      </c>
    </row>
    <row r="721" spans="1:1" x14ac:dyDescent="0.25">
      <c r="A721" s="30">
        <v>115.6647381166667</v>
      </c>
    </row>
    <row r="722" spans="1:1" x14ac:dyDescent="0.25">
      <c r="A722" s="29">
        <v>68.96776994999999</v>
      </c>
    </row>
    <row r="723" spans="1:1" x14ac:dyDescent="0.25">
      <c r="A723" s="30">
        <v>116.41830175</v>
      </c>
    </row>
    <row r="724" spans="1:1" x14ac:dyDescent="0.25">
      <c r="A724" s="29">
        <v>60.01804285</v>
      </c>
    </row>
    <row r="725" spans="1:1" x14ac:dyDescent="0.25">
      <c r="A725" s="30">
        <v>29.3507945333333</v>
      </c>
    </row>
    <row r="726" spans="1:1" x14ac:dyDescent="0.25">
      <c r="A726" s="29">
        <v>84.172563783333288</v>
      </c>
    </row>
    <row r="727" spans="1:1" x14ac:dyDescent="0.25">
      <c r="A727" s="30">
        <v>61.4857457833333</v>
      </c>
    </row>
    <row r="728" spans="1:1" x14ac:dyDescent="0.25">
      <c r="A728" s="29">
        <v>99.640131716666588</v>
      </c>
    </row>
    <row r="729" spans="1:1" x14ac:dyDescent="0.25">
      <c r="A729" s="30">
        <v>77.746704649999998</v>
      </c>
    </row>
    <row r="730" spans="1:1" x14ac:dyDescent="0.25">
      <c r="A730" s="29">
        <v>63.389080316666707</v>
      </c>
    </row>
    <row r="731" spans="1:1" x14ac:dyDescent="0.25">
      <c r="A731" s="30">
        <v>28.327657833333301</v>
      </c>
    </row>
    <row r="732" spans="1:1" x14ac:dyDescent="0.25">
      <c r="A732" s="29">
        <v>106.40753346666671</v>
      </c>
    </row>
    <row r="733" spans="1:1" x14ac:dyDescent="0.25">
      <c r="A733" s="30">
        <v>77.997006016666688</v>
      </c>
    </row>
    <row r="734" spans="1:1" x14ac:dyDescent="0.25">
      <c r="A734" s="29">
        <v>65.612506100000004</v>
      </c>
    </row>
    <row r="735" spans="1:1" x14ac:dyDescent="0.25">
      <c r="A735" s="30">
        <v>71.986638650000003</v>
      </c>
    </row>
    <row r="736" spans="1:1" x14ac:dyDescent="0.25">
      <c r="A736" s="29">
        <v>88.103506933333307</v>
      </c>
    </row>
    <row r="737" spans="1:1" x14ac:dyDescent="0.25">
      <c r="A737" s="30">
        <v>104.89897178333329</v>
      </c>
    </row>
    <row r="738" spans="1:1" x14ac:dyDescent="0.25">
      <c r="A738" s="29">
        <v>74.707717166666697</v>
      </c>
    </row>
    <row r="739" spans="1:1" x14ac:dyDescent="0.25">
      <c r="A739" s="30">
        <v>65.889887650000006</v>
      </c>
    </row>
    <row r="740" spans="1:1" x14ac:dyDescent="0.25">
      <c r="A740" s="29">
        <v>90.837342083333311</v>
      </c>
    </row>
    <row r="741" spans="1:1" x14ac:dyDescent="0.25">
      <c r="A741" s="30">
        <v>111.6266874166667</v>
      </c>
    </row>
    <row r="742" spans="1:1" x14ac:dyDescent="0.25">
      <c r="A742" s="29">
        <v>78.972234283333307</v>
      </c>
    </row>
    <row r="743" spans="1:1" x14ac:dyDescent="0.25">
      <c r="A743" s="30">
        <v>39.198991466666712</v>
      </c>
    </row>
    <row r="744" spans="1:1" x14ac:dyDescent="0.25">
      <c r="A744" s="29">
        <v>41.295803366666689</v>
      </c>
    </row>
    <row r="745" spans="1:1" x14ac:dyDescent="0.25">
      <c r="A745" s="30">
        <v>77.8553340666667</v>
      </c>
    </row>
    <row r="746" spans="1:1" x14ac:dyDescent="0.25">
      <c r="A746" s="29">
        <v>71.313479349999994</v>
      </c>
    </row>
    <row r="747" spans="1:1" x14ac:dyDescent="0.25">
      <c r="A747" s="30">
        <v>116.0551309166667</v>
      </c>
    </row>
    <row r="748" spans="1:1" x14ac:dyDescent="0.25">
      <c r="A748" s="29">
        <v>63.730099699999997</v>
      </c>
    </row>
    <row r="749" spans="1:1" x14ac:dyDescent="0.25">
      <c r="A749" s="30">
        <v>102.78021901666671</v>
      </c>
    </row>
    <row r="750" spans="1:1" x14ac:dyDescent="0.25">
      <c r="A750" s="29">
        <v>84.853246649999988</v>
      </c>
    </row>
    <row r="751" spans="1:1" x14ac:dyDescent="0.25">
      <c r="A751" s="30">
        <v>85.818929300000008</v>
      </c>
    </row>
    <row r="752" spans="1:1" x14ac:dyDescent="0.25">
      <c r="A752" s="29">
        <v>91.583603883333296</v>
      </c>
    </row>
    <row r="753" spans="1:1" x14ac:dyDescent="0.25">
      <c r="A753" s="30">
        <v>27.2789097166667</v>
      </c>
    </row>
    <row r="754" spans="1:1" x14ac:dyDescent="0.25">
      <c r="A754" s="29">
        <v>105.70117685</v>
      </c>
    </row>
    <row r="755" spans="1:1" x14ac:dyDescent="0.25">
      <c r="A755" s="30">
        <v>91.274655033333289</v>
      </c>
    </row>
    <row r="756" spans="1:1" x14ac:dyDescent="0.25">
      <c r="A756" s="29">
        <v>83.379034366666588</v>
      </c>
    </row>
    <row r="757" spans="1:1" x14ac:dyDescent="0.25">
      <c r="A757" s="30">
        <v>86.781149249999999</v>
      </c>
    </row>
    <row r="758" spans="1:1" x14ac:dyDescent="0.25">
      <c r="A758" s="29">
        <v>101.5575777</v>
      </c>
    </row>
    <row r="759" spans="1:1" x14ac:dyDescent="0.25">
      <c r="A759" s="30">
        <v>119.9831951</v>
      </c>
    </row>
    <row r="760" spans="1:1" x14ac:dyDescent="0.25">
      <c r="A760" s="29">
        <v>113.47755493333339</v>
      </c>
    </row>
    <row r="761" spans="1:1" x14ac:dyDescent="0.25">
      <c r="A761" s="30">
        <v>79.473564600000003</v>
      </c>
    </row>
    <row r="762" spans="1:1" x14ac:dyDescent="0.25">
      <c r="A762" s="29">
        <v>102.43234756666671</v>
      </c>
    </row>
    <row r="763" spans="1:1" x14ac:dyDescent="0.25">
      <c r="A763" s="30">
        <v>63.830387333333313</v>
      </c>
    </row>
    <row r="764" spans="1:1" x14ac:dyDescent="0.25">
      <c r="A764" s="29">
        <v>99.665836016666702</v>
      </c>
    </row>
    <row r="765" spans="1:1" x14ac:dyDescent="0.25">
      <c r="A765" s="30">
        <v>96.094714283333303</v>
      </c>
    </row>
    <row r="766" spans="1:1" x14ac:dyDescent="0.25">
      <c r="A766" s="29">
        <v>60.004572250000002</v>
      </c>
    </row>
    <row r="767" spans="1:1" x14ac:dyDescent="0.25">
      <c r="A767" s="30">
        <v>72.663212133333303</v>
      </c>
    </row>
    <row r="768" spans="1:1" x14ac:dyDescent="0.25">
      <c r="A768" s="29">
        <v>80.201446699999991</v>
      </c>
    </row>
    <row r="769" spans="1:1" x14ac:dyDescent="0.25">
      <c r="A769" s="30">
        <v>117.4657460666667</v>
      </c>
    </row>
    <row r="770" spans="1:1" x14ac:dyDescent="0.25">
      <c r="A770" s="29">
        <v>67.560457483333295</v>
      </c>
    </row>
    <row r="771" spans="1:1" x14ac:dyDescent="0.25">
      <c r="A771" s="30">
        <v>109.5391998166667</v>
      </c>
    </row>
    <row r="772" spans="1:1" x14ac:dyDescent="0.25">
      <c r="A772" s="29">
        <v>70.754396416666708</v>
      </c>
    </row>
    <row r="773" spans="1:1" x14ac:dyDescent="0.25">
      <c r="A773" s="30">
        <v>59.054338400000013</v>
      </c>
    </row>
    <row r="774" spans="1:1" x14ac:dyDescent="0.25">
      <c r="A774" s="29">
        <v>103.3967742666667</v>
      </c>
    </row>
    <row r="775" spans="1:1" x14ac:dyDescent="0.25">
      <c r="A775" s="30">
        <v>58.343360300000001</v>
      </c>
    </row>
    <row r="776" spans="1:1" x14ac:dyDescent="0.25">
      <c r="A776" s="29">
        <v>86.893543366666592</v>
      </c>
    </row>
    <row r="777" spans="1:1" x14ac:dyDescent="0.25">
      <c r="A777" s="30">
        <v>70.395804016666688</v>
      </c>
    </row>
    <row r="778" spans="1:1" x14ac:dyDescent="0.25">
      <c r="A778" s="29">
        <v>76.3464697</v>
      </c>
    </row>
    <row r="779" spans="1:1" x14ac:dyDescent="0.25">
      <c r="A779" s="30">
        <v>100.30133226666671</v>
      </c>
    </row>
    <row r="780" spans="1:1" x14ac:dyDescent="0.25">
      <c r="A780" s="29">
        <v>104.0047685</v>
      </c>
    </row>
    <row r="781" spans="1:1" x14ac:dyDescent="0.25">
      <c r="A781" s="30">
        <v>115.9192917666666</v>
      </c>
    </row>
    <row r="782" spans="1:1" x14ac:dyDescent="0.25">
      <c r="A782" s="29">
        <v>75.772350066666689</v>
      </c>
    </row>
    <row r="783" spans="1:1" x14ac:dyDescent="0.25">
      <c r="A783" s="30">
        <v>63.395517633333299</v>
      </c>
    </row>
    <row r="784" spans="1:1" x14ac:dyDescent="0.25">
      <c r="A784" s="29">
        <v>116.4264963166667</v>
      </c>
    </row>
    <row r="785" spans="1:1" x14ac:dyDescent="0.25">
      <c r="A785" s="30">
        <v>87.417097183333311</v>
      </c>
    </row>
    <row r="786" spans="1:1" x14ac:dyDescent="0.25">
      <c r="A786" s="29">
        <v>67.895678500000002</v>
      </c>
    </row>
    <row r="787" spans="1:1" x14ac:dyDescent="0.25">
      <c r="A787" s="30">
        <v>87.415349833333408</v>
      </c>
    </row>
    <row r="788" spans="1:1" x14ac:dyDescent="0.25">
      <c r="A788" s="29">
        <v>94.6732780166667</v>
      </c>
    </row>
    <row r="789" spans="1:1" x14ac:dyDescent="0.25">
      <c r="A789" s="30">
        <v>109.2088846333333</v>
      </c>
    </row>
    <row r="790" spans="1:1" x14ac:dyDescent="0.25">
      <c r="A790" s="29">
        <v>90.913919283333314</v>
      </c>
    </row>
    <row r="791" spans="1:1" x14ac:dyDescent="0.25">
      <c r="A791" s="30">
        <v>92.173473300000012</v>
      </c>
    </row>
    <row r="792" spans="1:1" x14ac:dyDescent="0.25">
      <c r="A792" s="29">
        <v>96.304325799999987</v>
      </c>
    </row>
    <row r="793" spans="1:1" x14ac:dyDescent="0.25">
      <c r="A793" s="30">
        <v>100.8002743</v>
      </c>
    </row>
    <row r="794" spans="1:1" x14ac:dyDescent="0.25">
      <c r="A794" s="29">
        <v>98.983333816666686</v>
      </c>
    </row>
    <row r="795" spans="1:1" x14ac:dyDescent="0.25">
      <c r="A795" s="30">
        <v>70.645716050000004</v>
      </c>
    </row>
    <row r="796" spans="1:1" x14ac:dyDescent="0.25">
      <c r="A796" s="29">
        <v>100.74987293333329</v>
      </c>
    </row>
    <row r="797" spans="1:1" x14ac:dyDescent="0.25">
      <c r="A797" s="30">
        <v>79.567287766666709</v>
      </c>
    </row>
    <row r="798" spans="1:1" x14ac:dyDescent="0.25">
      <c r="A798" s="29">
        <v>65.298802850000001</v>
      </c>
    </row>
    <row r="799" spans="1:1" x14ac:dyDescent="0.25">
      <c r="A799" s="30">
        <v>60.6525386666667</v>
      </c>
    </row>
    <row r="800" spans="1:1" x14ac:dyDescent="0.25">
      <c r="A800" s="29">
        <v>72.247010516666592</v>
      </c>
    </row>
    <row r="801" spans="1:1" x14ac:dyDescent="0.25">
      <c r="A801" s="30">
        <v>79.966878400000013</v>
      </c>
    </row>
    <row r="802" spans="1:1" x14ac:dyDescent="0.25">
      <c r="A802" s="29">
        <v>66.557629349999999</v>
      </c>
    </row>
    <row r="803" spans="1:1" x14ac:dyDescent="0.25">
      <c r="A803" s="30">
        <v>113.3221677166667</v>
      </c>
    </row>
    <row r="804" spans="1:1" x14ac:dyDescent="0.25">
      <c r="A804" s="29">
        <v>86.410430300000002</v>
      </c>
    </row>
    <row r="805" spans="1:1" x14ac:dyDescent="0.25">
      <c r="A805" s="30">
        <v>92.413316016666698</v>
      </c>
    </row>
    <row r="806" spans="1:1" x14ac:dyDescent="0.25">
      <c r="A806" s="29">
        <v>111.16493396666669</v>
      </c>
    </row>
    <row r="807" spans="1:1" x14ac:dyDescent="0.25">
      <c r="A807" s="30">
        <v>110.2518069833333</v>
      </c>
    </row>
    <row r="808" spans="1:1" x14ac:dyDescent="0.25">
      <c r="A808" s="29">
        <v>68.731430116666701</v>
      </c>
    </row>
    <row r="809" spans="1:1" x14ac:dyDescent="0.25">
      <c r="A809" s="30">
        <v>70.856981283333312</v>
      </c>
    </row>
    <row r="810" spans="1:1" x14ac:dyDescent="0.25">
      <c r="A810" s="29">
        <v>102.70278911666669</v>
      </c>
    </row>
    <row r="811" spans="1:1" x14ac:dyDescent="0.25">
      <c r="A811" s="30">
        <v>68.651989716666691</v>
      </c>
    </row>
    <row r="812" spans="1:1" x14ac:dyDescent="0.25">
      <c r="A812" s="29">
        <v>63.535820650000012</v>
      </c>
    </row>
    <row r="813" spans="1:1" x14ac:dyDescent="0.25">
      <c r="A813" s="30">
        <v>86.712879100000009</v>
      </c>
    </row>
    <row r="814" spans="1:1" x14ac:dyDescent="0.25">
      <c r="A814" s="29">
        <v>91.276813599999997</v>
      </c>
    </row>
    <row r="815" spans="1:1" x14ac:dyDescent="0.25">
      <c r="A815" s="30">
        <v>96.621189116666699</v>
      </c>
    </row>
    <row r="816" spans="1:1" x14ac:dyDescent="0.25">
      <c r="A816" s="29">
        <v>105.05798590000001</v>
      </c>
    </row>
    <row r="817" spans="1:1" x14ac:dyDescent="0.25">
      <c r="A817" s="30">
        <v>63.797681766666699</v>
      </c>
    </row>
    <row r="818" spans="1:1" x14ac:dyDescent="0.25">
      <c r="A818" s="29">
        <v>60.378592466666703</v>
      </c>
    </row>
    <row r="819" spans="1:1" x14ac:dyDescent="0.25">
      <c r="A819" s="30">
        <v>76.484645833333303</v>
      </c>
    </row>
    <row r="820" spans="1:1" x14ac:dyDescent="0.25">
      <c r="A820" s="29">
        <v>108.41859820000001</v>
      </c>
    </row>
    <row r="821" spans="1:1" x14ac:dyDescent="0.25">
      <c r="A821" s="30">
        <v>106.6141138833333</v>
      </c>
    </row>
    <row r="822" spans="1:1" x14ac:dyDescent="0.25">
      <c r="A822" s="29">
        <v>72.895514916666713</v>
      </c>
    </row>
    <row r="823" spans="1:1" x14ac:dyDescent="0.25">
      <c r="A823" s="30">
        <v>67.519540149999997</v>
      </c>
    </row>
    <row r="824" spans="1:1" x14ac:dyDescent="0.25">
      <c r="A824" s="29">
        <v>93.730231433333302</v>
      </c>
    </row>
    <row r="825" spans="1:1" x14ac:dyDescent="0.25">
      <c r="A825" s="30">
        <v>71.121412899999996</v>
      </c>
    </row>
    <row r="826" spans="1:1" x14ac:dyDescent="0.25">
      <c r="A826" s="29">
        <v>97.548688283333291</v>
      </c>
    </row>
    <row r="827" spans="1:1" x14ac:dyDescent="0.25">
      <c r="A827" s="30">
        <v>110.42803115</v>
      </c>
    </row>
    <row r="828" spans="1:1" x14ac:dyDescent="0.25">
      <c r="A828" s="29">
        <v>112.33480363333329</v>
      </c>
    </row>
    <row r="829" spans="1:1" x14ac:dyDescent="0.25">
      <c r="A829" s="30">
        <v>102.83860660000001</v>
      </c>
    </row>
    <row r="830" spans="1:1" x14ac:dyDescent="0.25">
      <c r="A830" s="29">
        <v>34.16312529999999</v>
      </c>
    </row>
    <row r="831" spans="1:1" x14ac:dyDescent="0.25">
      <c r="A831" s="30">
        <v>117.84830744999999</v>
      </c>
    </row>
    <row r="832" spans="1:1" x14ac:dyDescent="0.25">
      <c r="A832" s="29">
        <v>107.56476563333329</v>
      </c>
    </row>
    <row r="833" spans="1:1" x14ac:dyDescent="0.25">
      <c r="A833" s="30">
        <v>64.592157349999994</v>
      </c>
    </row>
    <row r="834" spans="1:1" x14ac:dyDescent="0.25">
      <c r="A834" s="29">
        <v>95.274298233333298</v>
      </c>
    </row>
    <row r="835" spans="1:1" x14ac:dyDescent="0.25">
      <c r="A835" s="30">
        <v>115.94258240000001</v>
      </c>
    </row>
    <row r="836" spans="1:1" x14ac:dyDescent="0.25">
      <c r="A836" s="29">
        <v>68.462370083333298</v>
      </c>
    </row>
    <row r="837" spans="1:1" x14ac:dyDescent="0.25">
      <c r="A837" s="30">
        <v>106.61885726666669</v>
      </c>
    </row>
    <row r="838" spans="1:1" x14ac:dyDescent="0.25">
      <c r="A838" s="29">
        <v>116.34645310000001</v>
      </c>
    </row>
    <row r="839" spans="1:1" x14ac:dyDescent="0.25">
      <c r="A839" s="30">
        <v>84.66601965000001</v>
      </c>
    </row>
    <row r="840" spans="1:1" x14ac:dyDescent="0.25">
      <c r="A840" s="29">
        <v>118.00121845</v>
      </c>
    </row>
    <row r="841" spans="1:1" x14ac:dyDescent="0.25">
      <c r="A841" s="30">
        <v>84.138555233333307</v>
      </c>
    </row>
    <row r="842" spans="1:1" x14ac:dyDescent="0.25">
      <c r="A842" s="29">
        <v>109.0682909166667</v>
      </c>
    </row>
    <row r="843" spans="1:1" x14ac:dyDescent="0.25">
      <c r="A843" s="30">
        <v>76.455575583333314</v>
      </c>
    </row>
    <row r="844" spans="1:1" x14ac:dyDescent="0.25">
      <c r="A844" s="29">
        <v>77.447285499999992</v>
      </c>
    </row>
    <row r="845" spans="1:1" x14ac:dyDescent="0.25">
      <c r="A845" s="30">
        <v>74.816079050000013</v>
      </c>
    </row>
    <row r="846" spans="1:1" x14ac:dyDescent="0.25">
      <c r="A846" s="29">
        <v>100.67674011666671</v>
      </c>
    </row>
    <row r="847" spans="1:1" x14ac:dyDescent="0.25">
      <c r="A847" s="30">
        <v>66.903778950000003</v>
      </c>
    </row>
    <row r="848" spans="1:1" x14ac:dyDescent="0.25">
      <c r="A848" s="29">
        <v>90.272349133333307</v>
      </c>
    </row>
    <row r="849" spans="1:1" x14ac:dyDescent="0.25">
      <c r="A849" s="30">
        <v>80.543912783333298</v>
      </c>
    </row>
    <row r="850" spans="1:1" x14ac:dyDescent="0.25">
      <c r="A850" s="29">
        <v>73.177045099999987</v>
      </c>
    </row>
    <row r="851" spans="1:1" x14ac:dyDescent="0.25">
      <c r="A851" s="30">
        <v>106.20340469999999</v>
      </c>
    </row>
    <row r="852" spans="1:1" x14ac:dyDescent="0.25">
      <c r="A852" s="29">
        <v>74.473874116666707</v>
      </c>
    </row>
    <row r="853" spans="1:1" x14ac:dyDescent="0.25">
      <c r="A853" s="30">
        <v>103.26895816666671</v>
      </c>
    </row>
    <row r="854" spans="1:1" x14ac:dyDescent="0.25">
      <c r="A854" s="29">
        <v>86.78632091666671</v>
      </c>
    </row>
    <row r="855" spans="1:1" x14ac:dyDescent="0.25">
      <c r="A855" s="30">
        <v>91.998315383333306</v>
      </c>
    </row>
    <row r="856" spans="1:1" x14ac:dyDescent="0.25">
      <c r="A856" s="29">
        <v>26.412273299999999</v>
      </c>
    </row>
    <row r="857" spans="1:1" x14ac:dyDescent="0.25">
      <c r="A857" s="30">
        <v>79.419044899999989</v>
      </c>
    </row>
    <row r="858" spans="1:1" x14ac:dyDescent="0.25">
      <c r="A858" s="29">
        <v>75.322602233333299</v>
      </c>
    </row>
    <row r="859" spans="1:1" x14ac:dyDescent="0.25">
      <c r="A859" s="30">
        <v>86.225521283333308</v>
      </c>
    </row>
    <row r="860" spans="1:1" x14ac:dyDescent="0.25">
      <c r="A860" s="29">
        <v>93.355298316666591</v>
      </c>
    </row>
    <row r="861" spans="1:1" x14ac:dyDescent="0.25">
      <c r="A861" s="30">
        <v>67.407426099999995</v>
      </c>
    </row>
    <row r="862" spans="1:1" x14ac:dyDescent="0.25">
      <c r="A862" s="29">
        <v>73.371616683333286</v>
      </c>
    </row>
    <row r="863" spans="1:1" x14ac:dyDescent="0.25">
      <c r="A863" s="30">
        <v>117.32556635</v>
      </c>
    </row>
    <row r="864" spans="1:1" x14ac:dyDescent="0.25">
      <c r="A864" s="29">
        <v>62.987921249999999</v>
      </c>
    </row>
    <row r="865" spans="1:1" x14ac:dyDescent="0.25">
      <c r="A865" s="30">
        <v>80.495725249999992</v>
      </c>
    </row>
    <row r="866" spans="1:1" x14ac:dyDescent="0.25">
      <c r="A866" s="29">
        <v>116.9725769166667</v>
      </c>
    </row>
    <row r="867" spans="1:1" x14ac:dyDescent="0.25">
      <c r="A867" s="30">
        <v>93.201063016666694</v>
      </c>
    </row>
    <row r="868" spans="1:1" x14ac:dyDescent="0.25">
      <c r="A868" s="29">
        <v>88.54230905</v>
      </c>
    </row>
    <row r="869" spans="1:1" x14ac:dyDescent="0.25">
      <c r="A869" s="30">
        <v>83.012571883333294</v>
      </c>
    </row>
    <row r="870" spans="1:1" x14ac:dyDescent="0.25">
      <c r="A870" s="29">
        <v>104.2349032833334</v>
      </c>
    </row>
    <row r="871" spans="1:1" x14ac:dyDescent="0.25">
      <c r="A871" s="30">
        <v>101.82676595</v>
      </c>
    </row>
    <row r="872" spans="1:1" x14ac:dyDescent="0.25">
      <c r="A872" s="29">
        <v>98.38369591666671</v>
      </c>
    </row>
    <row r="873" spans="1:1" x14ac:dyDescent="0.25">
      <c r="A873" s="30">
        <v>79.633758699999987</v>
      </c>
    </row>
    <row r="874" spans="1:1" x14ac:dyDescent="0.25">
      <c r="A874" s="29">
        <v>86.903096116666688</v>
      </c>
    </row>
    <row r="875" spans="1:1" x14ac:dyDescent="0.25">
      <c r="A875" s="30">
        <v>115.3779833333333</v>
      </c>
    </row>
    <row r="876" spans="1:1" x14ac:dyDescent="0.25">
      <c r="A876" s="29">
        <v>74.940637783333301</v>
      </c>
    </row>
    <row r="877" spans="1:1" x14ac:dyDescent="0.25">
      <c r="A877" s="30">
        <v>69.76912336666669</v>
      </c>
    </row>
    <row r="878" spans="1:1" x14ac:dyDescent="0.25">
      <c r="A878" s="29">
        <v>102.6812777833333</v>
      </c>
    </row>
    <row r="879" spans="1:1" x14ac:dyDescent="0.25">
      <c r="A879" s="30">
        <v>110.46137539999999</v>
      </c>
    </row>
    <row r="880" spans="1:1" x14ac:dyDescent="0.25">
      <c r="A880" s="29">
        <v>74.050401783333314</v>
      </c>
    </row>
    <row r="881" spans="1:1" x14ac:dyDescent="0.25">
      <c r="A881" s="30">
        <v>64.159167666666704</v>
      </c>
    </row>
    <row r="882" spans="1:1" x14ac:dyDescent="0.25">
      <c r="A882" s="29">
        <v>49.351891883333309</v>
      </c>
    </row>
    <row r="883" spans="1:1" x14ac:dyDescent="0.25">
      <c r="A883" s="30">
        <v>68.126290049999994</v>
      </c>
    </row>
    <row r="884" spans="1:1" x14ac:dyDescent="0.25">
      <c r="A884" s="29">
        <v>98.10048846666669</v>
      </c>
    </row>
    <row r="885" spans="1:1" x14ac:dyDescent="0.25">
      <c r="A885" s="30">
        <v>101.0865247166667</v>
      </c>
    </row>
    <row r="886" spans="1:1" x14ac:dyDescent="0.25">
      <c r="A886" s="29">
        <v>86.8711476</v>
      </c>
    </row>
    <row r="887" spans="1:1" x14ac:dyDescent="0.25">
      <c r="A887" s="30">
        <v>74.827698716666703</v>
      </c>
    </row>
    <row r="888" spans="1:1" x14ac:dyDescent="0.25">
      <c r="A888" s="29">
        <v>86.372885166666691</v>
      </c>
    </row>
    <row r="889" spans="1:1" x14ac:dyDescent="0.25">
      <c r="A889" s="30">
        <v>87.468732100000011</v>
      </c>
    </row>
    <row r="890" spans="1:1" x14ac:dyDescent="0.25">
      <c r="A890" s="29">
        <v>103.7084273666667</v>
      </c>
    </row>
    <row r="891" spans="1:1" x14ac:dyDescent="0.25">
      <c r="A891" s="30">
        <v>115.76274701666669</v>
      </c>
    </row>
    <row r="892" spans="1:1" x14ac:dyDescent="0.25">
      <c r="A892" s="29">
        <v>79.276419916666697</v>
      </c>
    </row>
    <row r="893" spans="1:1" x14ac:dyDescent="0.25">
      <c r="A893" s="30">
        <v>86.403461566666692</v>
      </c>
    </row>
    <row r="894" spans="1:1" x14ac:dyDescent="0.25">
      <c r="A894" s="29">
        <v>94.917873299999997</v>
      </c>
    </row>
    <row r="895" spans="1:1" x14ac:dyDescent="0.25">
      <c r="A895" s="30">
        <v>70.920154166666691</v>
      </c>
    </row>
    <row r="896" spans="1:1" x14ac:dyDescent="0.25">
      <c r="A896" s="29">
        <v>89.310474349999993</v>
      </c>
    </row>
    <row r="897" spans="1:1" x14ac:dyDescent="0.25">
      <c r="A897" s="30">
        <v>94.246431699999988</v>
      </c>
    </row>
    <row r="898" spans="1:1" x14ac:dyDescent="0.25">
      <c r="A898" s="29">
        <v>76.805243700000005</v>
      </c>
    </row>
    <row r="899" spans="1:1" x14ac:dyDescent="0.25">
      <c r="A899" s="30">
        <v>73.727442116666708</v>
      </c>
    </row>
    <row r="900" spans="1:1" x14ac:dyDescent="0.25">
      <c r="A900" s="29">
        <v>55.227982033333291</v>
      </c>
    </row>
    <row r="901" spans="1:1" x14ac:dyDescent="0.25">
      <c r="A901" s="30">
        <v>88.952074866666692</v>
      </c>
    </row>
    <row r="902" spans="1:1" x14ac:dyDescent="0.25">
      <c r="A902" s="29">
        <v>52.172696933333413</v>
      </c>
    </row>
    <row r="903" spans="1:1" x14ac:dyDescent="0.25">
      <c r="A903" s="30">
        <v>106.37729331666669</v>
      </c>
    </row>
    <row r="904" spans="1:1" x14ac:dyDescent="0.25">
      <c r="A904" s="29">
        <v>76.059658616666695</v>
      </c>
    </row>
    <row r="905" spans="1:1" x14ac:dyDescent="0.25">
      <c r="A905" s="30">
        <v>65.028991349999998</v>
      </c>
    </row>
    <row r="906" spans="1:1" x14ac:dyDescent="0.25">
      <c r="A906" s="29">
        <v>93.227650516666614</v>
      </c>
    </row>
    <row r="907" spans="1:1" x14ac:dyDescent="0.25">
      <c r="A907" s="30">
        <v>119.5416829166667</v>
      </c>
    </row>
    <row r="908" spans="1:1" x14ac:dyDescent="0.25">
      <c r="A908" s="29">
        <v>113.46982111666669</v>
      </c>
    </row>
    <row r="909" spans="1:1" x14ac:dyDescent="0.25">
      <c r="A909" s="30">
        <v>68.812924983333289</v>
      </c>
    </row>
    <row r="910" spans="1:1" x14ac:dyDescent="0.25">
      <c r="A910" s="29">
        <v>75.522576033333308</v>
      </c>
    </row>
    <row r="911" spans="1:1" x14ac:dyDescent="0.25">
      <c r="A911" s="30">
        <v>91.462006083333307</v>
      </c>
    </row>
    <row r="912" spans="1:1" x14ac:dyDescent="0.25">
      <c r="A912" s="29">
        <v>105.77492814999999</v>
      </c>
    </row>
    <row r="913" spans="1:1" x14ac:dyDescent="0.25">
      <c r="A913" s="30">
        <v>116.7861598166666</v>
      </c>
    </row>
    <row r="914" spans="1:1" x14ac:dyDescent="0.25">
      <c r="A914" s="29">
        <v>75</v>
      </c>
    </row>
    <row r="915" spans="1:1" x14ac:dyDescent="0.25">
      <c r="A915" s="30">
        <v>39.999999999999993</v>
      </c>
    </row>
    <row r="916" spans="1:1" x14ac:dyDescent="0.25">
      <c r="A916" s="29">
        <v>50.000000000000007</v>
      </c>
    </row>
    <row r="917" spans="1:1" x14ac:dyDescent="0.25">
      <c r="A917" s="30">
        <v>39.999999999999993</v>
      </c>
    </row>
    <row r="918" spans="1:1" x14ac:dyDescent="0.25">
      <c r="A918" s="29">
        <v>24</v>
      </c>
    </row>
    <row r="919" spans="1:1" x14ac:dyDescent="0.25">
      <c r="A919" s="30">
        <v>0</v>
      </c>
    </row>
    <row r="920" spans="1:1" x14ac:dyDescent="0.25">
      <c r="A920" s="29">
        <v>15</v>
      </c>
    </row>
    <row r="921" spans="1:1" x14ac:dyDescent="0.25">
      <c r="A921" s="30">
        <v>60</v>
      </c>
    </row>
    <row r="922" spans="1:1" x14ac:dyDescent="0.25">
      <c r="A922" s="29">
        <v>25</v>
      </c>
    </row>
    <row r="923" spans="1:1" x14ac:dyDescent="0.25">
      <c r="A923" s="30">
        <v>52</v>
      </c>
    </row>
    <row r="924" spans="1:1" x14ac:dyDescent="0.25">
      <c r="A924" s="29">
        <v>15</v>
      </c>
    </row>
    <row r="925" spans="1:1" x14ac:dyDescent="0.25">
      <c r="A925" s="30">
        <f>AVERAGE(A1:A924)</f>
        <v>83.580030216450012</v>
      </c>
    </row>
    <row r="926" spans="1:1" x14ac:dyDescent="0.25">
      <c r="A926" s="29">
        <f t="shared" ref="A926:A989" si="0">AVERAGE(A2:A925)</f>
        <v>83.580030216450012</v>
      </c>
    </row>
    <row r="927" spans="1:1" x14ac:dyDescent="0.25">
      <c r="A927" s="30">
        <f t="shared" si="0"/>
        <v>83.589315963437514</v>
      </c>
    </row>
    <row r="928" spans="1:1" x14ac:dyDescent="0.25">
      <c r="A928" s="29">
        <f t="shared" si="0"/>
        <v>83.636490547813537</v>
      </c>
    </row>
    <row r="929" spans="1:1" x14ac:dyDescent="0.25">
      <c r="A929" s="30">
        <f t="shared" si="0"/>
        <v>83.672893676112025</v>
      </c>
    </row>
    <row r="930" spans="1:1" x14ac:dyDescent="0.25">
      <c r="A930" s="29">
        <f t="shared" si="0"/>
        <v>83.720158712558032</v>
      </c>
    </row>
    <row r="931" spans="1:1" x14ac:dyDescent="0.25">
      <c r="A931" s="30">
        <f t="shared" si="0"/>
        <v>83.784790918956901</v>
      </c>
    </row>
    <row r="932" spans="1:1" x14ac:dyDescent="0.25">
      <c r="A932" s="29">
        <f t="shared" si="0"/>
        <v>83.875467099605132</v>
      </c>
    </row>
    <row r="933" spans="1:1" x14ac:dyDescent="0.25">
      <c r="A933" s="30">
        <f t="shared" si="0"/>
        <v>83.950007648414214</v>
      </c>
    </row>
    <row r="934" spans="1:1" x14ac:dyDescent="0.25">
      <c r="A934" s="29">
        <f t="shared" si="0"/>
        <v>83.975927570111637</v>
      </c>
    </row>
    <row r="935" spans="1:1" x14ac:dyDescent="0.25">
      <c r="A935" s="30">
        <f t="shared" si="0"/>
        <v>84.039754331551137</v>
      </c>
    </row>
    <row r="936" spans="1:1" x14ac:dyDescent="0.25">
      <c r="A936" s="29">
        <f t="shared" si="0"/>
        <v>84.074429390351526</v>
      </c>
    </row>
    <row r="937" spans="1:1" x14ac:dyDescent="0.25">
      <c r="A937" s="30">
        <f t="shared" si="0"/>
        <v>84.149185266315115</v>
      </c>
    </row>
    <row r="938" spans="1:1" x14ac:dyDescent="0.25">
      <c r="A938" s="29">
        <f t="shared" si="0"/>
        <v>84.213199536083849</v>
      </c>
    </row>
    <row r="939" spans="1:1" x14ac:dyDescent="0.25">
      <c r="A939" s="30">
        <f t="shared" si="0"/>
        <v>84.225335033417267</v>
      </c>
    </row>
    <row r="940" spans="1:1" x14ac:dyDescent="0.25">
      <c r="A940" s="29">
        <f t="shared" si="0"/>
        <v>84.273197950120093</v>
      </c>
    </row>
    <row r="941" spans="1:1" x14ac:dyDescent="0.25">
      <c r="A941" s="30">
        <f t="shared" si="0"/>
        <v>84.342757688161356</v>
      </c>
    </row>
    <row r="942" spans="1:1" x14ac:dyDescent="0.25">
      <c r="A942" s="29">
        <f t="shared" si="0"/>
        <v>84.386418681330369</v>
      </c>
    </row>
    <row r="943" spans="1:1" x14ac:dyDescent="0.25">
      <c r="A943" s="30">
        <f t="shared" si="0"/>
        <v>84.452854199383751</v>
      </c>
    </row>
    <row r="944" spans="1:1" x14ac:dyDescent="0.25">
      <c r="A944" s="29">
        <f t="shared" si="0"/>
        <v>84.487976335963168</v>
      </c>
    </row>
    <row r="945" spans="1:1" x14ac:dyDescent="0.25">
      <c r="A945" s="30">
        <f t="shared" si="0"/>
        <v>84.563179773556215</v>
      </c>
    </row>
    <row r="946" spans="1:1" x14ac:dyDescent="0.25">
      <c r="A946" s="29">
        <f t="shared" si="0"/>
        <v>84.633053344739722</v>
      </c>
    </row>
    <row r="947" spans="1:1" x14ac:dyDescent="0.25">
      <c r="A947" s="30">
        <f t="shared" si="0"/>
        <v>84.692180025848742</v>
      </c>
    </row>
    <row r="948" spans="1:1" x14ac:dyDescent="0.25">
      <c r="A948" s="29">
        <f t="shared" si="0"/>
        <v>84.783838229339906</v>
      </c>
    </row>
    <row r="949" spans="1:1" x14ac:dyDescent="0.25">
      <c r="A949" s="30">
        <f t="shared" si="0"/>
        <v>84.853950608375996</v>
      </c>
    </row>
    <row r="950" spans="1:1" x14ac:dyDescent="0.25">
      <c r="A950" s="29">
        <f t="shared" si="0"/>
        <v>84.891671334142629</v>
      </c>
    </row>
    <row r="951" spans="1:1" x14ac:dyDescent="0.25">
      <c r="A951" s="30">
        <f t="shared" si="0"/>
        <v>84.934844138616839</v>
      </c>
    </row>
    <row r="952" spans="1:1" x14ac:dyDescent="0.25">
      <c r="A952" s="29">
        <f t="shared" si="0"/>
        <v>85.026764965606674</v>
      </c>
    </row>
    <row r="953" spans="1:1" x14ac:dyDescent="0.25">
      <c r="A953" s="30">
        <f t="shared" si="0"/>
        <v>85.0700839753097</v>
      </c>
    </row>
    <row r="954" spans="1:1" x14ac:dyDescent="0.25">
      <c r="A954" s="29">
        <f t="shared" si="0"/>
        <v>85.140506144114141</v>
      </c>
    </row>
    <row r="955" spans="1:1" x14ac:dyDescent="0.25">
      <c r="A955" s="30">
        <f t="shared" si="0"/>
        <v>85.194770761153237</v>
      </c>
    </row>
    <row r="956" spans="1:1" x14ac:dyDescent="0.25">
      <c r="A956" s="29">
        <f t="shared" si="0"/>
        <v>85.218791075829813</v>
      </c>
    </row>
    <row r="957" spans="1:1" x14ac:dyDescent="0.25">
      <c r="A957" s="30">
        <f t="shared" si="0"/>
        <v>85.30344344712401</v>
      </c>
    </row>
    <row r="958" spans="1:1" x14ac:dyDescent="0.25">
      <c r="A958" s="29">
        <f t="shared" si="0"/>
        <v>85.363295658646862</v>
      </c>
    </row>
    <row r="959" spans="1:1" x14ac:dyDescent="0.25">
      <c r="A959" s="30">
        <f t="shared" si="0"/>
        <v>85.392909614987403</v>
      </c>
    </row>
    <row r="960" spans="1:1" x14ac:dyDescent="0.25">
      <c r="A960" s="29">
        <f t="shared" si="0"/>
        <v>85.426884625393228</v>
      </c>
    </row>
    <row r="961" spans="1:1" x14ac:dyDescent="0.25">
      <c r="A961" s="30">
        <f t="shared" si="0"/>
        <v>85.495528439922879</v>
      </c>
    </row>
    <row r="962" spans="1:1" x14ac:dyDescent="0.25">
      <c r="A962" s="29">
        <f t="shared" si="0"/>
        <v>85.520956501005031</v>
      </c>
    </row>
    <row r="963" spans="1:1" x14ac:dyDescent="0.25">
      <c r="A963" s="30">
        <f t="shared" si="0"/>
        <v>85.497710782932529</v>
      </c>
    </row>
    <row r="964" spans="1:1" x14ac:dyDescent="0.25">
      <c r="A964" s="29">
        <f t="shared" si="0"/>
        <v>85.555608738325304</v>
      </c>
    </row>
    <row r="965" spans="1:1" x14ac:dyDescent="0.25">
      <c r="A965" s="30">
        <f t="shared" si="0"/>
        <v>85.547905066739816</v>
      </c>
    </row>
    <row r="966" spans="1:1" x14ac:dyDescent="0.25">
      <c r="A966" s="29">
        <f t="shared" si="0"/>
        <v>85.51629011614466</v>
      </c>
    </row>
    <row r="967" spans="1:1" x14ac:dyDescent="0.25">
      <c r="A967" s="30">
        <f t="shared" si="0"/>
        <v>85.500496186995434</v>
      </c>
    </row>
    <row r="968" spans="1:1" x14ac:dyDescent="0.25">
      <c r="A968" s="29">
        <f t="shared" si="0"/>
        <v>85.540128832183399</v>
      </c>
    </row>
    <row r="969" spans="1:1" x14ac:dyDescent="0.25">
      <c r="A969" s="30">
        <f t="shared" si="0"/>
        <v>85.527232234076095</v>
      </c>
    </row>
    <row r="970" spans="1:1" x14ac:dyDescent="0.25">
      <c r="A970" s="29">
        <f t="shared" si="0"/>
        <v>85.528715856497541</v>
      </c>
    </row>
    <row r="971" spans="1:1" x14ac:dyDescent="0.25">
      <c r="A971" s="30">
        <f t="shared" si="0"/>
        <v>85.534593816208769</v>
      </c>
    </row>
    <row r="972" spans="1:1" x14ac:dyDescent="0.25">
      <c r="A972" s="29">
        <f t="shared" si="0"/>
        <v>85.546612517759485</v>
      </c>
    </row>
    <row r="973" spans="1:1" x14ac:dyDescent="0.25">
      <c r="A973" s="30">
        <f t="shared" si="0"/>
        <v>85.556917324632977</v>
      </c>
    </row>
    <row r="974" spans="1:1" x14ac:dyDescent="0.25">
      <c r="A974" s="29">
        <f t="shared" si="0"/>
        <v>85.58123127410046</v>
      </c>
    </row>
    <row r="975" spans="1:1" x14ac:dyDescent="0.25">
      <c r="A975" s="30">
        <f t="shared" si="0"/>
        <v>85.635657063682842</v>
      </c>
    </row>
    <row r="976" spans="1:1" x14ac:dyDescent="0.25">
      <c r="A976" s="29">
        <f t="shared" si="0"/>
        <v>85.603192450981183</v>
      </c>
    </row>
    <row r="977" spans="1:1" x14ac:dyDescent="0.25">
      <c r="A977" s="30">
        <f t="shared" si="0"/>
        <v>85.599591559045038</v>
      </c>
    </row>
    <row r="978" spans="1:1" x14ac:dyDescent="0.25">
      <c r="A978" s="29">
        <f t="shared" si="0"/>
        <v>85.625959496121922</v>
      </c>
    </row>
    <row r="979" spans="1:1" x14ac:dyDescent="0.25">
      <c r="A979" s="30">
        <f t="shared" si="0"/>
        <v>85.634128077863764</v>
      </c>
    </row>
    <row r="980" spans="1:1" x14ac:dyDescent="0.25">
      <c r="A980" s="29">
        <f t="shared" si="0"/>
        <v>85.627907233521611</v>
      </c>
    </row>
    <row r="981" spans="1:1" x14ac:dyDescent="0.25">
      <c r="A981" s="30">
        <f t="shared" si="0"/>
        <v>85.637115290592533</v>
      </c>
    </row>
    <row r="982" spans="1:1" x14ac:dyDescent="0.25">
      <c r="A982" s="29">
        <f t="shared" si="0"/>
        <v>85.615801532249023</v>
      </c>
    </row>
    <row r="983" spans="1:1" x14ac:dyDescent="0.25">
      <c r="A983" s="30">
        <f t="shared" si="0"/>
        <v>85.647206531291843</v>
      </c>
    </row>
    <row r="984" spans="1:1" x14ac:dyDescent="0.25">
      <c r="A984" s="29">
        <f t="shared" si="0"/>
        <v>85.624507316877654</v>
      </c>
    </row>
    <row r="985" spans="1:1" x14ac:dyDescent="0.25">
      <c r="A985" s="30">
        <f t="shared" si="0"/>
        <v>85.648185711538787</v>
      </c>
    </row>
    <row r="986" spans="1:1" x14ac:dyDescent="0.25">
      <c r="A986" s="29">
        <f t="shared" si="0"/>
        <v>85.686140072409856</v>
      </c>
    </row>
    <row r="987" spans="1:1" x14ac:dyDescent="0.25">
      <c r="A987" s="30">
        <f t="shared" si="0"/>
        <v>85.694132128963687</v>
      </c>
    </row>
    <row r="988" spans="1:1" x14ac:dyDescent="0.25">
      <c r="A988" s="29">
        <f t="shared" si="0"/>
        <v>85.68727531339259</v>
      </c>
    </row>
    <row r="989" spans="1:1" x14ac:dyDescent="0.25">
      <c r="A989" s="30">
        <f t="shared" si="0"/>
        <v>85.663846631769275</v>
      </c>
    </row>
    <row r="990" spans="1:1" x14ac:dyDescent="0.25">
      <c r="A990" s="29">
        <f t="shared" ref="A990:A1023" si="1">AVERAGE(A66:A989)</f>
        <v>85.695592951644926</v>
      </c>
    </row>
    <row r="991" spans="1:1" x14ac:dyDescent="0.25">
      <c r="A991" s="30">
        <f t="shared" si="1"/>
        <v>85.683761425654652</v>
      </c>
    </row>
    <row r="992" spans="1:1" x14ac:dyDescent="0.25">
      <c r="A992" s="29">
        <f t="shared" si="1"/>
        <v>85.695040879993371</v>
      </c>
    </row>
    <row r="993" spans="1:1" x14ac:dyDescent="0.25">
      <c r="A993" s="30">
        <f t="shared" si="1"/>
        <v>85.699394534156411</v>
      </c>
    </row>
    <row r="994" spans="1:1" x14ac:dyDescent="0.25">
      <c r="A994" s="29">
        <f t="shared" si="1"/>
        <v>85.698064678619787</v>
      </c>
    </row>
    <row r="995" spans="1:1" x14ac:dyDescent="0.25">
      <c r="A995" s="30">
        <f t="shared" si="1"/>
        <v>85.665109372662315</v>
      </c>
    </row>
    <row r="996" spans="1:1" x14ac:dyDescent="0.25">
      <c r="A996" s="29">
        <f t="shared" si="1"/>
        <v>85.665844745540397</v>
      </c>
    </row>
    <row r="997" spans="1:1" x14ac:dyDescent="0.25">
      <c r="A997" s="30">
        <f t="shared" si="1"/>
        <v>85.675155737959813</v>
      </c>
    </row>
    <row r="998" spans="1:1" x14ac:dyDescent="0.25">
      <c r="A998" s="29">
        <f t="shared" si="1"/>
        <v>85.650682734032628</v>
      </c>
    </row>
    <row r="999" spans="1:1" x14ac:dyDescent="0.25">
      <c r="A999" s="30">
        <f t="shared" si="1"/>
        <v>85.636899219386947</v>
      </c>
    </row>
    <row r="1000" spans="1:1" x14ac:dyDescent="0.25">
      <c r="A1000" s="29">
        <f t="shared" si="1"/>
        <v>85.656195405735488</v>
      </c>
    </row>
    <row r="1001" spans="1:1" x14ac:dyDescent="0.25">
      <c r="A1001" s="30">
        <f t="shared" si="1"/>
        <v>85.661540432924241</v>
      </c>
    </row>
    <row r="1002" spans="1:1" x14ac:dyDescent="0.25">
      <c r="A1002" s="29">
        <v>20</v>
      </c>
    </row>
    <row r="1003" spans="1:1" x14ac:dyDescent="0.25">
      <c r="A1003" s="30">
        <v>22</v>
      </c>
    </row>
    <row r="1004" spans="1:1" x14ac:dyDescent="0.25">
      <c r="A1004" s="29">
        <v>24</v>
      </c>
    </row>
    <row r="1005" spans="1:1" x14ac:dyDescent="0.25">
      <c r="A1005" s="30">
        <v>28</v>
      </c>
    </row>
    <row r="1006" spans="1:1" x14ac:dyDescent="0.25">
      <c r="A1006" s="29">
        <v>29</v>
      </c>
    </row>
    <row r="1007" spans="1:1" x14ac:dyDescent="0.25">
      <c r="A1007" s="30">
        <v>26</v>
      </c>
    </row>
    <row r="1008" spans="1:1" x14ac:dyDescent="0.25">
      <c r="A1008" s="29">
        <v>24</v>
      </c>
    </row>
    <row r="1009" spans="1:1" x14ac:dyDescent="0.25">
      <c r="A1009" s="30">
        <v>35</v>
      </c>
    </row>
    <row r="1010" spans="1:1" x14ac:dyDescent="0.25">
      <c r="A1010" s="29">
        <v>56</v>
      </c>
    </row>
    <row r="1011" spans="1:1" x14ac:dyDescent="0.25">
      <c r="A1011" s="30">
        <v>43</v>
      </c>
    </row>
    <row r="1012" spans="1:1" x14ac:dyDescent="0.25">
      <c r="A1012" s="29">
        <f t="shared" si="1"/>
        <v>84.922172376772963</v>
      </c>
    </row>
    <row r="1013" spans="1:1" x14ac:dyDescent="0.25">
      <c r="A1013" s="30">
        <f t="shared" si="1"/>
        <v>84.918953810694447</v>
      </c>
    </row>
    <row r="1014" spans="1:1" x14ac:dyDescent="0.25">
      <c r="A1014" s="29">
        <f t="shared" si="1"/>
        <v>84.937636143227621</v>
      </c>
    </row>
    <row r="1015" spans="1:1" x14ac:dyDescent="0.25">
      <c r="A1015" s="30">
        <f t="shared" si="1"/>
        <v>84.948652095980037</v>
      </c>
    </row>
    <row r="1016" spans="1:1" x14ac:dyDescent="0.25">
      <c r="A1016" s="29">
        <f t="shared" si="1"/>
        <v>84.935710678822019</v>
      </c>
    </row>
    <row r="1017" spans="1:1" x14ac:dyDescent="0.25">
      <c r="A1017" s="30">
        <f t="shared" si="1"/>
        <v>84.915794248369792</v>
      </c>
    </row>
    <row r="1018" spans="1:1" x14ac:dyDescent="0.25">
      <c r="A1018" s="29">
        <f t="shared" si="1"/>
        <v>84.923660114818219</v>
      </c>
    </row>
    <row r="1019" spans="1:1" x14ac:dyDescent="0.25">
      <c r="A1019" s="30">
        <f t="shared" si="1"/>
        <v>84.948267705184179</v>
      </c>
    </row>
    <row r="1020" spans="1:1" x14ac:dyDescent="0.25">
      <c r="A1020" s="29">
        <f t="shared" si="1"/>
        <v>84.994063184627038</v>
      </c>
    </row>
    <row r="1021" spans="1:1" x14ac:dyDescent="0.25">
      <c r="A1021" s="30">
        <f t="shared" si="1"/>
        <v>85.002127018701316</v>
      </c>
    </row>
    <row r="1022" spans="1:1" x14ac:dyDescent="0.25">
      <c r="A1022" s="29">
        <f t="shared" si="1"/>
        <v>84.976104957700613</v>
      </c>
    </row>
    <row r="1023" spans="1:1" x14ac:dyDescent="0.25">
      <c r="A1023" s="30">
        <f t="shared" si="1"/>
        <v>84.947901764869854</v>
      </c>
    </row>
    <row r="1024" spans="1:1" x14ac:dyDescent="0.25">
      <c r="A1024" s="29">
        <v>20</v>
      </c>
    </row>
    <row r="1025" spans="1:1" x14ac:dyDescent="0.25">
      <c r="A1025" s="30">
        <v>30</v>
      </c>
    </row>
    <row r="1026" spans="1:1" x14ac:dyDescent="0.25">
      <c r="A1026" s="29">
        <v>40</v>
      </c>
    </row>
    <row r="1027" spans="1:1" x14ac:dyDescent="0.25">
      <c r="A1027" s="30">
        <v>20</v>
      </c>
    </row>
    <row r="1028" spans="1:1" x14ac:dyDescent="0.25">
      <c r="A1028" s="29">
        <v>25</v>
      </c>
    </row>
    <row r="1029" spans="1:1" x14ac:dyDescent="0.25">
      <c r="A1029" s="30">
        <v>26</v>
      </c>
    </row>
    <row r="1030" spans="1:1" x14ac:dyDescent="0.25">
      <c r="A1030" s="29">
        <v>30</v>
      </c>
    </row>
    <row r="1031" spans="1:1" x14ac:dyDescent="0.25">
      <c r="A1031" s="30">
        <v>27</v>
      </c>
    </row>
    <row r="1032" spans="1:1" x14ac:dyDescent="0.25">
      <c r="A1032" s="29">
        <v>28</v>
      </c>
    </row>
    <row r="1033" spans="1:1" x14ac:dyDescent="0.25">
      <c r="A1033" s="30">
        <v>26</v>
      </c>
    </row>
    <row r="1034" spans="1:1" x14ac:dyDescent="0.25">
      <c r="A1034" s="29">
        <v>44</v>
      </c>
    </row>
    <row r="1035" spans="1:1" x14ac:dyDescent="0.25">
      <c r="A1035" s="30">
        <v>43</v>
      </c>
    </row>
    <row r="1036" spans="1:1" x14ac:dyDescent="0.25">
      <c r="A1036" s="29">
        <v>48</v>
      </c>
    </row>
    <row r="1037" spans="1:1" x14ac:dyDescent="0.25">
      <c r="A1037" s="30">
        <v>20</v>
      </c>
    </row>
    <row r="1038" spans="1:1" x14ac:dyDescent="0.25">
      <c r="A1038" s="29">
        <v>30</v>
      </c>
    </row>
    <row r="1039" spans="1:1" x14ac:dyDescent="0.25">
      <c r="A1039" s="30">
        <v>40</v>
      </c>
    </row>
    <row r="1082" ht="11.25" customHeight="1" x14ac:dyDescent="0.25"/>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7A9A-369F-46C5-93C5-09FBB32FF7C0}">
  <sheetPr codeName="Sheet7">
    <tabColor theme="6"/>
  </sheetPr>
  <dimension ref="A1:D7"/>
  <sheetViews>
    <sheetView workbookViewId="0">
      <selection activeCell="E11" sqref="E11"/>
    </sheetView>
  </sheetViews>
  <sheetFormatPr defaultColWidth="9" defaultRowHeight="15" x14ac:dyDescent="0.25"/>
  <cols>
    <col min="1" max="1" width="11" customWidth="1"/>
    <col min="2" max="2" width="11.28515625" customWidth="1"/>
    <col min="4" max="4" width="15.42578125" customWidth="1"/>
  </cols>
  <sheetData>
    <row r="1" spans="1:4" ht="21.75" customHeight="1" x14ac:dyDescent="0.25">
      <c r="A1" s="2" t="s">
        <v>1789</v>
      </c>
      <c r="B1" s="2" t="s">
        <v>24</v>
      </c>
      <c r="C1" s="2" t="s">
        <v>25</v>
      </c>
      <c r="D1" s="2" t="s">
        <v>31</v>
      </c>
    </row>
    <row r="2" spans="1:4" x14ac:dyDescent="0.25">
      <c r="A2" s="3" t="s">
        <v>18</v>
      </c>
      <c r="B2" s="3" t="s">
        <v>26</v>
      </c>
      <c r="C2" s="3" t="s">
        <v>30</v>
      </c>
      <c r="D2" s="3">
        <v>60</v>
      </c>
    </row>
    <row r="3" spans="1:4" x14ac:dyDescent="0.25">
      <c r="A3" s="3" t="s">
        <v>19</v>
      </c>
      <c r="B3" s="3" t="s">
        <v>27</v>
      </c>
      <c r="C3" s="3" t="s">
        <v>30</v>
      </c>
      <c r="D3" s="3">
        <v>60</v>
      </c>
    </row>
    <row r="4" spans="1:4" x14ac:dyDescent="0.25">
      <c r="A4" s="3" t="s">
        <v>20</v>
      </c>
      <c r="B4" s="3" t="s">
        <v>28</v>
      </c>
      <c r="C4" s="3" t="s">
        <v>30</v>
      </c>
      <c r="D4" s="3">
        <v>60</v>
      </c>
    </row>
    <row r="5" spans="1:4" x14ac:dyDescent="0.25">
      <c r="A5" s="3" t="s">
        <v>21</v>
      </c>
      <c r="B5" s="3" t="s">
        <v>29</v>
      </c>
      <c r="C5" s="3" t="s">
        <v>30</v>
      </c>
      <c r="D5" s="3">
        <v>60</v>
      </c>
    </row>
    <row r="6" spans="1:4" x14ac:dyDescent="0.25">
      <c r="A6" s="3" t="s">
        <v>22</v>
      </c>
      <c r="B6" s="3" t="s">
        <v>36</v>
      </c>
      <c r="C6" s="3" t="s">
        <v>30</v>
      </c>
      <c r="D6" s="3">
        <v>60</v>
      </c>
    </row>
    <row r="7" spans="1:4" x14ac:dyDescent="0.25">
      <c r="A7" s="3" t="s">
        <v>23</v>
      </c>
      <c r="B7" s="3" t="s">
        <v>28</v>
      </c>
      <c r="C7" s="3" t="s">
        <v>37</v>
      </c>
      <c r="D7" s="3">
        <v>98</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156D-DBB5-4EA9-A733-8897AD1035D5}">
  <sheetPr codeName="Sheet8">
    <tabColor theme="6"/>
  </sheetPr>
  <dimension ref="A1:C13"/>
  <sheetViews>
    <sheetView workbookViewId="0">
      <selection activeCell="K23" sqref="K23"/>
    </sheetView>
  </sheetViews>
  <sheetFormatPr defaultColWidth="9" defaultRowHeight="15" x14ac:dyDescent="0.25"/>
  <cols>
    <col min="1" max="1" width="9" customWidth="1"/>
    <col min="2" max="2" width="19.42578125" customWidth="1"/>
    <col min="3" max="3" width="22.42578125" customWidth="1"/>
  </cols>
  <sheetData>
    <row r="1" spans="1:3" x14ac:dyDescent="0.25">
      <c r="A1" s="1" t="s">
        <v>1</v>
      </c>
      <c r="B1" s="1" t="s">
        <v>17</v>
      </c>
      <c r="C1" s="1" t="s">
        <v>2</v>
      </c>
    </row>
    <row r="2" spans="1:3" x14ac:dyDescent="0.25">
      <c r="A2" s="3">
        <v>1</v>
      </c>
      <c r="B2" s="3" t="s">
        <v>12</v>
      </c>
      <c r="C2" s="3" t="s">
        <v>15</v>
      </c>
    </row>
    <row r="3" spans="1:3" x14ac:dyDescent="0.25">
      <c r="A3" s="3">
        <v>2</v>
      </c>
      <c r="B3" s="3" t="s">
        <v>3</v>
      </c>
      <c r="C3" s="3" t="s">
        <v>16</v>
      </c>
    </row>
    <row r="4" spans="1:3" x14ac:dyDescent="0.25">
      <c r="A4" s="3">
        <v>3</v>
      </c>
      <c r="B4" s="3" t="s">
        <v>14</v>
      </c>
      <c r="C4" s="3" t="s">
        <v>15</v>
      </c>
    </row>
    <row r="5" spans="1:3" x14ac:dyDescent="0.25">
      <c r="A5" s="3">
        <v>4</v>
      </c>
      <c r="B5" s="3" t="s">
        <v>9</v>
      </c>
      <c r="C5" s="3" t="s">
        <v>15</v>
      </c>
    </row>
    <row r="6" spans="1:3" x14ac:dyDescent="0.25">
      <c r="A6" s="3">
        <v>5</v>
      </c>
      <c r="B6" s="3" t="s">
        <v>5</v>
      </c>
      <c r="C6" s="3" t="s">
        <v>16</v>
      </c>
    </row>
    <row r="7" spans="1:3" x14ac:dyDescent="0.25">
      <c r="A7" s="3">
        <v>6</v>
      </c>
      <c r="B7" s="3" t="s">
        <v>4</v>
      </c>
      <c r="C7" s="3" t="s">
        <v>16</v>
      </c>
    </row>
    <row r="8" spans="1:3" x14ac:dyDescent="0.25">
      <c r="A8" s="3">
        <v>7</v>
      </c>
      <c r="B8" s="3" t="s">
        <v>7</v>
      </c>
      <c r="C8" s="3" t="s">
        <v>15</v>
      </c>
    </row>
    <row r="9" spans="1:3" x14ac:dyDescent="0.25">
      <c r="A9" s="3">
        <v>8</v>
      </c>
      <c r="B9" s="3" t="s">
        <v>8</v>
      </c>
      <c r="C9" s="3" t="s">
        <v>16</v>
      </c>
    </row>
    <row r="10" spans="1:3" x14ac:dyDescent="0.25">
      <c r="A10" s="3">
        <v>9</v>
      </c>
      <c r="B10" s="3" t="s">
        <v>10</v>
      </c>
      <c r="C10" s="3" t="s">
        <v>15</v>
      </c>
    </row>
    <row r="11" spans="1:3" x14ac:dyDescent="0.25">
      <c r="A11" s="3">
        <v>10</v>
      </c>
      <c r="B11" s="3" t="s">
        <v>13</v>
      </c>
      <c r="C11" s="3" t="s">
        <v>16</v>
      </c>
    </row>
    <row r="12" spans="1:3" x14ac:dyDescent="0.25">
      <c r="A12" s="3">
        <v>11</v>
      </c>
      <c r="B12" s="3" t="s">
        <v>6</v>
      </c>
      <c r="C12" s="3" t="s">
        <v>16</v>
      </c>
    </row>
    <row r="13" spans="1:3" x14ac:dyDescent="0.25">
      <c r="A13" s="3">
        <v>12</v>
      </c>
      <c r="B13" s="3" t="s">
        <v>11</v>
      </c>
      <c r="C13" s="3" t="s">
        <v>15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03E6B-C648-491E-9E5D-F67501FDD632}">
  <sheetPr codeName="Sheet11">
    <tabColor theme="6"/>
  </sheetPr>
  <dimension ref="A1:Q1039"/>
  <sheetViews>
    <sheetView topLeftCell="H1" zoomScaleNormal="100" workbookViewId="0">
      <pane ySplit="1" topLeftCell="A2" activePane="bottomLeft" state="frozen"/>
      <selection pane="bottomLeft" activeCell="S12" sqref="S12"/>
    </sheetView>
  </sheetViews>
  <sheetFormatPr defaultColWidth="9" defaultRowHeight="15" x14ac:dyDescent="0.25"/>
  <cols>
    <col min="1" max="1" width="12.42578125" customWidth="1"/>
    <col min="2" max="2" width="15.28515625" customWidth="1"/>
    <col min="3" max="3" width="11.42578125" customWidth="1"/>
    <col min="4" max="4" width="13.140625" customWidth="1"/>
    <col min="5" max="5" width="13.85546875" customWidth="1"/>
    <col min="6" max="6" width="16.140625" customWidth="1"/>
    <col min="7" max="7" width="14.7109375" customWidth="1"/>
    <col min="8" max="8" width="13" customWidth="1"/>
    <col min="9" max="9" width="11.42578125" customWidth="1"/>
    <col min="10" max="10" width="14.140625" customWidth="1"/>
    <col min="11" max="11" width="15.140625" customWidth="1"/>
    <col min="12" max="12" width="10.5703125" customWidth="1"/>
    <col min="13" max="13" width="10.140625" customWidth="1"/>
    <col min="14" max="14" width="16.28515625" customWidth="1"/>
    <col min="15" max="15" width="19.42578125" customWidth="1"/>
    <col min="16" max="16" width="16.7109375" customWidth="1"/>
    <col min="17" max="17" width="24.28515625" bestFit="1" customWidth="1"/>
  </cols>
  <sheetData>
    <row r="1" spans="1:17" ht="48" customHeight="1" x14ac:dyDescent="0.25">
      <c r="A1" s="23" t="s">
        <v>53</v>
      </c>
      <c r="B1" s="4" t="s">
        <v>12</v>
      </c>
      <c r="C1" s="4" t="s">
        <v>3</v>
      </c>
      <c r="D1" s="4" t="s">
        <v>14</v>
      </c>
      <c r="E1" s="4" t="s">
        <v>9</v>
      </c>
      <c r="F1" s="4" t="s">
        <v>5</v>
      </c>
      <c r="G1" s="4" t="s">
        <v>4</v>
      </c>
      <c r="H1" s="4" t="s">
        <v>7</v>
      </c>
      <c r="I1" s="4" t="s">
        <v>8</v>
      </c>
      <c r="J1" s="4" t="s">
        <v>10</v>
      </c>
      <c r="K1" s="4" t="s">
        <v>13</v>
      </c>
      <c r="L1" s="4" t="s">
        <v>6</v>
      </c>
      <c r="M1" s="4" t="s">
        <v>11</v>
      </c>
      <c r="N1" s="4" t="s">
        <v>42</v>
      </c>
      <c r="O1" s="4" t="s">
        <v>54</v>
      </c>
      <c r="P1" s="4" t="s">
        <v>55</v>
      </c>
      <c r="Q1" t="s">
        <v>1849</v>
      </c>
    </row>
    <row r="2" spans="1:17" x14ac:dyDescent="0.25">
      <c r="A2">
        <v>422111</v>
      </c>
      <c r="B2" s="4">
        <v>0</v>
      </c>
      <c r="C2" s="4">
        <v>60</v>
      </c>
      <c r="D2" s="4">
        <v>0</v>
      </c>
      <c r="E2" s="4">
        <v>0</v>
      </c>
      <c r="F2" s="4">
        <v>0</v>
      </c>
      <c r="G2" s="4">
        <v>0</v>
      </c>
      <c r="H2" s="4">
        <v>15</v>
      </c>
      <c r="I2" s="4">
        <v>0</v>
      </c>
      <c r="J2" s="4">
        <v>0</v>
      </c>
      <c r="K2" s="4">
        <v>0</v>
      </c>
      <c r="L2" s="4">
        <v>0</v>
      </c>
      <c r="M2" s="4">
        <v>0</v>
      </c>
      <c r="N2" s="11">
        <f>SUM(line_downtime[[#This Row],[Emergency stop]:[Other]])/60</f>
        <v>1.25</v>
      </c>
      <c r="O2" s="11">
        <f>(C2+F2+G2+I2+K2+L2)/60</f>
        <v>1</v>
      </c>
      <c r="P2" s="11">
        <f>N2-O2</f>
        <v>0.25</v>
      </c>
      <c r="Q2" s="4">
        <f>SUM(line_downtime[[#This Row],[Emergency stop]:[Other]])</f>
        <v>75</v>
      </c>
    </row>
    <row r="3" spans="1:17" x14ac:dyDescent="0.25">
      <c r="A3">
        <v>422112</v>
      </c>
      <c r="B3" s="4">
        <v>0</v>
      </c>
      <c r="C3" s="4">
        <v>20</v>
      </c>
      <c r="D3" s="4">
        <v>0</v>
      </c>
      <c r="E3" s="4">
        <v>0</v>
      </c>
      <c r="F3" s="4">
        <v>0</v>
      </c>
      <c r="G3" s="4">
        <v>0</v>
      </c>
      <c r="H3" s="4">
        <v>0</v>
      </c>
      <c r="I3" s="4">
        <v>20</v>
      </c>
      <c r="J3" s="4">
        <v>0</v>
      </c>
      <c r="K3" s="4">
        <v>0</v>
      </c>
      <c r="L3" s="4">
        <v>0</v>
      </c>
      <c r="M3" s="4">
        <v>0</v>
      </c>
      <c r="N3" s="11">
        <f>SUM(line_downtime[[#This Row],[Emergency stop]:[Other]])/60</f>
        <v>0.66666666666666663</v>
      </c>
      <c r="O3" s="11">
        <f t="shared" ref="O3:O66" si="0">(C3+F3+G3+I3+K3+L3)/60</f>
        <v>0.66666666666666663</v>
      </c>
      <c r="P3" s="11">
        <f t="shared" ref="P3:P66" si="1">N3-O3</f>
        <v>0</v>
      </c>
      <c r="Q3" s="4">
        <f>SUM(line_downtime[[#This Row],[Emergency stop]:[Other]])</f>
        <v>40</v>
      </c>
    </row>
    <row r="4" spans="1:17" x14ac:dyDescent="0.25">
      <c r="A4">
        <v>422113</v>
      </c>
      <c r="B4" s="4">
        <v>0</v>
      </c>
      <c r="C4" s="4">
        <v>50</v>
      </c>
      <c r="D4" s="4">
        <v>0</v>
      </c>
      <c r="E4" s="4">
        <v>0</v>
      </c>
      <c r="F4" s="4">
        <v>0</v>
      </c>
      <c r="G4" s="4">
        <v>0</v>
      </c>
      <c r="H4" s="4">
        <v>0</v>
      </c>
      <c r="I4" s="4">
        <v>0</v>
      </c>
      <c r="J4" s="4">
        <v>0</v>
      </c>
      <c r="K4" s="4">
        <v>0</v>
      </c>
      <c r="L4" s="4">
        <v>0</v>
      </c>
      <c r="M4" s="4">
        <v>0</v>
      </c>
      <c r="N4" s="11">
        <f>SUM(line_downtime[[#This Row],[Emergency stop]:[Other]])/60</f>
        <v>0.83333333333333337</v>
      </c>
      <c r="O4" s="11">
        <f t="shared" si="0"/>
        <v>0.83333333333333337</v>
      </c>
      <c r="P4" s="11">
        <f t="shared" si="1"/>
        <v>0</v>
      </c>
      <c r="Q4" s="4">
        <f>SUM(line_downtime[[#This Row],[Emergency stop]:[Other]])</f>
        <v>50</v>
      </c>
    </row>
    <row r="5" spans="1:17" x14ac:dyDescent="0.25">
      <c r="A5">
        <v>422114</v>
      </c>
      <c r="B5" s="4">
        <v>0</v>
      </c>
      <c r="C5" s="4">
        <v>0</v>
      </c>
      <c r="D5" s="4">
        <v>0</v>
      </c>
      <c r="E5" s="4">
        <v>25</v>
      </c>
      <c r="F5" s="4">
        <v>0</v>
      </c>
      <c r="G5" s="4">
        <v>15</v>
      </c>
      <c r="H5" s="4">
        <v>0</v>
      </c>
      <c r="I5" s="4">
        <v>0</v>
      </c>
      <c r="J5" s="4">
        <v>0</v>
      </c>
      <c r="K5" s="4">
        <v>0</v>
      </c>
      <c r="L5" s="4">
        <v>0</v>
      </c>
      <c r="M5" s="4">
        <v>0</v>
      </c>
      <c r="N5" s="11">
        <f>SUM(line_downtime[[#This Row],[Emergency stop]:[Other]])/60</f>
        <v>0.66666666666666663</v>
      </c>
      <c r="O5" s="11">
        <f t="shared" si="0"/>
        <v>0.25</v>
      </c>
      <c r="P5" s="11">
        <f t="shared" si="1"/>
        <v>0.41666666666666663</v>
      </c>
      <c r="Q5" s="4">
        <f>SUM(line_downtime[[#This Row],[Emergency stop]:[Other]])</f>
        <v>40</v>
      </c>
    </row>
    <row r="6" spans="1:17" x14ac:dyDescent="0.25">
      <c r="A6">
        <v>422115</v>
      </c>
      <c r="B6" s="4">
        <v>0</v>
      </c>
      <c r="C6" s="4">
        <v>0</v>
      </c>
      <c r="D6" s="4">
        <v>0</v>
      </c>
      <c r="E6" s="4">
        <v>0</v>
      </c>
      <c r="F6" s="4">
        <v>0</v>
      </c>
      <c r="G6" s="4">
        <v>0</v>
      </c>
      <c r="H6" s="4">
        <v>0</v>
      </c>
      <c r="I6" s="4">
        <v>0</v>
      </c>
      <c r="J6" s="4">
        <v>0</v>
      </c>
      <c r="K6" s="4">
        <v>24</v>
      </c>
      <c r="L6" s="4">
        <v>0</v>
      </c>
      <c r="M6" s="4">
        <v>0</v>
      </c>
      <c r="N6" s="11">
        <f>SUM(line_downtime[[#This Row],[Emergency stop]:[Other]])/60</f>
        <v>0.4</v>
      </c>
      <c r="O6" s="11">
        <f t="shared" si="0"/>
        <v>0.4</v>
      </c>
      <c r="P6" s="11">
        <f t="shared" si="1"/>
        <v>0</v>
      </c>
      <c r="Q6" s="4">
        <f>SUM(line_downtime[[#This Row],[Emergency stop]:[Other]])</f>
        <v>24</v>
      </c>
    </row>
    <row r="7" spans="1:17" x14ac:dyDescent="0.25">
      <c r="A7">
        <v>422116</v>
      </c>
      <c r="B7" s="4">
        <v>0</v>
      </c>
      <c r="C7" s="4">
        <v>0</v>
      </c>
      <c r="D7" s="4">
        <v>0</v>
      </c>
      <c r="E7" s="4">
        <v>0</v>
      </c>
      <c r="F7" s="4">
        <v>0</v>
      </c>
      <c r="G7" s="4">
        <v>0</v>
      </c>
      <c r="H7" s="4">
        <v>0</v>
      </c>
      <c r="I7" s="4">
        <v>0</v>
      </c>
      <c r="J7" s="4">
        <v>0</v>
      </c>
      <c r="K7" s="4">
        <v>0</v>
      </c>
      <c r="L7" s="4">
        <v>0</v>
      </c>
      <c r="M7" s="4">
        <v>0</v>
      </c>
      <c r="N7" s="11">
        <f>SUM(line_downtime[[#This Row],[Emergency stop]:[Other]])/60</f>
        <v>0</v>
      </c>
      <c r="O7" s="11">
        <f t="shared" si="0"/>
        <v>0</v>
      </c>
      <c r="P7" s="11">
        <f t="shared" si="1"/>
        <v>0</v>
      </c>
      <c r="Q7" s="4">
        <f>SUM(line_downtime[[#This Row],[Emergency stop]:[Other]])</f>
        <v>0</v>
      </c>
    </row>
    <row r="8" spans="1:17" x14ac:dyDescent="0.25">
      <c r="A8">
        <v>422117</v>
      </c>
      <c r="B8" s="4">
        <v>0</v>
      </c>
      <c r="C8" s="4">
        <v>10</v>
      </c>
      <c r="D8" s="4">
        <v>0</v>
      </c>
      <c r="E8" s="4">
        <v>0</v>
      </c>
      <c r="F8" s="4">
        <v>0</v>
      </c>
      <c r="G8" s="4">
        <v>5</v>
      </c>
      <c r="H8" s="4">
        <v>0</v>
      </c>
      <c r="I8" s="4">
        <v>0</v>
      </c>
      <c r="J8" s="4">
        <v>0</v>
      </c>
      <c r="K8" s="4">
        <v>0</v>
      </c>
      <c r="L8" s="4">
        <v>0</v>
      </c>
      <c r="M8" s="4">
        <v>0</v>
      </c>
      <c r="N8" s="11">
        <f>SUM(line_downtime[[#This Row],[Emergency stop]:[Other]])/60</f>
        <v>0.25</v>
      </c>
      <c r="O8" s="11">
        <f t="shared" si="0"/>
        <v>0.25</v>
      </c>
      <c r="P8" s="11">
        <f t="shared" si="1"/>
        <v>0</v>
      </c>
      <c r="Q8" s="4">
        <f>SUM(line_downtime[[#This Row],[Emergency stop]:[Other]])</f>
        <v>15</v>
      </c>
    </row>
    <row r="9" spans="1:17" x14ac:dyDescent="0.25">
      <c r="A9">
        <v>422118</v>
      </c>
      <c r="B9" s="4">
        <v>0</v>
      </c>
      <c r="C9" s="4">
        <v>0</v>
      </c>
      <c r="D9" s="4">
        <v>0</v>
      </c>
      <c r="E9" s="4">
        <v>0</v>
      </c>
      <c r="F9" s="4">
        <v>0</v>
      </c>
      <c r="G9" s="4">
        <v>14</v>
      </c>
      <c r="H9" s="4">
        <v>16</v>
      </c>
      <c r="I9" s="4">
        <v>0</v>
      </c>
      <c r="J9" s="4">
        <v>0</v>
      </c>
      <c r="K9" s="4">
        <v>0</v>
      </c>
      <c r="L9" s="4">
        <v>10</v>
      </c>
      <c r="M9" s="4">
        <v>20</v>
      </c>
      <c r="N9" s="11">
        <f>SUM(line_downtime[[#This Row],[Emergency stop]:[Other]])/60</f>
        <v>1</v>
      </c>
      <c r="O9" s="11">
        <f t="shared" si="0"/>
        <v>0.4</v>
      </c>
      <c r="P9" s="11">
        <f t="shared" si="1"/>
        <v>0.6</v>
      </c>
      <c r="Q9" s="4">
        <f>SUM(line_downtime[[#This Row],[Emergency stop]:[Other]])</f>
        <v>60</v>
      </c>
    </row>
    <row r="10" spans="1:17" x14ac:dyDescent="0.25">
      <c r="A10">
        <v>422119</v>
      </c>
      <c r="B10" s="4">
        <v>0</v>
      </c>
      <c r="C10" s="4">
        <v>0</v>
      </c>
      <c r="D10" s="4">
        <v>0</v>
      </c>
      <c r="E10" s="4">
        <v>25</v>
      </c>
      <c r="F10" s="4">
        <v>0</v>
      </c>
      <c r="G10" s="4">
        <v>0</v>
      </c>
      <c r="H10" s="4">
        <v>0</v>
      </c>
      <c r="I10" s="4">
        <v>0</v>
      </c>
      <c r="J10" s="4">
        <v>0</v>
      </c>
      <c r="K10" s="4">
        <v>0</v>
      </c>
      <c r="L10" s="4">
        <v>0</v>
      </c>
      <c r="M10" s="4">
        <v>0</v>
      </c>
      <c r="N10" s="11">
        <f>SUM(line_downtime[[#This Row],[Emergency stop]:[Other]])/60</f>
        <v>0.41666666666666669</v>
      </c>
      <c r="O10" s="11">
        <f t="shared" si="0"/>
        <v>0</v>
      </c>
      <c r="P10" s="11">
        <f t="shared" si="1"/>
        <v>0.41666666666666669</v>
      </c>
      <c r="Q10" s="4">
        <f>SUM(line_downtime[[#This Row],[Emergency stop]:[Other]])</f>
        <v>25</v>
      </c>
    </row>
    <row r="11" spans="1:17" x14ac:dyDescent="0.25">
      <c r="A11">
        <v>422120</v>
      </c>
      <c r="B11" s="4">
        <v>0</v>
      </c>
      <c r="C11" s="4">
        <v>0</v>
      </c>
      <c r="D11" s="4">
        <v>0</v>
      </c>
      <c r="E11" s="4">
        <v>20</v>
      </c>
      <c r="F11" s="4">
        <v>15</v>
      </c>
      <c r="G11" s="4">
        <v>0</v>
      </c>
      <c r="H11" s="4">
        <v>0</v>
      </c>
      <c r="I11" s="4">
        <v>0</v>
      </c>
      <c r="J11" s="4">
        <v>17</v>
      </c>
      <c r="K11" s="4">
        <v>0</v>
      </c>
      <c r="L11" s="4">
        <v>0</v>
      </c>
      <c r="M11" s="4">
        <v>0</v>
      </c>
      <c r="N11" s="11">
        <f>SUM(line_downtime[[#This Row],[Emergency stop]:[Other]])/60</f>
        <v>0.8666666666666667</v>
      </c>
      <c r="O11" s="11">
        <f t="shared" si="0"/>
        <v>0.25</v>
      </c>
      <c r="P11" s="11">
        <f t="shared" si="1"/>
        <v>0.6166666666666667</v>
      </c>
      <c r="Q11" s="4">
        <f>SUM(line_downtime[[#This Row],[Emergency stop]:[Other]])</f>
        <v>52</v>
      </c>
    </row>
    <row r="12" spans="1:17" x14ac:dyDescent="0.25">
      <c r="A12">
        <v>422121</v>
      </c>
      <c r="B12" s="4">
        <v>0</v>
      </c>
      <c r="C12" s="4">
        <v>0</v>
      </c>
      <c r="D12" s="4">
        <v>0</v>
      </c>
      <c r="E12" s="4">
        <v>0</v>
      </c>
      <c r="F12" s="4">
        <v>0</v>
      </c>
      <c r="G12" s="4">
        <v>0</v>
      </c>
      <c r="H12" s="4">
        <v>15</v>
      </c>
      <c r="I12" s="4">
        <v>0</v>
      </c>
      <c r="J12" s="4">
        <v>0</v>
      </c>
      <c r="K12" s="4">
        <v>0</v>
      </c>
      <c r="L12" s="4">
        <v>0</v>
      </c>
      <c r="M12" s="4">
        <v>0</v>
      </c>
      <c r="N12" s="11">
        <f>SUM(line_downtime[[#This Row],[Emergency stop]:[Other]])/60</f>
        <v>0.25</v>
      </c>
      <c r="O12" s="11">
        <f t="shared" si="0"/>
        <v>0</v>
      </c>
      <c r="P12" s="11">
        <f t="shared" si="1"/>
        <v>0.25</v>
      </c>
      <c r="Q12" s="4">
        <f>SUM(line_downtime[[#This Row],[Emergency stop]:[Other]])</f>
        <v>15</v>
      </c>
    </row>
    <row r="13" spans="1:17" x14ac:dyDescent="0.25">
      <c r="A13">
        <v>422122</v>
      </c>
      <c r="B13" s="4">
        <v>0</v>
      </c>
      <c r="C13" s="4">
        <v>0</v>
      </c>
      <c r="D13" s="4">
        <v>0</v>
      </c>
      <c r="E13" s="4">
        <v>0</v>
      </c>
      <c r="F13" s="4">
        <v>0</v>
      </c>
      <c r="G13" s="4">
        <v>0</v>
      </c>
      <c r="H13" s="4">
        <v>25</v>
      </c>
      <c r="I13" s="4">
        <v>0</v>
      </c>
      <c r="J13" s="4">
        <v>0</v>
      </c>
      <c r="K13" s="4">
        <v>0</v>
      </c>
      <c r="L13" s="4">
        <v>0</v>
      </c>
      <c r="M13" s="4">
        <v>0</v>
      </c>
      <c r="N13" s="11">
        <f>SUM(line_downtime[[#This Row],[Emergency stop]:[Other]])/60</f>
        <v>0.41666666666666669</v>
      </c>
      <c r="O13" s="11">
        <f t="shared" si="0"/>
        <v>0</v>
      </c>
      <c r="P13" s="11">
        <f t="shared" si="1"/>
        <v>0.41666666666666669</v>
      </c>
      <c r="Q13" s="4">
        <f>SUM(line_downtime[[#This Row],[Emergency stop]:[Other]])</f>
        <v>25</v>
      </c>
    </row>
    <row r="14" spans="1:17" x14ac:dyDescent="0.25">
      <c r="A14">
        <v>422123</v>
      </c>
      <c r="B14" s="4">
        <v>0</v>
      </c>
      <c r="C14" s="4">
        <v>0</v>
      </c>
      <c r="D14" s="4">
        <v>0</v>
      </c>
      <c r="E14" s="4">
        <v>43</v>
      </c>
      <c r="F14" s="4">
        <v>0</v>
      </c>
      <c r="G14" s="4">
        <v>0</v>
      </c>
      <c r="H14" s="4">
        <v>30</v>
      </c>
      <c r="I14" s="4">
        <v>0</v>
      </c>
      <c r="J14" s="4">
        <v>0</v>
      </c>
      <c r="K14" s="4">
        <v>0</v>
      </c>
      <c r="L14" s="4">
        <v>0</v>
      </c>
      <c r="M14" s="4">
        <v>0</v>
      </c>
      <c r="N14" s="11">
        <f>SUM(line_downtime[[#This Row],[Emergency stop]:[Other]])/60</f>
        <v>1.2166666666666666</v>
      </c>
      <c r="O14" s="11">
        <f t="shared" si="0"/>
        <v>0</v>
      </c>
      <c r="P14" s="11">
        <f t="shared" si="1"/>
        <v>1.2166666666666666</v>
      </c>
      <c r="Q14" s="4">
        <f>SUM(line_downtime[[#This Row],[Emergency stop]:[Other]])</f>
        <v>73</v>
      </c>
    </row>
    <row r="15" spans="1:17" x14ac:dyDescent="0.25">
      <c r="A15">
        <v>422124</v>
      </c>
      <c r="B15" s="4">
        <v>0</v>
      </c>
      <c r="C15" s="4">
        <v>0</v>
      </c>
      <c r="D15" s="4">
        <v>0</v>
      </c>
      <c r="E15" s="4">
        <v>0</v>
      </c>
      <c r="F15" s="4">
        <v>20</v>
      </c>
      <c r="G15" s="4">
        <v>20</v>
      </c>
      <c r="H15" s="4">
        <v>0</v>
      </c>
      <c r="I15" s="4">
        <v>0</v>
      </c>
      <c r="J15" s="4">
        <v>0</v>
      </c>
      <c r="K15" s="4">
        <v>0</v>
      </c>
      <c r="L15" s="4">
        <v>0</v>
      </c>
      <c r="M15" s="4">
        <v>0</v>
      </c>
      <c r="N15" s="11">
        <f>SUM(line_downtime[[#This Row],[Emergency stop]:[Other]])/60</f>
        <v>0.66666666666666663</v>
      </c>
      <c r="O15" s="11">
        <f t="shared" si="0"/>
        <v>0.66666666666666663</v>
      </c>
      <c r="P15" s="11">
        <f t="shared" si="1"/>
        <v>0</v>
      </c>
      <c r="Q15" s="4">
        <f>SUM(line_downtime[[#This Row],[Emergency stop]:[Other]])</f>
        <v>40</v>
      </c>
    </row>
    <row r="16" spans="1:17" x14ac:dyDescent="0.25">
      <c r="A16">
        <v>422125</v>
      </c>
      <c r="B16" s="4">
        <v>0</v>
      </c>
      <c r="C16" s="4">
        <v>0</v>
      </c>
      <c r="D16" s="4">
        <v>0</v>
      </c>
      <c r="E16" s="4">
        <v>0</v>
      </c>
      <c r="F16" s="4">
        <v>0</v>
      </c>
      <c r="G16" s="4">
        <v>0</v>
      </c>
      <c r="H16" s="4">
        <v>0</v>
      </c>
      <c r="I16" s="4">
        <v>0</v>
      </c>
      <c r="J16" s="4">
        <v>0</v>
      </c>
      <c r="K16" s="4">
        <v>0</v>
      </c>
      <c r="L16" s="4">
        <v>10</v>
      </c>
      <c r="M16" s="4">
        <v>10</v>
      </c>
      <c r="N16" s="11">
        <f>SUM(line_downtime[[#This Row],[Emergency stop]:[Other]])/60</f>
        <v>0.33333333333333331</v>
      </c>
      <c r="O16" s="11">
        <f t="shared" si="0"/>
        <v>0.16666666666666666</v>
      </c>
      <c r="P16" s="11">
        <f t="shared" si="1"/>
        <v>0.16666666666666666</v>
      </c>
      <c r="Q16" s="4">
        <f>SUM(line_downtime[[#This Row],[Emergency stop]:[Other]])</f>
        <v>20</v>
      </c>
    </row>
    <row r="17" spans="1:17" x14ac:dyDescent="0.25">
      <c r="A17">
        <v>422126</v>
      </c>
      <c r="B17" s="4">
        <v>0</v>
      </c>
      <c r="C17" s="4">
        <v>0</v>
      </c>
      <c r="D17" s="4">
        <v>0</v>
      </c>
      <c r="E17" s="4">
        <v>0</v>
      </c>
      <c r="F17" s="4">
        <v>0</v>
      </c>
      <c r="G17" s="4">
        <v>0</v>
      </c>
      <c r="H17" s="4">
        <v>0</v>
      </c>
      <c r="I17" s="4">
        <v>44</v>
      </c>
      <c r="J17" s="4">
        <v>0</v>
      </c>
      <c r="K17" s="4">
        <v>0</v>
      </c>
      <c r="L17" s="4">
        <v>0</v>
      </c>
      <c r="M17" s="4">
        <v>0</v>
      </c>
      <c r="N17" s="11">
        <f>SUM(line_downtime[[#This Row],[Emergency stop]:[Other]])/60</f>
        <v>0.73333333333333328</v>
      </c>
      <c r="O17" s="11">
        <f t="shared" si="0"/>
        <v>0.73333333333333328</v>
      </c>
      <c r="P17" s="11">
        <f t="shared" si="1"/>
        <v>0</v>
      </c>
      <c r="Q17" s="4">
        <f>SUM(line_downtime[[#This Row],[Emergency stop]:[Other]])</f>
        <v>44</v>
      </c>
    </row>
    <row r="18" spans="1:17" x14ac:dyDescent="0.25">
      <c r="A18">
        <v>422127</v>
      </c>
      <c r="B18" s="4">
        <v>0</v>
      </c>
      <c r="C18" s="4">
        <v>0</v>
      </c>
      <c r="D18" s="4">
        <v>0</v>
      </c>
      <c r="E18" s="4">
        <v>0</v>
      </c>
      <c r="F18" s="4">
        <v>0</v>
      </c>
      <c r="G18" s="4">
        <v>23</v>
      </c>
      <c r="H18" s="4">
        <v>0</v>
      </c>
      <c r="I18" s="4">
        <v>0</v>
      </c>
      <c r="J18" s="4">
        <v>0</v>
      </c>
      <c r="K18" s="4">
        <v>0</v>
      </c>
      <c r="L18" s="4">
        <v>0</v>
      </c>
      <c r="M18" s="4">
        <v>0</v>
      </c>
      <c r="N18" s="11">
        <f>SUM(line_downtime[[#This Row],[Emergency stop]:[Other]])/60</f>
        <v>0.38333333333333336</v>
      </c>
      <c r="O18" s="11">
        <f t="shared" si="0"/>
        <v>0.38333333333333336</v>
      </c>
      <c r="P18" s="11">
        <f t="shared" si="1"/>
        <v>0</v>
      </c>
      <c r="Q18" s="4">
        <f>SUM(line_downtime[[#This Row],[Emergency stop]:[Other]])</f>
        <v>23</v>
      </c>
    </row>
    <row r="19" spans="1:17" x14ac:dyDescent="0.25">
      <c r="A19">
        <v>422128</v>
      </c>
      <c r="B19" s="4">
        <v>0</v>
      </c>
      <c r="C19" s="4">
        <v>0</v>
      </c>
      <c r="D19" s="4">
        <v>0</v>
      </c>
      <c r="E19" s="4">
        <v>0</v>
      </c>
      <c r="F19" s="4">
        <v>22</v>
      </c>
      <c r="G19" s="4">
        <v>0</v>
      </c>
      <c r="H19" s="4">
        <v>30</v>
      </c>
      <c r="I19" s="4">
        <v>0</v>
      </c>
      <c r="J19" s="4">
        <v>0</v>
      </c>
      <c r="K19" s="4">
        <v>0</v>
      </c>
      <c r="L19" s="4">
        <v>0</v>
      </c>
      <c r="M19" s="4">
        <v>0</v>
      </c>
      <c r="N19" s="11">
        <f>SUM(line_downtime[[#This Row],[Emergency stop]:[Other]])/60</f>
        <v>0.8666666666666667</v>
      </c>
      <c r="O19" s="11">
        <f t="shared" si="0"/>
        <v>0.36666666666666664</v>
      </c>
      <c r="P19" s="11">
        <f t="shared" si="1"/>
        <v>0.5</v>
      </c>
      <c r="Q19" s="4">
        <f>SUM(line_downtime[[#This Row],[Emergency stop]:[Other]])</f>
        <v>52</v>
      </c>
    </row>
    <row r="20" spans="1:17" x14ac:dyDescent="0.25">
      <c r="A20">
        <v>422129</v>
      </c>
      <c r="B20" s="4">
        <v>0</v>
      </c>
      <c r="C20" s="4">
        <v>0</v>
      </c>
      <c r="D20" s="4">
        <v>0</v>
      </c>
      <c r="E20" s="4">
        <v>0</v>
      </c>
      <c r="F20" s="4">
        <v>0</v>
      </c>
      <c r="G20" s="4">
        <v>0</v>
      </c>
      <c r="H20" s="4">
        <v>0</v>
      </c>
      <c r="I20" s="4">
        <v>0</v>
      </c>
      <c r="J20" s="4">
        <v>0</v>
      </c>
      <c r="K20" s="4">
        <v>0</v>
      </c>
      <c r="L20" s="4">
        <v>0</v>
      </c>
      <c r="M20" s="4">
        <v>15</v>
      </c>
      <c r="N20" s="11">
        <f>SUM(line_downtime[[#This Row],[Emergency stop]:[Other]])/60</f>
        <v>0.25</v>
      </c>
      <c r="O20" s="11">
        <f t="shared" si="0"/>
        <v>0</v>
      </c>
      <c r="P20" s="11">
        <f t="shared" si="1"/>
        <v>0.25</v>
      </c>
      <c r="Q20" s="4">
        <f>SUM(line_downtime[[#This Row],[Emergency stop]:[Other]])</f>
        <v>15</v>
      </c>
    </row>
    <row r="21" spans="1:17" x14ac:dyDescent="0.25">
      <c r="A21">
        <v>422130</v>
      </c>
      <c r="B21" s="4">
        <v>0</v>
      </c>
      <c r="C21" s="4">
        <v>20</v>
      </c>
      <c r="D21" s="4">
        <v>0</v>
      </c>
      <c r="E21" s="4">
        <v>0</v>
      </c>
      <c r="F21" s="4">
        <v>0</v>
      </c>
      <c r="G21" s="4">
        <v>0</v>
      </c>
      <c r="H21" s="4">
        <v>0</v>
      </c>
      <c r="I21" s="4">
        <v>0</v>
      </c>
      <c r="J21" s="4">
        <v>0</v>
      </c>
      <c r="K21" s="4">
        <v>0</v>
      </c>
      <c r="L21" s="4">
        <v>0</v>
      </c>
      <c r="M21" s="4">
        <v>0</v>
      </c>
      <c r="N21" s="11">
        <f>SUM(line_downtime[[#This Row],[Emergency stop]:[Other]])/60</f>
        <v>0.33333333333333331</v>
      </c>
      <c r="O21" s="11">
        <f t="shared" si="0"/>
        <v>0.33333333333333331</v>
      </c>
      <c r="P21" s="11">
        <f t="shared" si="1"/>
        <v>0</v>
      </c>
      <c r="Q21" s="4">
        <f>SUM(line_downtime[[#This Row],[Emergency stop]:[Other]])</f>
        <v>20</v>
      </c>
    </row>
    <row r="22" spans="1:17" x14ac:dyDescent="0.25">
      <c r="A22">
        <v>422131</v>
      </c>
      <c r="B22" s="4">
        <v>0</v>
      </c>
      <c r="C22" s="4">
        <v>0</v>
      </c>
      <c r="D22" s="4">
        <v>0</v>
      </c>
      <c r="E22" s="4">
        <v>20</v>
      </c>
      <c r="F22" s="4">
        <v>0</v>
      </c>
      <c r="G22" s="4">
        <v>0</v>
      </c>
      <c r="H22" s="4">
        <v>0</v>
      </c>
      <c r="I22" s="4">
        <v>0</v>
      </c>
      <c r="J22" s="4">
        <v>0</v>
      </c>
      <c r="K22" s="4">
        <v>10</v>
      </c>
      <c r="L22" s="4">
        <v>0</v>
      </c>
      <c r="M22" s="4">
        <v>0</v>
      </c>
      <c r="N22" s="11">
        <f>SUM(line_downtime[[#This Row],[Emergency stop]:[Other]])/60</f>
        <v>0.5</v>
      </c>
      <c r="O22" s="11">
        <f t="shared" si="0"/>
        <v>0.16666666666666666</v>
      </c>
      <c r="P22" s="11">
        <f t="shared" si="1"/>
        <v>0.33333333333333337</v>
      </c>
      <c r="Q22" s="4">
        <f>SUM(line_downtime[[#This Row],[Emergency stop]:[Other]])</f>
        <v>30</v>
      </c>
    </row>
    <row r="23" spans="1:17" x14ac:dyDescent="0.25">
      <c r="A23">
        <v>422132</v>
      </c>
      <c r="B23" s="4">
        <v>0</v>
      </c>
      <c r="C23" s="4">
        <v>0</v>
      </c>
      <c r="D23" s="4">
        <v>0</v>
      </c>
      <c r="E23" s="4">
        <v>0</v>
      </c>
      <c r="F23" s="4">
        <v>0</v>
      </c>
      <c r="G23" s="4">
        <v>0</v>
      </c>
      <c r="H23" s="4">
        <v>0</v>
      </c>
      <c r="I23" s="4">
        <v>0</v>
      </c>
      <c r="J23" s="4">
        <v>0</v>
      </c>
      <c r="K23" s="4">
        <v>0</v>
      </c>
      <c r="L23" s="4">
        <v>0</v>
      </c>
      <c r="M23" s="4">
        <v>0</v>
      </c>
      <c r="N23" s="11">
        <f>SUM(line_downtime[[#This Row],[Emergency stop]:[Other]])/60</f>
        <v>0</v>
      </c>
      <c r="O23" s="11">
        <f t="shared" si="0"/>
        <v>0</v>
      </c>
      <c r="P23" s="11">
        <f t="shared" si="1"/>
        <v>0</v>
      </c>
      <c r="Q23" s="4">
        <f>SUM(line_downtime[[#This Row],[Emergency stop]:[Other]])</f>
        <v>0</v>
      </c>
    </row>
    <row r="24" spans="1:17" x14ac:dyDescent="0.25">
      <c r="A24">
        <v>422133</v>
      </c>
      <c r="B24" s="4">
        <v>0</v>
      </c>
      <c r="C24" s="4">
        <v>0</v>
      </c>
      <c r="D24" s="4">
        <v>0</v>
      </c>
      <c r="E24" s="4">
        <v>0</v>
      </c>
      <c r="F24" s="4">
        <v>0</v>
      </c>
      <c r="G24" s="4">
        <v>0</v>
      </c>
      <c r="H24" s="4">
        <v>20</v>
      </c>
      <c r="I24" s="4">
        <v>0</v>
      </c>
      <c r="J24" s="4">
        <v>0</v>
      </c>
      <c r="K24" s="4">
        <v>0</v>
      </c>
      <c r="L24" s="4">
        <v>0</v>
      </c>
      <c r="M24" s="4">
        <v>0</v>
      </c>
      <c r="N24" s="11">
        <f>SUM(line_downtime[[#This Row],[Emergency stop]:[Other]])/60</f>
        <v>0.33333333333333331</v>
      </c>
      <c r="O24" s="11">
        <f t="shared" si="0"/>
        <v>0</v>
      </c>
      <c r="P24" s="11">
        <f t="shared" si="1"/>
        <v>0.33333333333333331</v>
      </c>
      <c r="Q24" s="4">
        <f>SUM(line_downtime[[#This Row],[Emergency stop]:[Other]])</f>
        <v>20</v>
      </c>
    </row>
    <row r="25" spans="1:17" x14ac:dyDescent="0.25">
      <c r="A25">
        <v>422134</v>
      </c>
      <c r="B25" s="4">
        <v>0</v>
      </c>
      <c r="C25" s="4">
        <v>0</v>
      </c>
      <c r="D25" s="4">
        <v>0</v>
      </c>
      <c r="E25" s="4">
        <v>0</v>
      </c>
      <c r="F25" s="4">
        <v>0</v>
      </c>
      <c r="G25" s="4">
        <v>0</v>
      </c>
      <c r="H25" s="4">
        <v>30</v>
      </c>
      <c r="I25" s="4">
        <v>20</v>
      </c>
      <c r="J25" s="4">
        <v>0</v>
      </c>
      <c r="K25" s="4">
        <v>0</v>
      </c>
      <c r="L25" s="4">
        <v>0</v>
      </c>
      <c r="M25" s="4">
        <v>0</v>
      </c>
      <c r="N25" s="11">
        <f>SUM(line_downtime[[#This Row],[Emergency stop]:[Other]])/60</f>
        <v>0.83333333333333337</v>
      </c>
      <c r="O25" s="11">
        <f t="shared" si="0"/>
        <v>0.33333333333333331</v>
      </c>
      <c r="P25" s="11">
        <f t="shared" si="1"/>
        <v>0.5</v>
      </c>
      <c r="Q25" s="4">
        <f>SUM(line_downtime[[#This Row],[Emergency stop]:[Other]])</f>
        <v>50</v>
      </c>
    </row>
    <row r="26" spans="1:17" x14ac:dyDescent="0.25">
      <c r="A26">
        <v>422135</v>
      </c>
      <c r="B26" s="4">
        <v>0</v>
      </c>
      <c r="C26" s="4">
        <v>0</v>
      </c>
      <c r="D26" s="4">
        <v>0</v>
      </c>
      <c r="E26" s="4">
        <v>30</v>
      </c>
      <c r="F26" s="4">
        <v>0</v>
      </c>
      <c r="G26" s="4">
        <v>0</v>
      </c>
      <c r="H26" s="4">
        <v>0</v>
      </c>
      <c r="I26" s="4">
        <v>0</v>
      </c>
      <c r="J26" s="4">
        <v>0</v>
      </c>
      <c r="K26" s="4">
        <v>0</v>
      </c>
      <c r="L26" s="4">
        <v>0</v>
      </c>
      <c r="M26" s="4">
        <v>15</v>
      </c>
      <c r="N26" s="11">
        <f>SUM(line_downtime[[#This Row],[Emergency stop]:[Other]])/60</f>
        <v>0.75</v>
      </c>
      <c r="O26" s="11">
        <f t="shared" si="0"/>
        <v>0</v>
      </c>
      <c r="P26" s="11">
        <f t="shared" si="1"/>
        <v>0.75</v>
      </c>
      <c r="Q26" s="4">
        <f>SUM(line_downtime[[#This Row],[Emergency stop]:[Other]])</f>
        <v>45</v>
      </c>
    </row>
    <row r="27" spans="1:17" x14ac:dyDescent="0.25">
      <c r="A27">
        <v>422136</v>
      </c>
      <c r="B27" s="4">
        <v>0</v>
      </c>
      <c r="C27" s="4">
        <v>0</v>
      </c>
      <c r="D27" s="4">
        <v>0</v>
      </c>
      <c r="E27" s="4">
        <v>0</v>
      </c>
      <c r="F27" s="4">
        <v>0</v>
      </c>
      <c r="G27" s="4">
        <v>0</v>
      </c>
      <c r="H27" s="4">
        <v>0</v>
      </c>
      <c r="I27" s="4">
        <v>0</v>
      </c>
      <c r="J27" s="4">
        <v>0</v>
      </c>
      <c r="K27" s="4">
        <v>0</v>
      </c>
      <c r="L27" s="4">
        <v>0</v>
      </c>
      <c r="M27" s="4">
        <v>0</v>
      </c>
      <c r="N27" s="11">
        <f>SUM(line_downtime[[#This Row],[Emergency stop]:[Other]])/60</f>
        <v>0</v>
      </c>
      <c r="O27" s="11">
        <f t="shared" si="0"/>
        <v>0</v>
      </c>
      <c r="P27" s="11">
        <f t="shared" si="1"/>
        <v>0</v>
      </c>
      <c r="Q27" s="4">
        <f>SUM(line_downtime[[#This Row],[Emergency stop]:[Other]])</f>
        <v>0</v>
      </c>
    </row>
    <row r="28" spans="1:17" x14ac:dyDescent="0.25">
      <c r="A28">
        <v>422137</v>
      </c>
      <c r="B28" s="4">
        <v>0</v>
      </c>
      <c r="C28" s="4">
        <v>0</v>
      </c>
      <c r="D28" s="4">
        <v>0</v>
      </c>
      <c r="E28" s="4">
        <v>0</v>
      </c>
      <c r="F28" s="4">
        <v>0</v>
      </c>
      <c r="G28" s="4">
        <v>0</v>
      </c>
      <c r="H28" s="4">
        <v>0</v>
      </c>
      <c r="I28" s="4">
        <v>30</v>
      </c>
      <c r="J28" s="4">
        <v>0</v>
      </c>
      <c r="K28" s="4">
        <v>15</v>
      </c>
      <c r="L28" s="4">
        <v>0</v>
      </c>
      <c r="M28" s="4">
        <v>0</v>
      </c>
      <c r="N28" s="11">
        <f>SUM(line_downtime[[#This Row],[Emergency stop]:[Other]])/60</f>
        <v>0.75</v>
      </c>
      <c r="O28" s="11">
        <f t="shared" si="0"/>
        <v>0.75</v>
      </c>
      <c r="P28" s="11">
        <f t="shared" si="1"/>
        <v>0</v>
      </c>
      <c r="Q28" s="4">
        <f>SUM(line_downtime[[#This Row],[Emergency stop]:[Other]])</f>
        <v>45</v>
      </c>
    </row>
    <row r="29" spans="1:17" x14ac:dyDescent="0.25">
      <c r="A29">
        <v>422138</v>
      </c>
      <c r="B29" s="4">
        <v>0</v>
      </c>
      <c r="C29" s="4">
        <v>0</v>
      </c>
      <c r="D29" s="4">
        <v>20</v>
      </c>
      <c r="E29" s="4">
        <v>0</v>
      </c>
      <c r="F29" s="4">
        <v>0</v>
      </c>
      <c r="G29" s="4">
        <v>0</v>
      </c>
      <c r="H29" s="4">
        <v>0</v>
      </c>
      <c r="I29" s="4">
        <v>0</v>
      </c>
      <c r="J29" s="4">
        <v>0</v>
      </c>
      <c r="K29" s="4">
        <v>0</v>
      </c>
      <c r="L29" s="4">
        <v>0</v>
      </c>
      <c r="M29" s="4">
        <v>0</v>
      </c>
      <c r="N29" s="11">
        <f>SUM(line_downtime[[#This Row],[Emergency stop]:[Other]])/60</f>
        <v>0.33333333333333331</v>
      </c>
      <c r="O29" s="11">
        <f t="shared" si="0"/>
        <v>0</v>
      </c>
      <c r="P29" s="11">
        <f t="shared" si="1"/>
        <v>0.33333333333333331</v>
      </c>
      <c r="Q29" s="4">
        <f>SUM(line_downtime[[#This Row],[Emergency stop]:[Other]])</f>
        <v>20</v>
      </c>
    </row>
    <row r="30" spans="1:17" x14ac:dyDescent="0.25">
      <c r="A30">
        <v>422139</v>
      </c>
      <c r="B30" s="4">
        <v>0</v>
      </c>
      <c r="C30" s="4">
        <v>0</v>
      </c>
      <c r="D30" s="4">
        <v>0</v>
      </c>
      <c r="E30" s="4">
        <v>20</v>
      </c>
      <c r="F30" s="4">
        <v>0</v>
      </c>
      <c r="G30" s="4">
        <v>15</v>
      </c>
      <c r="H30" s="4">
        <v>0</v>
      </c>
      <c r="I30" s="4">
        <v>0</v>
      </c>
      <c r="J30" s="4">
        <v>0</v>
      </c>
      <c r="K30" s="4">
        <v>0</v>
      </c>
      <c r="L30" s="4">
        <v>0</v>
      </c>
      <c r="M30" s="4">
        <v>0</v>
      </c>
      <c r="N30" s="11">
        <f>SUM(line_downtime[[#This Row],[Emergency stop]:[Other]])/60</f>
        <v>0.58333333333333337</v>
      </c>
      <c r="O30" s="11">
        <f t="shared" si="0"/>
        <v>0.25</v>
      </c>
      <c r="P30" s="11">
        <f t="shared" si="1"/>
        <v>0.33333333333333337</v>
      </c>
      <c r="Q30" s="4">
        <f>SUM(line_downtime[[#This Row],[Emergency stop]:[Other]])</f>
        <v>35</v>
      </c>
    </row>
    <row r="31" spans="1:17" x14ac:dyDescent="0.25">
      <c r="A31">
        <v>422140</v>
      </c>
      <c r="B31" s="4">
        <v>0</v>
      </c>
      <c r="C31" s="4">
        <v>0</v>
      </c>
      <c r="D31" s="4">
        <v>0</v>
      </c>
      <c r="E31" s="4">
        <v>0</v>
      </c>
      <c r="F31" s="4">
        <v>0</v>
      </c>
      <c r="G31" s="4">
        <v>50</v>
      </c>
      <c r="H31" s="4">
        <v>0</v>
      </c>
      <c r="I31" s="4">
        <v>0</v>
      </c>
      <c r="J31" s="4">
        <v>0</v>
      </c>
      <c r="K31" s="4">
        <v>0</v>
      </c>
      <c r="L31" s="4">
        <v>13</v>
      </c>
      <c r="M31" s="4">
        <v>0</v>
      </c>
      <c r="N31" s="11">
        <f>SUM(line_downtime[[#This Row],[Emergency stop]:[Other]])/60</f>
        <v>1.05</v>
      </c>
      <c r="O31" s="11">
        <f t="shared" si="0"/>
        <v>1.05</v>
      </c>
      <c r="P31" s="11">
        <f t="shared" si="1"/>
        <v>0</v>
      </c>
      <c r="Q31" s="4">
        <f>SUM(line_downtime[[#This Row],[Emergency stop]:[Other]])</f>
        <v>63</v>
      </c>
    </row>
    <row r="32" spans="1:17" x14ac:dyDescent="0.25">
      <c r="A32">
        <v>422141</v>
      </c>
      <c r="B32" s="4">
        <v>0</v>
      </c>
      <c r="C32" s="4">
        <v>0</v>
      </c>
      <c r="D32" s="4">
        <v>0</v>
      </c>
      <c r="E32" s="4">
        <v>0</v>
      </c>
      <c r="F32" s="4">
        <v>0</v>
      </c>
      <c r="G32" s="4">
        <v>0</v>
      </c>
      <c r="H32" s="4">
        <v>0</v>
      </c>
      <c r="I32" s="4">
        <v>0</v>
      </c>
      <c r="J32" s="4">
        <v>0</v>
      </c>
      <c r="K32" s="4">
        <v>0</v>
      </c>
      <c r="L32" s="4">
        <v>0</v>
      </c>
      <c r="M32" s="4">
        <v>7</v>
      </c>
      <c r="N32" s="11">
        <f>SUM(line_downtime[[#This Row],[Emergency stop]:[Other]])/60</f>
        <v>0.11666666666666667</v>
      </c>
      <c r="O32" s="11">
        <f t="shared" si="0"/>
        <v>0</v>
      </c>
      <c r="P32" s="11">
        <f t="shared" si="1"/>
        <v>0.11666666666666667</v>
      </c>
      <c r="Q32" s="4">
        <f>SUM(line_downtime[[#This Row],[Emergency stop]:[Other]])</f>
        <v>7</v>
      </c>
    </row>
    <row r="33" spans="1:17" x14ac:dyDescent="0.25">
      <c r="A33">
        <v>422142</v>
      </c>
      <c r="B33" s="4">
        <v>0</v>
      </c>
      <c r="C33" s="4">
        <v>0</v>
      </c>
      <c r="D33" s="4">
        <v>0</v>
      </c>
      <c r="E33" s="4">
        <v>0</v>
      </c>
      <c r="F33" s="4">
        <v>0</v>
      </c>
      <c r="G33" s="4">
        <v>30</v>
      </c>
      <c r="H33" s="4">
        <v>0</v>
      </c>
      <c r="I33" s="4">
        <v>0</v>
      </c>
      <c r="J33" s="4">
        <v>0</v>
      </c>
      <c r="K33" s="4">
        <v>0</v>
      </c>
      <c r="L33" s="4">
        <v>0</v>
      </c>
      <c r="M33" s="4">
        <v>0</v>
      </c>
      <c r="N33" s="11">
        <f>SUM(line_downtime[[#This Row],[Emergency stop]:[Other]])/60</f>
        <v>0.5</v>
      </c>
      <c r="O33" s="11">
        <f t="shared" si="0"/>
        <v>0.5</v>
      </c>
      <c r="P33" s="11">
        <f t="shared" si="1"/>
        <v>0</v>
      </c>
      <c r="Q33" s="4">
        <f>SUM(line_downtime[[#This Row],[Emergency stop]:[Other]])</f>
        <v>30</v>
      </c>
    </row>
    <row r="34" spans="1:17" x14ac:dyDescent="0.25">
      <c r="A34">
        <v>422143</v>
      </c>
      <c r="B34" s="4">
        <v>0</v>
      </c>
      <c r="C34" s="4">
        <v>0</v>
      </c>
      <c r="D34" s="4">
        <v>0</v>
      </c>
      <c r="E34" s="4">
        <v>0</v>
      </c>
      <c r="F34" s="4">
        <v>0</v>
      </c>
      <c r="G34" s="4">
        <v>40</v>
      </c>
      <c r="H34" s="4">
        <v>18</v>
      </c>
      <c r="I34" s="4">
        <v>0</v>
      </c>
      <c r="J34" s="4">
        <v>0</v>
      </c>
      <c r="K34" s="4">
        <v>0</v>
      </c>
      <c r="L34" s="4">
        <v>0</v>
      </c>
      <c r="M34" s="4">
        <v>0</v>
      </c>
      <c r="N34" s="11">
        <f>SUM(line_downtime[[#This Row],[Emergency stop]:[Other]])/60</f>
        <v>0.96666666666666667</v>
      </c>
      <c r="O34" s="11">
        <f t="shared" si="0"/>
        <v>0.66666666666666663</v>
      </c>
      <c r="P34" s="11">
        <f t="shared" si="1"/>
        <v>0.30000000000000004</v>
      </c>
      <c r="Q34" s="4">
        <f>SUM(line_downtime[[#This Row],[Emergency stop]:[Other]])</f>
        <v>58</v>
      </c>
    </row>
    <row r="35" spans="1:17" x14ac:dyDescent="0.25">
      <c r="A35">
        <v>422144</v>
      </c>
      <c r="B35" s="4">
        <v>0</v>
      </c>
      <c r="C35" s="4">
        <v>0</v>
      </c>
      <c r="D35" s="4">
        <v>0</v>
      </c>
      <c r="E35" s="4">
        <v>0</v>
      </c>
      <c r="F35" s="4">
        <v>0</v>
      </c>
      <c r="G35" s="4">
        <v>30</v>
      </c>
      <c r="H35" s="4">
        <v>0</v>
      </c>
      <c r="I35" s="4">
        <v>24</v>
      </c>
      <c r="J35" s="4">
        <v>0</v>
      </c>
      <c r="K35" s="4">
        <v>0</v>
      </c>
      <c r="L35" s="4">
        <v>0</v>
      </c>
      <c r="M35" s="4">
        <v>0</v>
      </c>
      <c r="N35" s="11">
        <f>SUM(line_downtime[[#This Row],[Emergency stop]:[Other]])/60</f>
        <v>0.9</v>
      </c>
      <c r="O35" s="11">
        <f t="shared" si="0"/>
        <v>0.9</v>
      </c>
      <c r="P35" s="11">
        <f t="shared" si="1"/>
        <v>0</v>
      </c>
      <c r="Q35" s="4">
        <f>SUM(line_downtime[[#This Row],[Emergency stop]:[Other]])</f>
        <v>54</v>
      </c>
    </row>
    <row r="36" spans="1:17" x14ac:dyDescent="0.25">
      <c r="A36">
        <v>422145</v>
      </c>
      <c r="B36" s="4">
        <v>0</v>
      </c>
      <c r="C36" s="4">
        <v>0</v>
      </c>
      <c r="D36" s="4">
        <v>22</v>
      </c>
      <c r="E36" s="4">
        <v>0</v>
      </c>
      <c r="F36" s="4">
        <v>0</v>
      </c>
      <c r="G36" s="4">
        <v>0</v>
      </c>
      <c r="H36" s="4">
        <v>0</v>
      </c>
      <c r="I36" s="4">
        <v>0</v>
      </c>
      <c r="J36" s="4">
        <v>0</v>
      </c>
      <c r="K36" s="4">
        <v>0</v>
      </c>
      <c r="L36" s="4">
        <v>0</v>
      </c>
      <c r="M36" s="4">
        <v>0</v>
      </c>
      <c r="N36" s="11">
        <f>SUM(line_downtime[[#This Row],[Emergency stop]:[Other]])/60</f>
        <v>0.36666666666666664</v>
      </c>
      <c r="O36" s="11">
        <f t="shared" si="0"/>
        <v>0</v>
      </c>
      <c r="P36" s="11">
        <f t="shared" si="1"/>
        <v>0.36666666666666664</v>
      </c>
      <c r="Q36" s="4">
        <f>SUM(line_downtime[[#This Row],[Emergency stop]:[Other]])</f>
        <v>22</v>
      </c>
    </row>
    <row r="37" spans="1:17" x14ac:dyDescent="0.25">
      <c r="A37">
        <v>422146</v>
      </c>
      <c r="B37" s="4">
        <v>0</v>
      </c>
      <c r="C37" s="4">
        <v>0</v>
      </c>
      <c r="D37" s="4">
        <v>0</v>
      </c>
      <c r="E37" s="4">
        <v>0</v>
      </c>
      <c r="F37" s="4">
        <v>0</v>
      </c>
      <c r="G37" s="4">
        <v>30</v>
      </c>
      <c r="H37" s="4">
        <v>25</v>
      </c>
      <c r="I37" s="4">
        <v>0</v>
      </c>
      <c r="J37" s="4">
        <v>0</v>
      </c>
      <c r="K37" s="4">
        <v>0</v>
      </c>
      <c r="L37" s="4">
        <v>0</v>
      </c>
      <c r="M37" s="4">
        <v>7</v>
      </c>
      <c r="N37" s="11">
        <f>SUM(line_downtime[[#This Row],[Emergency stop]:[Other]])/60</f>
        <v>1.0333333333333334</v>
      </c>
      <c r="O37" s="11">
        <f t="shared" si="0"/>
        <v>0.5</v>
      </c>
      <c r="P37" s="11">
        <f t="shared" si="1"/>
        <v>0.53333333333333344</v>
      </c>
      <c r="Q37" s="4">
        <f>SUM(line_downtime[[#This Row],[Emergency stop]:[Other]])</f>
        <v>62</v>
      </c>
    </row>
    <row r="38" spans="1:17" x14ac:dyDescent="0.25">
      <c r="A38">
        <v>422147</v>
      </c>
      <c r="B38" s="4">
        <v>0</v>
      </c>
      <c r="C38" s="4">
        <v>0</v>
      </c>
      <c r="D38" s="4">
        <v>0</v>
      </c>
      <c r="E38" s="4">
        <v>17</v>
      </c>
      <c r="F38" s="4">
        <v>0</v>
      </c>
      <c r="G38" s="4">
        <v>60</v>
      </c>
      <c r="H38" s="4">
        <v>30</v>
      </c>
      <c r="I38" s="4">
        <v>0</v>
      </c>
      <c r="J38" s="4">
        <v>0</v>
      </c>
      <c r="K38" s="4">
        <v>0</v>
      </c>
      <c r="L38" s="4">
        <v>0</v>
      </c>
      <c r="M38" s="4">
        <v>0</v>
      </c>
      <c r="N38" s="11">
        <f>SUM(line_downtime[[#This Row],[Emergency stop]:[Other]])/60</f>
        <v>1.7833333333333334</v>
      </c>
      <c r="O38" s="11">
        <f t="shared" si="0"/>
        <v>1</v>
      </c>
      <c r="P38" s="11">
        <f t="shared" si="1"/>
        <v>0.78333333333333344</v>
      </c>
      <c r="Q38" s="4">
        <f>SUM(line_downtime[[#This Row],[Emergency stop]:[Other]])</f>
        <v>107</v>
      </c>
    </row>
    <row r="39" spans="1:17" x14ac:dyDescent="0.25">
      <c r="A39">
        <v>422148</v>
      </c>
      <c r="B39" s="4">
        <v>0</v>
      </c>
      <c r="C39" s="4">
        <v>0</v>
      </c>
      <c r="D39" s="4">
        <v>0</v>
      </c>
      <c r="E39" s="4">
        <v>25</v>
      </c>
      <c r="F39" s="4">
        <v>0</v>
      </c>
      <c r="G39" s="4">
        <v>0</v>
      </c>
      <c r="H39" s="4">
        <v>0</v>
      </c>
      <c r="I39" s="4">
        <v>7</v>
      </c>
      <c r="J39" s="4">
        <v>0</v>
      </c>
      <c r="K39" s="4">
        <v>0</v>
      </c>
      <c r="L39" s="4">
        <v>0</v>
      </c>
      <c r="M39" s="4">
        <v>0</v>
      </c>
      <c r="N39" s="11">
        <f>SUM(line_downtime[[#This Row],[Emergency stop]:[Other]])/60</f>
        <v>0.53333333333333333</v>
      </c>
      <c r="O39" s="11">
        <f t="shared" si="0"/>
        <v>0.11666666666666667</v>
      </c>
      <c r="P39" s="11">
        <f t="shared" si="1"/>
        <v>0.41666666666666663</v>
      </c>
      <c r="Q39" s="4">
        <f>SUM(line_downtime[[#This Row],[Emergency stop]:[Other]])</f>
        <v>32</v>
      </c>
    </row>
    <row r="40" spans="1:17" x14ac:dyDescent="0.25">
      <c r="A40">
        <v>422149</v>
      </c>
      <c r="B40" s="4">
        <v>0</v>
      </c>
      <c r="C40" s="4">
        <v>0</v>
      </c>
      <c r="D40" s="4">
        <v>0</v>
      </c>
      <c r="E40" s="4">
        <v>0</v>
      </c>
      <c r="F40" s="4">
        <v>0</v>
      </c>
      <c r="G40" s="4">
        <v>0</v>
      </c>
      <c r="H40" s="4">
        <v>0</v>
      </c>
      <c r="I40" s="4">
        <v>0</v>
      </c>
      <c r="J40" s="4">
        <v>0</v>
      </c>
      <c r="K40" s="4">
        <v>17.399999999999999</v>
      </c>
      <c r="L40" s="4">
        <v>0</v>
      </c>
      <c r="M40" s="4">
        <v>0</v>
      </c>
      <c r="N40" s="11">
        <f>SUM(line_downtime[[#This Row],[Emergency stop]:[Other]])/60</f>
        <v>0.28999999999999998</v>
      </c>
      <c r="O40" s="11">
        <f t="shared" si="0"/>
        <v>0.28999999999999998</v>
      </c>
      <c r="P40" s="11">
        <f t="shared" si="1"/>
        <v>0</v>
      </c>
      <c r="Q40" s="4">
        <f>SUM(line_downtime[[#This Row],[Emergency stop]:[Other]])</f>
        <v>17.399999999999999</v>
      </c>
    </row>
    <row r="41" spans="1:17" x14ac:dyDescent="0.25">
      <c r="A41">
        <v>422150</v>
      </c>
      <c r="B41" s="4">
        <v>0</v>
      </c>
      <c r="C41" s="4">
        <v>0</v>
      </c>
      <c r="D41" s="4">
        <v>0</v>
      </c>
      <c r="E41" s="4">
        <v>0</v>
      </c>
      <c r="F41" s="4">
        <v>6</v>
      </c>
      <c r="G41" s="4">
        <v>0</v>
      </c>
      <c r="H41" s="4">
        <v>0</v>
      </c>
      <c r="I41" s="4">
        <v>14.399999999999999</v>
      </c>
      <c r="J41" s="4">
        <v>2.4</v>
      </c>
      <c r="K41" s="4">
        <v>0</v>
      </c>
      <c r="L41" s="4">
        <v>15</v>
      </c>
      <c r="M41" s="4">
        <v>0</v>
      </c>
      <c r="N41" s="11">
        <f>SUM(line_downtime[[#This Row],[Emergency stop]:[Other]])/60</f>
        <v>0.63</v>
      </c>
      <c r="O41" s="11">
        <f t="shared" si="0"/>
        <v>0.59</v>
      </c>
      <c r="P41" s="11">
        <f t="shared" si="1"/>
        <v>4.0000000000000036E-2</v>
      </c>
      <c r="Q41" s="4">
        <f>SUM(line_downtime[[#This Row],[Emergency stop]:[Other]])</f>
        <v>37.799999999999997</v>
      </c>
    </row>
    <row r="42" spans="1:17" x14ac:dyDescent="0.25">
      <c r="A42">
        <v>422151</v>
      </c>
      <c r="B42" s="4">
        <v>49.199999999999996</v>
      </c>
      <c r="C42" s="4">
        <v>10.200000000000001</v>
      </c>
      <c r="D42" s="4">
        <v>0</v>
      </c>
      <c r="E42" s="4">
        <v>0</v>
      </c>
      <c r="F42" s="4">
        <v>0</v>
      </c>
      <c r="G42" s="4">
        <v>0</v>
      </c>
      <c r="H42" s="4">
        <v>0</v>
      </c>
      <c r="I42" s="4">
        <v>0</v>
      </c>
      <c r="J42" s="4">
        <v>0</v>
      </c>
      <c r="K42" s="4">
        <v>0</v>
      </c>
      <c r="L42" s="4">
        <v>0</v>
      </c>
      <c r="M42" s="4">
        <v>0</v>
      </c>
      <c r="N42" s="11">
        <f>SUM(line_downtime[[#This Row],[Emergency stop]:[Other]])/60</f>
        <v>0.99</v>
      </c>
      <c r="O42" s="11">
        <f t="shared" si="0"/>
        <v>0.17</v>
      </c>
      <c r="P42" s="11">
        <f t="shared" si="1"/>
        <v>0.82</v>
      </c>
      <c r="Q42" s="4">
        <f>SUM(line_downtime[[#This Row],[Emergency stop]:[Other]])</f>
        <v>59.4</v>
      </c>
    </row>
    <row r="43" spans="1:17" x14ac:dyDescent="0.25">
      <c r="A43">
        <v>422152</v>
      </c>
      <c r="B43" s="4">
        <v>0</v>
      </c>
      <c r="C43" s="4">
        <v>0</v>
      </c>
      <c r="D43" s="4">
        <v>0</v>
      </c>
      <c r="E43" s="4">
        <v>0</v>
      </c>
      <c r="F43" s="4">
        <v>0</v>
      </c>
      <c r="G43" s="4">
        <v>0</v>
      </c>
      <c r="H43" s="4">
        <v>0</v>
      </c>
      <c r="I43" s="4">
        <v>0</v>
      </c>
      <c r="J43" s="4">
        <v>0</v>
      </c>
      <c r="K43" s="4">
        <v>0</v>
      </c>
      <c r="L43" s="4">
        <v>0</v>
      </c>
      <c r="M43" s="4">
        <v>60</v>
      </c>
      <c r="N43" s="11">
        <f>SUM(line_downtime[[#This Row],[Emergency stop]:[Other]])/60</f>
        <v>1</v>
      </c>
      <c r="O43" s="11">
        <f t="shared" si="0"/>
        <v>0</v>
      </c>
      <c r="P43" s="11">
        <f t="shared" si="1"/>
        <v>1</v>
      </c>
      <c r="Q43" s="4">
        <f>SUM(line_downtime[[#This Row],[Emergency stop]:[Other]])</f>
        <v>60</v>
      </c>
    </row>
    <row r="44" spans="1:17" x14ac:dyDescent="0.25">
      <c r="A44">
        <v>422153</v>
      </c>
      <c r="B44" s="4">
        <v>0</v>
      </c>
      <c r="C44" s="4">
        <v>0</v>
      </c>
      <c r="D44" s="4">
        <v>0</v>
      </c>
      <c r="E44" s="4">
        <v>0</v>
      </c>
      <c r="F44" s="4">
        <v>0</v>
      </c>
      <c r="G44" s="4">
        <v>0</v>
      </c>
      <c r="H44" s="4">
        <v>0</v>
      </c>
      <c r="I44" s="4">
        <v>0</v>
      </c>
      <c r="J44" s="4">
        <v>34.199999999999996</v>
      </c>
      <c r="K44" s="4">
        <v>0</v>
      </c>
      <c r="L44" s="4">
        <v>0</v>
      </c>
      <c r="M44" s="4">
        <v>0</v>
      </c>
      <c r="N44" s="11">
        <f>SUM(line_downtime[[#This Row],[Emergency stop]:[Other]])/60</f>
        <v>0.56999999999999995</v>
      </c>
      <c r="O44" s="11">
        <f t="shared" si="0"/>
        <v>0</v>
      </c>
      <c r="P44" s="11">
        <f t="shared" si="1"/>
        <v>0.56999999999999995</v>
      </c>
      <c r="Q44" s="4">
        <f>SUM(line_downtime[[#This Row],[Emergency stop]:[Other]])</f>
        <v>34.199999999999996</v>
      </c>
    </row>
    <row r="45" spans="1:17" x14ac:dyDescent="0.25">
      <c r="A45">
        <v>422154</v>
      </c>
      <c r="B45" s="4">
        <v>0</v>
      </c>
      <c r="C45" s="4">
        <v>0</v>
      </c>
      <c r="D45" s="4">
        <v>0</v>
      </c>
      <c r="E45" s="4">
        <v>0</v>
      </c>
      <c r="F45" s="4">
        <v>0</v>
      </c>
      <c r="G45" s="4">
        <v>0</v>
      </c>
      <c r="H45" s="4">
        <v>0</v>
      </c>
      <c r="I45" s="4">
        <v>17.399999999999999</v>
      </c>
      <c r="J45" s="4">
        <v>0</v>
      </c>
      <c r="K45" s="4">
        <v>1.2</v>
      </c>
      <c r="L45" s="4">
        <v>0</v>
      </c>
      <c r="M45" s="4">
        <v>10.200000000000001</v>
      </c>
      <c r="N45" s="11">
        <f>SUM(line_downtime[[#This Row],[Emergency stop]:[Other]])/60</f>
        <v>0.47999999999999993</v>
      </c>
      <c r="O45" s="11">
        <f t="shared" si="0"/>
        <v>0.30999999999999994</v>
      </c>
      <c r="P45" s="11">
        <f t="shared" si="1"/>
        <v>0.16999999999999998</v>
      </c>
      <c r="Q45" s="4">
        <f>SUM(line_downtime[[#This Row],[Emergency stop]:[Other]])</f>
        <v>28.799999999999997</v>
      </c>
    </row>
    <row r="46" spans="1:17" x14ac:dyDescent="0.25">
      <c r="A46">
        <v>422155</v>
      </c>
      <c r="B46" s="4">
        <v>0</v>
      </c>
      <c r="C46" s="4">
        <v>0</v>
      </c>
      <c r="D46" s="4">
        <v>0</v>
      </c>
      <c r="E46" s="4">
        <v>0</v>
      </c>
      <c r="F46" s="4">
        <v>75</v>
      </c>
      <c r="G46" s="4">
        <v>0</v>
      </c>
      <c r="H46" s="4">
        <v>0</v>
      </c>
      <c r="I46" s="4">
        <v>0</v>
      </c>
      <c r="J46" s="4">
        <v>0</v>
      </c>
      <c r="K46" s="4">
        <v>0</v>
      </c>
      <c r="L46" s="4">
        <v>0</v>
      </c>
      <c r="M46" s="4">
        <v>0</v>
      </c>
      <c r="N46" s="11">
        <f>SUM(line_downtime[[#This Row],[Emergency stop]:[Other]])/60</f>
        <v>1.25</v>
      </c>
      <c r="O46" s="11">
        <f t="shared" si="0"/>
        <v>1.25</v>
      </c>
      <c r="P46" s="11">
        <f t="shared" si="1"/>
        <v>0</v>
      </c>
      <c r="Q46" s="4">
        <f>SUM(line_downtime[[#This Row],[Emergency stop]:[Other]])</f>
        <v>75</v>
      </c>
    </row>
    <row r="47" spans="1:17" x14ac:dyDescent="0.25">
      <c r="A47">
        <v>422156</v>
      </c>
      <c r="B47" s="4">
        <v>0</v>
      </c>
      <c r="C47" s="4">
        <v>0</v>
      </c>
      <c r="D47" s="4">
        <v>30.6</v>
      </c>
      <c r="E47" s="4">
        <v>0</v>
      </c>
      <c r="F47" s="4">
        <v>18</v>
      </c>
      <c r="G47" s="4">
        <v>0</v>
      </c>
      <c r="H47" s="4">
        <v>0</v>
      </c>
      <c r="I47" s="4">
        <v>0</v>
      </c>
      <c r="J47" s="4">
        <v>0</v>
      </c>
      <c r="K47" s="4">
        <v>0</v>
      </c>
      <c r="L47" s="4">
        <v>0</v>
      </c>
      <c r="M47" s="4">
        <v>0</v>
      </c>
      <c r="N47" s="11">
        <f>SUM(line_downtime[[#This Row],[Emergency stop]:[Other]])/60</f>
        <v>0.81</v>
      </c>
      <c r="O47" s="11">
        <f t="shared" si="0"/>
        <v>0.3</v>
      </c>
      <c r="P47" s="11">
        <f t="shared" si="1"/>
        <v>0.51</v>
      </c>
      <c r="Q47" s="4">
        <f>SUM(line_downtime[[#This Row],[Emergency stop]:[Other]])</f>
        <v>48.6</v>
      </c>
    </row>
    <row r="48" spans="1:17" x14ac:dyDescent="0.25">
      <c r="A48">
        <v>422157</v>
      </c>
      <c r="B48" s="4">
        <v>7.1999999999999993</v>
      </c>
      <c r="C48" s="4">
        <v>0</v>
      </c>
      <c r="D48" s="4">
        <v>19.8</v>
      </c>
      <c r="E48" s="4">
        <v>0</v>
      </c>
      <c r="F48" s="4">
        <v>0</v>
      </c>
      <c r="G48" s="4">
        <v>0</v>
      </c>
      <c r="H48" s="4">
        <v>0</v>
      </c>
      <c r="I48" s="4">
        <v>0</v>
      </c>
      <c r="J48" s="4">
        <v>0</v>
      </c>
      <c r="K48" s="4">
        <v>0</v>
      </c>
      <c r="L48" s="4">
        <v>1.2</v>
      </c>
      <c r="M48" s="4">
        <v>0</v>
      </c>
      <c r="N48" s="11">
        <f>SUM(line_downtime[[#This Row],[Emergency stop]:[Other]])/60</f>
        <v>0.47</v>
      </c>
      <c r="O48" s="11">
        <f t="shared" si="0"/>
        <v>0.02</v>
      </c>
      <c r="P48" s="11">
        <f t="shared" si="1"/>
        <v>0.44999999999999996</v>
      </c>
      <c r="Q48" s="4">
        <f>SUM(line_downtime[[#This Row],[Emergency stop]:[Other]])</f>
        <v>28.2</v>
      </c>
    </row>
    <row r="49" spans="1:17" x14ac:dyDescent="0.25">
      <c r="A49">
        <v>422158</v>
      </c>
      <c r="B49" s="4">
        <v>0</v>
      </c>
      <c r="C49" s="4">
        <v>18.600000000000001</v>
      </c>
      <c r="D49" s="4">
        <v>0</v>
      </c>
      <c r="E49" s="4">
        <v>0</v>
      </c>
      <c r="F49" s="4">
        <v>9</v>
      </c>
      <c r="G49" s="4">
        <v>0</v>
      </c>
      <c r="H49" s="4">
        <v>0</v>
      </c>
      <c r="I49" s="4">
        <v>0</v>
      </c>
      <c r="J49" s="4">
        <v>0</v>
      </c>
      <c r="K49" s="4">
        <v>4.2</v>
      </c>
      <c r="L49" s="4">
        <v>1.2</v>
      </c>
      <c r="M49" s="4">
        <v>0</v>
      </c>
      <c r="N49" s="11">
        <f>SUM(line_downtime[[#This Row],[Emergency stop]:[Other]])/60</f>
        <v>0.55000000000000004</v>
      </c>
      <c r="O49" s="11">
        <f t="shared" si="0"/>
        <v>0.55000000000000004</v>
      </c>
      <c r="P49" s="11">
        <f t="shared" si="1"/>
        <v>0</v>
      </c>
      <c r="Q49" s="4">
        <f>SUM(line_downtime[[#This Row],[Emergency stop]:[Other]])</f>
        <v>33</v>
      </c>
    </row>
    <row r="50" spans="1:17" x14ac:dyDescent="0.25">
      <c r="A50">
        <v>422159</v>
      </c>
      <c r="B50" s="4">
        <v>0</v>
      </c>
      <c r="C50" s="4">
        <v>45.6</v>
      </c>
      <c r="D50" s="4">
        <v>0</v>
      </c>
      <c r="E50" s="4">
        <v>0</v>
      </c>
      <c r="F50" s="4">
        <v>0</v>
      </c>
      <c r="G50" s="4">
        <v>0</v>
      </c>
      <c r="H50" s="4">
        <v>0</v>
      </c>
      <c r="I50" s="4">
        <v>0</v>
      </c>
      <c r="J50" s="4">
        <v>0</v>
      </c>
      <c r="K50" s="4">
        <v>0</v>
      </c>
      <c r="L50" s="4">
        <v>0</v>
      </c>
      <c r="M50" s="4">
        <v>0</v>
      </c>
      <c r="N50" s="11">
        <f>SUM(line_downtime[[#This Row],[Emergency stop]:[Other]])/60</f>
        <v>0.76</v>
      </c>
      <c r="O50" s="11">
        <f t="shared" si="0"/>
        <v>0.76</v>
      </c>
      <c r="P50" s="11">
        <f t="shared" si="1"/>
        <v>0</v>
      </c>
      <c r="Q50" s="4">
        <f>SUM(line_downtime[[#This Row],[Emergency stop]:[Other]])</f>
        <v>45.6</v>
      </c>
    </row>
    <row r="51" spans="1:17" x14ac:dyDescent="0.25">
      <c r="A51">
        <v>422160</v>
      </c>
      <c r="B51" s="4">
        <v>0</v>
      </c>
      <c r="C51" s="4">
        <v>0</v>
      </c>
      <c r="D51" s="4">
        <v>0</v>
      </c>
      <c r="E51" s="4">
        <v>0</v>
      </c>
      <c r="F51" s="4">
        <v>0</v>
      </c>
      <c r="G51" s="4">
        <v>0</v>
      </c>
      <c r="H51" s="4">
        <v>17.399999999999999</v>
      </c>
      <c r="I51" s="4">
        <v>0</v>
      </c>
      <c r="J51" s="4">
        <v>0</v>
      </c>
      <c r="K51" s="4">
        <v>0</v>
      </c>
      <c r="L51" s="4">
        <v>0</v>
      </c>
      <c r="M51" s="4">
        <v>0</v>
      </c>
      <c r="N51" s="11">
        <f>SUM(line_downtime[[#This Row],[Emergency stop]:[Other]])/60</f>
        <v>0.28999999999999998</v>
      </c>
      <c r="O51" s="11">
        <f t="shared" si="0"/>
        <v>0</v>
      </c>
      <c r="P51" s="11">
        <f t="shared" si="1"/>
        <v>0.28999999999999998</v>
      </c>
      <c r="Q51" s="4">
        <f>SUM(line_downtime[[#This Row],[Emergency stop]:[Other]])</f>
        <v>17.399999999999999</v>
      </c>
    </row>
    <row r="52" spans="1:17" x14ac:dyDescent="0.25">
      <c r="A52">
        <v>422161</v>
      </c>
      <c r="B52" s="4">
        <v>0</v>
      </c>
      <c r="C52" s="4">
        <v>0</v>
      </c>
      <c r="D52" s="4">
        <v>0</v>
      </c>
      <c r="E52" s="4">
        <v>0</v>
      </c>
      <c r="F52" s="4">
        <v>0</v>
      </c>
      <c r="G52" s="4">
        <v>0</v>
      </c>
      <c r="H52" s="4">
        <v>0</v>
      </c>
      <c r="I52" s="4">
        <v>0</v>
      </c>
      <c r="J52" s="4">
        <v>54</v>
      </c>
      <c r="K52" s="4">
        <v>0</v>
      </c>
      <c r="L52" s="4">
        <v>0</v>
      </c>
      <c r="M52" s="4">
        <v>0</v>
      </c>
      <c r="N52" s="11">
        <f>SUM(line_downtime[[#This Row],[Emergency stop]:[Other]])/60</f>
        <v>0.9</v>
      </c>
      <c r="O52" s="11">
        <f t="shared" si="0"/>
        <v>0</v>
      </c>
      <c r="P52" s="11">
        <f t="shared" si="1"/>
        <v>0.9</v>
      </c>
      <c r="Q52" s="4">
        <f>SUM(line_downtime[[#This Row],[Emergency stop]:[Other]])</f>
        <v>54</v>
      </c>
    </row>
    <row r="53" spans="1:17" x14ac:dyDescent="0.25">
      <c r="A53">
        <v>422162</v>
      </c>
      <c r="B53" s="4">
        <v>0</v>
      </c>
      <c r="C53" s="4">
        <v>12</v>
      </c>
      <c r="D53" s="4">
        <v>0</v>
      </c>
      <c r="E53" s="4">
        <v>0</v>
      </c>
      <c r="F53" s="4">
        <v>0</v>
      </c>
      <c r="G53" s="4">
        <v>0</v>
      </c>
      <c r="H53" s="4">
        <v>0</v>
      </c>
      <c r="I53" s="4">
        <v>0</v>
      </c>
      <c r="J53" s="4">
        <v>0</v>
      </c>
      <c r="K53" s="4">
        <v>0</v>
      </c>
      <c r="L53" s="4">
        <v>0</v>
      </c>
      <c r="M53" s="4">
        <v>14.399999999999999</v>
      </c>
      <c r="N53" s="11">
        <f>SUM(line_downtime[[#This Row],[Emergency stop]:[Other]])/60</f>
        <v>0.44</v>
      </c>
      <c r="O53" s="11">
        <f t="shared" si="0"/>
        <v>0.2</v>
      </c>
      <c r="P53" s="11">
        <f t="shared" si="1"/>
        <v>0.24</v>
      </c>
      <c r="Q53" s="4">
        <f>SUM(line_downtime[[#This Row],[Emergency stop]:[Other]])</f>
        <v>26.4</v>
      </c>
    </row>
    <row r="54" spans="1:17" x14ac:dyDescent="0.25">
      <c r="A54">
        <v>422163</v>
      </c>
      <c r="B54" s="4">
        <v>0</v>
      </c>
      <c r="C54" s="4">
        <v>0</v>
      </c>
      <c r="D54" s="4">
        <v>20.400000000000002</v>
      </c>
      <c r="E54" s="4">
        <v>0</v>
      </c>
      <c r="F54" s="4">
        <v>0</v>
      </c>
      <c r="G54" s="4">
        <v>0</v>
      </c>
      <c r="H54" s="4">
        <v>0</v>
      </c>
      <c r="I54" s="4">
        <v>0</v>
      </c>
      <c r="J54" s="4">
        <v>0</v>
      </c>
      <c r="K54" s="4">
        <v>10.200000000000001</v>
      </c>
      <c r="L54" s="4">
        <v>16.200000000000003</v>
      </c>
      <c r="M54" s="4">
        <v>0</v>
      </c>
      <c r="N54" s="11">
        <f>SUM(line_downtime[[#This Row],[Emergency stop]:[Other]])/60</f>
        <v>0.78</v>
      </c>
      <c r="O54" s="11">
        <f t="shared" si="0"/>
        <v>0.44000000000000011</v>
      </c>
      <c r="P54" s="11">
        <f t="shared" si="1"/>
        <v>0.33999999999999991</v>
      </c>
      <c r="Q54" s="4">
        <f>SUM(line_downtime[[#This Row],[Emergency stop]:[Other]])</f>
        <v>46.800000000000004</v>
      </c>
    </row>
    <row r="55" spans="1:17" x14ac:dyDescent="0.25">
      <c r="A55">
        <v>422164</v>
      </c>
      <c r="B55" s="4">
        <v>0</v>
      </c>
      <c r="C55" s="4">
        <v>0</v>
      </c>
      <c r="D55" s="4">
        <v>0</v>
      </c>
      <c r="E55" s="4">
        <v>0</v>
      </c>
      <c r="F55" s="4">
        <v>0</v>
      </c>
      <c r="G55" s="4">
        <v>0</v>
      </c>
      <c r="H55" s="4">
        <v>0</v>
      </c>
      <c r="I55" s="4">
        <v>0</v>
      </c>
      <c r="J55" s="4">
        <v>0</v>
      </c>
      <c r="K55" s="4">
        <v>0</v>
      </c>
      <c r="L55" s="4">
        <v>0</v>
      </c>
      <c r="M55" s="4">
        <v>27.6</v>
      </c>
      <c r="N55" s="11">
        <f>SUM(line_downtime[[#This Row],[Emergency stop]:[Other]])/60</f>
        <v>0.46</v>
      </c>
      <c r="O55" s="11">
        <f t="shared" si="0"/>
        <v>0</v>
      </c>
      <c r="P55" s="11">
        <f t="shared" si="1"/>
        <v>0.46</v>
      </c>
      <c r="Q55" s="4">
        <f>SUM(line_downtime[[#This Row],[Emergency stop]:[Other]])</f>
        <v>27.6</v>
      </c>
    </row>
    <row r="56" spans="1:17" x14ac:dyDescent="0.25">
      <c r="A56">
        <v>422165</v>
      </c>
      <c r="B56" s="4">
        <v>0</v>
      </c>
      <c r="C56" s="4">
        <v>0</v>
      </c>
      <c r="D56" s="4">
        <v>0</v>
      </c>
      <c r="E56" s="4">
        <v>0</v>
      </c>
      <c r="F56" s="4">
        <v>0</v>
      </c>
      <c r="G56" s="4">
        <v>0</v>
      </c>
      <c r="H56" s="4">
        <v>0</v>
      </c>
      <c r="I56" s="4">
        <v>0</v>
      </c>
      <c r="J56" s="4">
        <v>0</v>
      </c>
      <c r="K56" s="4">
        <v>0</v>
      </c>
      <c r="L56" s="4">
        <v>0</v>
      </c>
      <c r="M56" s="4">
        <v>85.199999999999989</v>
      </c>
      <c r="N56" s="11">
        <f>SUM(line_downtime[[#This Row],[Emergency stop]:[Other]])/60</f>
        <v>1.4199999999999997</v>
      </c>
      <c r="O56" s="11">
        <f t="shared" si="0"/>
        <v>0</v>
      </c>
      <c r="P56" s="11">
        <f t="shared" si="1"/>
        <v>1.4199999999999997</v>
      </c>
      <c r="Q56" s="4">
        <f>SUM(line_downtime[[#This Row],[Emergency stop]:[Other]])</f>
        <v>85.199999999999989</v>
      </c>
    </row>
    <row r="57" spans="1:17" x14ac:dyDescent="0.25">
      <c r="A57">
        <v>422166</v>
      </c>
      <c r="B57" s="4">
        <v>0</v>
      </c>
      <c r="C57" s="4">
        <v>0</v>
      </c>
      <c r="D57" s="4">
        <v>0</v>
      </c>
      <c r="E57" s="4">
        <v>0</v>
      </c>
      <c r="F57" s="4">
        <v>1.7999999999999998</v>
      </c>
      <c r="G57" s="4">
        <v>1.7999999999999998</v>
      </c>
      <c r="H57" s="4">
        <v>3.5999999999999996</v>
      </c>
      <c r="I57" s="4">
        <v>0</v>
      </c>
      <c r="J57" s="4">
        <v>0</v>
      </c>
      <c r="K57" s="4">
        <v>51</v>
      </c>
      <c r="L57" s="4">
        <v>0</v>
      </c>
      <c r="M57" s="4">
        <v>0</v>
      </c>
      <c r="N57" s="11">
        <f>SUM(line_downtime[[#This Row],[Emergency stop]:[Other]])/60</f>
        <v>0.97000000000000008</v>
      </c>
      <c r="O57" s="11">
        <f t="shared" si="0"/>
        <v>0.91</v>
      </c>
      <c r="P57" s="11">
        <f t="shared" si="1"/>
        <v>6.0000000000000053E-2</v>
      </c>
      <c r="Q57" s="4">
        <f>SUM(line_downtime[[#This Row],[Emergency stop]:[Other]])</f>
        <v>58.2</v>
      </c>
    </row>
    <row r="58" spans="1:17" x14ac:dyDescent="0.25">
      <c r="A58">
        <v>422167</v>
      </c>
      <c r="B58" s="4">
        <v>0</v>
      </c>
      <c r="C58" s="4">
        <v>0</v>
      </c>
      <c r="D58" s="4">
        <v>1.2</v>
      </c>
      <c r="E58" s="4">
        <v>20.400000000000002</v>
      </c>
      <c r="F58" s="4">
        <v>0</v>
      </c>
      <c r="G58" s="4">
        <v>0</v>
      </c>
      <c r="H58" s="4">
        <v>0</v>
      </c>
      <c r="I58" s="4">
        <v>0</v>
      </c>
      <c r="J58" s="4">
        <v>0</v>
      </c>
      <c r="K58" s="4">
        <v>0</v>
      </c>
      <c r="L58" s="4">
        <v>0</v>
      </c>
      <c r="M58" s="4">
        <v>0</v>
      </c>
      <c r="N58" s="11">
        <f>SUM(line_downtime[[#This Row],[Emergency stop]:[Other]])/60</f>
        <v>0.36000000000000004</v>
      </c>
      <c r="O58" s="11">
        <f t="shared" si="0"/>
        <v>0</v>
      </c>
      <c r="P58" s="11">
        <f t="shared" si="1"/>
        <v>0.36000000000000004</v>
      </c>
      <c r="Q58" s="4">
        <f>SUM(line_downtime[[#This Row],[Emergency stop]:[Other]])</f>
        <v>21.6</v>
      </c>
    </row>
    <row r="59" spans="1:17" x14ac:dyDescent="0.25">
      <c r="A59">
        <v>422168</v>
      </c>
      <c r="B59" s="4">
        <v>0</v>
      </c>
      <c r="C59" s="4">
        <v>0</v>
      </c>
      <c r="D59" s="4">
        <v>0</v>
      </c>
      <c r="E59" s="4">
        <v>0</v>
      </c>
      <c r="F59" s="4">
        <v>0</v>
      </c>
      <c r="G59" s="4">
        <v>0</v>
      </c>
      <c r="H59" s="4">
        <v>0</v>
      </c>
      <c r="I59" s="4">
        <v>0</v>
      </c>
      <c r="J59" s="4">
        <v>0</v>
      </c>
      <c r="K59" s="4">
        <v>0</v>
      </c>
      <c r="L59" s="4">
        <v>0</v>
      </c>
      <c r="M59" s="4">
        <v>98.399999999999991</v>
      </c>
      <c r="N59" s="11">
        <f>SUM(line_downtime[[#This Row],[Emergency stop]:[Other]])/60</f>
        <v>1.64</v>
      </c>
      <c r="O59" s="11">
        <f t="shared" si="0"/>
        <v>0</v>
      </c>
      <c r="P59" s="11">
        <f t="shared" si="1"/>
        <v>1.64</v>
      </c>
      <c r="Q59" s="4">
        <f>SUM(line_downtime[[#This Row],[Emergency stop]:[Other]])</f>
        <v>98.399999999999991</v>
      </c>
    </row>
    <row r="60" spans="1:17" x14ac:dyDescent="0.25">
      <c r="A60">
        <v>422169</v>
      </c>
      <c r="B60" s="4">
        <v>0</v>
      </c>
      <c r="C60" s="4">
        <v>0</v>
      </c>
      <c r="D60" s="4">
        <v>7.8000000000000007</v>
      </c>
      <c r="E60" s="4">
        <v>0</v>
      </c>
      <c r="F60" s="4">
        <v>2.4</v>
      </c>
      <c r="G60" s="4">
        <v>0</v>
      </c>
      <c r="H60" s="4">
        <v>0</v>
      </c>
      <c r="I60" s="4">
        <v>0</v>
      </c>
      <c r="J60" s="4">
        <v>0</v>
      </c>
      <c r="K60" s="4">
        <v>0.6</v>
      </c>
      <c r="L60" s="4">
        <v>0</v>
      </c>
      <c r="M60" s="4">
        <v>4.2</v>
      </c>
      <c r="N60" s="11">
        <f>SUM(line_downtime[[#This Row],[Emergency stop]:[Other]])/60</f>
        <v>0.25</v>
      </c>
      <c r="O60" s="11">
        <f t="shared" si="0"/>
        <v>0.05</v>
      </c>
      <c r="P60" s="11">
        <f t="shared" si="1"/>
        <v>0.2</v>
      </c>
      <c r="Q60" s="4">
        <f>SUM(line_downtime[[#This Row],[Emergency stop]:[Other]])</f>
        <v>15</v>
      </c>
    </row>
    <row r="61" spans="1:17" x14ac:dyDescent="0.25">
      <c r="A61">
        <v>422170</v>
      </c>
      <c r="B61" s="4">
        <v>9</v>
      </c>
      <c r="C61" s="4">
        <v>0</v>
      </c>
      <c r="D61" s="4">
        <v>0</v>
      </c>
      <c r="E61" s="4">
        <v>0</v>
      </c>
      <c r="F61" s="4">
        <v>1.7999999999999998</v>
      </c>
      <c r="G61" s="4">
        <v>0</v>
      </c>
      <c r="H61" s="4">
        <v>0</v>
      </c>
      <c r="I61" s="4">
        <v>0</v>
      </c>
      <c r="J61" s="4">
        <v>0</v>
      </c>
      <c r="K61" s="4">
        <v>0</v>
      </c>
      <c r="L61" s="4">
        <v>5.3999999999999995</v>
      </c>
      <c r="M61" s="4">
        <v>24</v>
      </c>
      <c r="N61" s="11">
        <f>SUM(line_downtime[[#This Row],[Emergency stop]:[Other]])/60</f>
        <v>0.67</v>
      </c>
      <c r="O61" s="11">
        <f t="shared" si="0"/>
        <v>0.11999999999999998</v>
      </c>
      <c r="P61" s="11">
        <f t="shared" si="1"/>
        <v>0.55000000000000004</v>
      </c>
      <c r="Q61" s="4">
        <f>SUM(line_downtime[[#This Row],[Emergency stop]:[Other]])</f>
        <v>40.200000000000003</v>
      </c>
    </row>
    <row r="62" spans="1:17" x14ac:dyDescent="0.25">
      <c r="A62">
        <v>422171</v>
      </c>
      <c r="B62" s="4">
        <v>0</v>
      </c>
      <c r="C62" s="4">
        <v>0</v>
      </c>
      <c r="D62" s="4">
        <v>0</v>
      </c>
      <c r="E62" s="4">
        <v>0</v>
      </c>
      <c r="F62" s="4">
        <v>0</v>
      </c>
      <c r="G62" s="4">
        <v>0</v>
      </c>
      <c r="H62" s="4">
        <v>0</v>
      </c>
      <c r="I62" s="4">
        <v>0</v>
      </c>
      <c r="J62" s="4">
        <v>2.4</v>
      </c>
      <c r="K62" s="4">
        <v>0</v>
      </c>
      <c r="L62" s="4">
        <v>0</v>
      </c>
      <c r="M62" s="4">
        <v>11.4</v>
      </c>
      <c r="N62" s="11">
        <f>SUM(line_downtime[[#This Row],[Emergency stop]:[Other]])/60</f>
        <v>0.23</v>
      </c>
      <c r="O62" s="11">
        <f t="shared" si="0"/>
        <v>0</v>
      </c>
      <c r="P62" s="11">
        <f t="shared" si="1"/>
        <v>0.23</v>
      </c>
      <c r="Q62" s="4">
        <f>SUM(line_downtime[[#This Row],[Emergency stop]:[Other]])</f>
        <v>13.8</v>
      </c>
    </row>
    <row r="63" spans="1:17" x14ac:dyDescent="0.25">
      <c r="A63">
        <v>422172</v>
      </c>
      <c r="B63" s="4">
        <v>0</v>
      </c>
      <c r="C63" s="4">
        <v>0</v>
      </c>
      <c r="D63" s="4">
        <v>41.4</v>
      </c>
      <c r="E63" s="4">
        <v>0</v>
      </c>
      <c r="F63" s="4">
        <v>0</v>
      </c>
      <c r="G63" s="4">
        <v>0</v>
      </c>
      <c r="H63" s="4">
        <v>4.8</v>
      </c>
      <c r="I63" s="4">
        <v>0</v>
      </c>
      <c r="J63" s="4">
        <v>0</v>
      </c>
      <c r="K63" s="4">
        <v>0</v>
      </c>
      <c r="L63" s="4">
        <v>0</v>
      </c>
      <c r="M63" s="4">
        <v>0</v>
      </c>
      <c r="N63" s="11">
        <f>SUM(line_downtime[[#This Row],[Emergency stop]:[Other]])/60</f>
        <v>0.76999999999999991</v>
      </c>
      <c r="O63" s="11">
        <f t="shared" si="0"/>
        <v>0</v>
      </c>
      <c r="P63" s="11">
        <f t="shared" si="1"/>
        <v>0.76999999999999991</v>
      </c>
      <c r="Q63" s="4">
        <f>SUM(line_downtime[[#This Row],[Emergency stop]:[Other]])</f>
        <v>46.199999999999996</v>
      </c>
    </row>
    <row r="64" spans="1:17" x14ac:dyDescent="0.25">
      <c r="A64">
        <v>422173</v>
      </c>
      <c r="B64" s="4">
        <v>9</v>
      </c>
      <c r="C64" s="4">
        <v>0</v>
      </c>
      <c r="D64" s="4">
        <v>0</v>
      </c>
      <c r="E64" s="4">
        <v>0</v>
      </c>
      <c r="F64" s="4">
        <v>10.799999999999999</v>
      </c>
      <c r="G64" s="4">
        <v>0</v>
      </c>
      <c r="H64" s="4">
        <v>2.4</v>
      </c>
      <c r="I64" s="4">
        <v>0</v>
      </c>
      <c r="J64" s="4">
        <v>1.2</v>
      </c>
      <c r="K64" s="4">
        <v>0</v>
      </c>
      <c r="L64" s="4">
        <v>0</v>
      </c>
      <c r="M64" s="4">
        <v>0</v>
      </c>
      <c r="N64" s="11">
        <f>SUM(line_downtime[[#This Row],[Emergency stop]:[Other]])/60</f>
        <v>0.3899999999999999</v>
      </c>
      <c r="O64" s="11">
        <f t="shared" si="0"/>
        <v>0.18</v>
      </c>
      <c r="P64" s="11">
        <f t="shared" si="1"/>
        <v>0.20999999999999991</v>
      </c>
      <c r="Q64" s="4">
        <f>SUM(line_downtime[[#This Row],[Emergency stop]:[Other]])</f>
        <v>23.399999999999995</v>
      </c>
    </row>
    <row r="65" spans="1:17" x14ac:dyDescent="0.25">
      <c r="A65">
        <v>422174</v>
      </c>
      <c r="B65" s="4">
        <v>0</v>
      </c>
      <c r="C65" s="4">
        <v>0</v>
      </c>
      <c r="D65" s="4">
        <v>0</v>
      </c>
      <c r="E65" s="4">
        <v>0</v>
      </c>
      <c r="F65" s="4">
        <v>0</v>
      </c>
      <c r="G65" s="4">
        <v>0</v>
      </c>
      <c r="H65" s="4">
        <v>41.4</v>
      </c>
      <c r="I65" s="4">
        <v>0</v>
      </c>
      <c r="J65" s="4">
        <v>0</v>
      </c>
      <c r="K65" s="4">
        <v>0</v>
      </c>
      <c r="L65" s="4">
        <v>0</v>
      </c>
      <c r="M65" s="4">
        <v>0</v>
      </c>
      <c r="N65" s="11">
        <f>SUM(line_downtime[[#This Row],[Emergency stop]:[Other]])/60</f>
        <v>0.69</v>
      </c>
      <c r="O65" s="11">
        <f t="shared" si="0"/>
        <v>0</v>
      </c>
      <c r="P65" s="11">
        <f t="shared" si="1"/>
        <v>0.69</v>
      </c>
      <c r="Q65" s="4">
        <f>SUM(line_downtime[[#This Row],[Emergency stop]:[Other]])</f>
        <v>41.4</v>
      </c>
    </row>
    <row r="66" spans="1:17" x14ac:dyDescent="0.25">
      <c r="A66">
        <v>422175</v>
      </c>
      <c r="B66" s="4">
        <v>0</v>
      </c>
      <c r="C66" s="4">
        <v>0</v>
      </c>
      <c r="D66" s="4">
        <v>0</v>
      </c>
      <c r="E66" s="4">
        <v>0</v>
      </c>
      <c r="F66" s="4">
        <v>0</v>
      </c>
      <c r="G66" s="4">
        <v>0</v>
      </c>
      <c r="H66" s="4">
        <v>0</v>
      </c>
      <c r="I66" s="4">
        <v>0</v>
      </c>
      <c r="J66" s="4">
        <v>0</v>
      </c>
      <c r="K66" s="4">
        <v>29.4</v>
      </c>
      <c r="L66" s="4">
        <v>0</v>
      </c>
      <c r="M66" s="4">
        <v>0</v>
      </c>
      <c r="N66" s="11">
        <f>SUM(line_downtime[[#This Row],[Emergency stop]:[Other]])/60</f>
        <v>0.49</v>
      </c>
      <c r="O66" s="11">
        <f t="shared" si="0"/>
        <v>0.49</v>
      </c>
      <c r="P66" s="11">
        <f t="shared" si="1"/>
        <v>0</v>
      </c>
      <c r="Q66" s="4">
        <f>SUM(line_downtime[[#This Row],[Emergency stop]:[Other]])</f>
        <v>29.4</v>
      </c>
    </row>
    <row r="67" spans="1:17" x14ac:dyDescent="0.25">
      <c r="A67">
        <v>422176</v>
      </c>
      <c r="B67" s="4">
        <v>0</v>
      </c>
      <c r="C67" s="4">
        <v>16.8</v>
      </c>
      <c r="D67" s="4">
        <v>0</v>
      </c>
      <c r="E67" s="4">
        <v>0</v>
      </c>
      <c r="F67" s="4">
        <v>4.8</v>
      </c>
      <c r="G67" s="4">
        <v>0</v>
      </c>
      <c r="H67" s="4">
        <v>0</v>
      </c>
      <c r="I67" s="4">
        <v>2.4</v>
      </c>
      <c r="J67" s="4">
        <v>0</v>
      </c>
      <c r="K67" s="4">
        <v>0</v>
      </c>
      <c r="L67" s="4">
        <v>0</v>
      </c>
      <c r="M67" s="4">
        <v>4.8</v>
      </c>
      <c r="N67" s="11">
        <f>SUM(line_downtime[[#This Row],[Emergency stop]:[Other]])/60</f>
        <v>0.48000000000000004</v>
      </c>
      <c r="O67" s="11">
        <f t="shared" ref="O67:O130" si="2">(C67+F67+G67+I67+K67+L67)/60</f>
        <v>0.4</v>
      </c>
      <c r="P67" s="11">
        <f t="shared" ref="P67:P130" si="3">N67-O67</f>
        <v>8.0000000000000016E-2</v>
      </c>
      <c r="Q67" s="4">
        <f>SUM(line_downtime[[#This Row],[Emergency stop]:[Other]])</f>
        <v>28.8</v>
      </c>
    </row>
    <row r="68" spans="1:17" x14ac:dyDescent="0.25">
      <c r="A68">
        <v>422177</v>
      </c>
      <c r="B68" s="4">
        <v>0</v>
      </c>
      <c r="C68" s="4">
        <v>0</v>
      </c>
      <c r="D68" s="4">
        <v>0</v>
      </c>
      <c r="E68" s="4">
        <v>0</v>
      </c>
      <c r="F68" s="4">
        <v>17.399999999999999</v>
      </c>
      <c r="G68" s="4">
        <v>0</v>
      </c>
      <c r="H68" s="4">
        <v>31.8</v>
      </c>
      <c r="I68" s="4">
        <v>0</v>
      </c>
      <c r="J68" s="4">
        <v>0</v>
      </c>
      <c r="K68" s="4">
        <v>0</v>
      </c>
      <c r="L68" s="4">
        <v>1.2</v>
      </c>
      <c r="M68" s="4">
        <v>0</v>
      </c>
      <c r="N68" s="11">
        <f>SUM(line_downtime[[#This Row],[Emergency stop]:[Other]])/60</f>
        <v>0.84000000000000008</v>
      </c>
      <c r="O68" s="11">
        <f t="shared" si="2"/>
        <v>0.30999999999999994</v>
      </c>
      <c r="P68" s="11">
        <f t="shared" si="3"/>
        <v>0.53000000000000014</v>
      </c>
      <c r="Q68" s="4">
        <f>SUM(line_downtime[[#This Row],[Emergency stop]:[Other]])</f>
        <v>50.400000000000006</v>
      </c>
    </row>
    <row r="69" spans="1:17" x14ac:dyDescent="0.25">
      <c r="A69">
        <v>422178</v>
      </c>
      <c r="B69" s="4">
        <v>0</v>
      </c>
      <c r="C69" s="4">
        <v>0</v>
      </c>
      <c r="D69" s="4">
        <v>0</v>
      </c>
      <c r="E69" s="4">
        <v>0</v>
      </c>
      <c r="F69" s="4">
        <v>0</v>
      </c>
      <c r="G69" s="4">
        <v>3</v>
      </c>
      <c r="H69" s="4">
        <v>3.5999999999999996</v>
      </c>
      <c r="I69" s="4">
        <v>0</v>
      </c>
      <c r="J69" s="4">
        <v>0</v>
      </c>
      <c r="K69" s="4">
        <v>1.7999999999999998</v>
      </c>
      <c r="L69" s="4">
        <v>0</v>
      </c>
      <c r="M69" s="4">
        <v>0</v>
      </c>
      <c r="N69" s="11">
        <f>SUM(line_downtime[[#This Row],[Emergency stop]:[Other]])/60</f>
        <v>0.13999999999999999</v>
      </c>
      <c r="O69" s="11">
        <f t="shared" si="2"/>
        <v>0.08</v>
      </c>
      <c r="P69" s="11">
        <f t="shared" si="3"/>
        <v>5.9999999999999984E-2</v>
      </c>
      <c r="Q69" s="4">
        <f>SUM(line_downtime[[#This Row],[Emergency stop]:[Other]])</f>
        <v>8.3999999999999986</v>
      </c>
    </row>
    <row r="70" spans="1:17" x14ac:dyDescent="0.25">
      <c r="A70">
        <v>422179</v>
      </c>
      <c r="B70" s="4">
        <v>0</v>
      </c>
      <c r="C70" s="4">
        <v>0</v>
      </c>
      <c r="D70" s="4">
        <v>0</v>
      </c>
      <c r="E70" s="4">
        <v>0</v>
      </c>
      <c r="F70" s="4">
        <v>0</v>
      </c>
      <c r="G70" s="4">
        <v>0</v>
      </c>
      <c r="H70" s="4">
        <v>10.799999999999999</v>
      </c>
      <c r="I70" s="4">
        <v>0</v>
      </c>
      <c r="J70" s="4">
        <v>0</v>
      </c>
      <c r="K70" s="4">
        <v>0</v>
      </c>
      <c r="L70" s="4">
        <v>0</v>
      </c>
      <c r="M70" s="4">
        <v>0</v>
      </c>
      <c r="N70" s="11">
        <f>SUM(line_downtime[[#This Row],[Emergency stop]:[Other]])/60</f>
        <v>0.18</v>
      </c>
      <c r="O70" s="11">
        <f t="shared" si="2"/>
        <v>0</v>
      </c>
      <c r="P70" s="11">
        <f t="shared" si="3"/>
        <v>0.18</v>
      </c>
      <c r="Q70" s="4">
        <f>SUM(line_downtime[[#This Row],[Emergency stop]:[Other]])</f>
        <v>10.799999999999999</v>
      </c>
    </row>
    <row r="71" spans="1:17" x14ac:dyDescent="0.25">
      <c r="A71">
        <v>422180</v>
      </c>
      <c r="B71" s="4">
        <v>0</v>
      </c>
      <c r="C71" s="4">
        <v>0</v>
      </c>
      <c r="D71" s="4">
        <v>0</v>
      </c>
      <c r="E71" s="4">
        <v>0</v>
      </c>
      <c r="F71" s="4">
        <v>0</v>
      </c>
      <c r="G71" s="4">
        <v>0</v>
      </c>
      <c r="H71" s="4">
        <v>0</v>
      </c>
      <c r="I71" s="4">
        <v>0</v>
      </c>
      <c r="J71" s="4">
        <v>0</v>
      </c>
      <c r="K71" s="4">
        <v>0</v>
      </c>
      <c r="L71" s="4">
        <v>0</v>
      </c>
      <c r="M71" s="4">
        <v>30.6</v>
      </c>
      <c r="N71" s="11">
        <f>SUM(line_downtime[[#This Row],[Emergency stop]:[Other]])/60</f>
        <v>0.51</v>
      </c>
      <c r="O71" s="11">
        <f t="shared" si="2"/>
        <v>0</v>
      </c>
      <c r="P71" s="11">
        <f t="shared" si="3"/>
        <v>0.51</v>
      </c>
      <c r="Q71" s="4">
        <f>SUM(line_downtime[[#This Row],[Emergency stop]:[Other]])</f>
        <v>30.6</v>
      </c>
    </row>
    <row r="72" spans="1:17" x14ac:dyDescent="0.25">
      <c r="A72">
        <v>422181</v>
      </c>
      <c r="B72" s="4">
        <v>0</v>
      </c>
      <c r="C72" s="4">
        <v>0</v>
      </c>
      <c r="D72" s="4">
        <v>14.399999999999999</v>
      </c>
      <c r="E72" s="4">
        <v>0</v>
      </c>
      <c r="F72" s="4">
        <v>0</v>
      </c>
      <c r="G72" s="4">
        <v>0</v>
      </c>
      <c r="H72" s="4">
        <v>0</v>
      </c>
      <c r="I72" s="4">
        <v>0</v>
      </c>
      <c r="J72" s="4">
        <v>0</v>
      </c>
      <c r="K72" s="4">
        <v>0</v>
      </c>
      <c r="L72" s="4">
        <v>0</v>
      </c>
      <c r="M72" s="4">
        <v>0</v>
      </c>
      <c r="N72" s="11">
        <f>SUM(line_downtime[[#This Row],[Emergency stop]:[Other]])/60</f>
        <v>0.23999999999999996</v>
      </c>
      <c r="O72" s="11">
        <f t="shared" si="2"/>
        <v>0</v>
      </c>
      <c r="P72" s="11">
        <f t="shared" si="3"/>
        <v>0.23999999999999996</v>
      </c>
      <c r="Q72" s="4">
        <f>SUM(line_downtime[[#This Row],[Emergency stop]:[Other]])</f>
        <v>14.399999999999999</v>
      </c>
    </row>
    <row r="73" spans="1:17" x14ac:dyDescent="0.25">
      <c r="A73">
        <v>422182</v>
      </c>
      <c r="B73" s="4">
        <v>0</v>
      </c>
      <c r="C73" s="4">
        <v>0</v>
      </c>
      <c r="D73" s="4">
        <v>0</v>
      </c>
      <c r="E73" s="4">
        <v>0</v>
      </c>
      <c r="F73" s="4">
        <v>72</v>
      </c>
      <c r="G73" s="4">
        <v>0</v>
      </c>
      <c r="H73" s="4">
        <v>0</v>
      </c>
      <c r="I73" s="4">
        <v>0</v>
      </c>
      <c r="J73" s="4">
        <v>0</v>
      </c>
      <c r="K73" s="4">
        <v>0</v>
      </c>
      <c r="L73" s="4">
        <v>0</v>
      </c>
      <c r="M73" s="4">
        <v>0</v>
      </c>
      <c r="N73" s="11">
        <f>SUM(line_downtime[[#This Row],[Emergency stop]:[Other]])/60</f>
        <v>1.2</v>
      </c>
      <c r="O73" s="11">
        <f t="shared" si="2"/>
        <v>1.2</v>
      </c>
      <c r="P73" s="11">
        <f t="shared" si="3"/>
        <v>0</v>
      </c>
      <c r="Q73" s="4">
        <f>SUM(line_downtime[[#This Row],[Emergency stop]:[Other]])</f>
        <v>72</v>
      </c>
    </row>
    <row r="74" spans="1:17" x14ac:dyDescent="0.25">
      <c r="A74">
        <v>422183</v>
      </c>
      <c r="B74" s="4">
        <v>0</v>
      </c>
      <c r="C74" s="4">
        <v>0</v>
      </c>
      <c r="D74" s="4">
        <v>0</v>
      </c>
      <c r="E74" s="4">
        <v>0</v>
      </c>
      <c r="F74" s="4">
        <v>0</v>
      </c>
      <c r="G74" s="4">
        <v>0</v>
      </c>
      <c r="H74" s="4">
        <v>0</v>
      </c>
      <c r="I74" s="4">
        <v>0</v>
      </c>
      <c r="J74" s="4">
        <v>33</v>
      </c>
      <c r="K74" s="4">
        <v>0</v>
      </c>
      <c r="L74" s="4">
        <v>1.7999999999999998</v>
      </c>
      <c r="M74" s="4">
        <v>0</v>
      </c>
      <c r="N74" s="11">
        <f>SUM(line_downtime[[#This Row],[Emergency stop]:[Other]])/60</f>
        <v>0.57999999999999996</v>
      </c>
      <c r="O74" s="11">
        <f t="shared" si="2"/>
        <v>2.9999999999999995E-2</v>
      </c>
      <c r="P74" s="11">
        <f t="shared" si="3"/>
        <v>0.54999999999999993</v>
      </c>
      <c r="Q74" s="4">
        <f>SUM(line_downtime[[#This Row],[Emergency stop]:[Other]])</f>
        <v>34.799999999999997</v>
      </c>
    </row>
    <row r="75" spans="1:17" x14ac:dyDescent="0.25">
      <c r="A75">
        <v>422184</v>
      </c>
      <c r="B75" s="4">
        <v>0</v>
      </c>
      <c r="C75" s="4">
        <v>0</v>
      </c>
      <c r="D75" s="4">
        <v>0</v>
      </c>
      <c r="E75" s="4">
        <v>0</v>
      </c>
      <c r="F75" s="4">
        <v>4.2</v>
      </c>
      <c r="G75" s="4">
        <v>0</v>
      </c>
      <c r="H75" s="4">
        <v>0</v>
      </c>
      <c r="I75" s="4">
        <v>4.8</v>
      </c>
      <c r="J75" s="4">
        <v>0</v>
      </c>
      <c r="K75" s="4">
        <v>2.4</v>
      </c>
      <c r="L75" s="4">
        <v>1.2</v>
      </c>
      <c r="M75" s="4">
        <v>0</v>
      </c>
      <c r="N75" s="11">
        <f>SUM(line_downtime[[#This Row],[Emergency stop]:[Other]])/60</f>
        <v>0.21</v>
      </c>
      <c r="O75" s="11">
        <f t="shared" si="2"/>
        <v>0.21</v>
      </c>
      <c r="P75" s="11">
        <f t="shared" si="3"/>
        <v>0</v>
      </c>
      <c r="Q75" s="4">
        <f>SUM(line_downtime[[#This Row],[Emergency stop]:[Other]])</f>
        <v>12.6</v>
      </c>
    </row>
    <row r="76" spans="1:17" x14ac:dyDescent="0.25">
      <c r="A76">
        <v>422185</v>
      </c>
      <c r="B76" s="4">
        <v>0</v>
      </c>
      <c r="C76" s="4">
        <v>0</v>
      </c>
      <c r="D76" s="4">
        <v>7.8000000000000007</v>
      </c>
      <c r="E76" s="4">
        <v>0</v>
      </c>
      <c r="F76" s="4">
        <v>9.6</v>
      </c>
      <c r="G76" s="4">
        <v>0</v>
      </c>
      <c r="H76" s="4">
        <v>0</v>
      </c>
      <c r="I76" s="4">
        <v>5.3999999999999995</v>
      </c>
      <c r="J76" s="4">
        <v>0</v>
      </c>
      <c r="K76" s="4">
        <v>0</v>
      </c>
      <c r="L76" s="4">
        <v>22.2</v>
      </c>
      <c r="M76" s="4">
        <v>0</v>
      </c>
      <c r="N76" s="11">
        <f>SUM(line_downtime[[#This Row],[Emergency stop]:[Other]])/60</f>
        <v>0.75</v>
      </c>
      <c r="O76" s="11">
        <f t="shared" si="2"/>
        <v>0.62</v>
      </c>
      <c r="P76" s="11">
        <f t="shared" si="3"/>
        <v>0.13</v>
      </c>
      <c r="Q76" s="4">
        <f>SUM(line_downtime[[#This Row],[Emergency stop]:[Other]])</f>
        <v>45</v>
      </c>
    </row>
    <row r="77" spans="1:17" x14ac:dyDescent="0.25">
      <c r="A77">
        <v>422186</v>
      </c>
      <c r="B77" s="4">
        <v>0</v>
      </c>
      <c r="C77" s="4">
        <v>0</v>
      </c>
      <c r="D77" s="4">
        <v>5.3999999999999995</v>
      </c>
      <c r="E77" s="4">
        <v>0</v>
      </c>
      <c r="F77" s="4">
        <v>0</v>
      </c>
      <c r="G77" s="4">
        <v>55.2</v>
      </c>
      <c r="H77" s="4">
        <v>0</v>
      </c>
      <c r="I77" s="4">
        <v>19.2</v>
      </c>
      <c r="J77" s="4">
        <v>0</v>
      </c>
      <c r="K77" s="4">
        <v>0</v>
      </c>
      <c r="L77" s="4">
        <v>0</v>
      </c>
      <c r="M77" s="4">
        <v>0</v>
      </c>
      <c r="N77" s="11">
        <f>SUM(line_downtime[[#This Row],[Emergency stop]:[Other]])/60</f>
        <v>1.3299999999999998</v>
      </c>
      <c r="O77" s="11">
        <f t="shared" si="2"/>
        <v>1.24</v>
      </c>
      <c r="P77" s="11">
        <f t="shared" si="3"/>
        <v>8.9999999999999858E-2</v>
      </c>
      <c r="Q77" s="4">
        <f>SUM(line_downtime[[#This Row],[Emergency stop]:[Other]])</f>
        <v>79.8</v>
      </c>
    </row>
    <row r="78" spans="1:17" x14ac:dyDescent="0.25">
      <c r="A78">
        <v>422187</v>
      </c>
      <c r="B78" s="4">
        <v>0</v>
      </c>
      <c r="C78" s="4">
        <v>0</v>
      </c>
      <c r="D78" s="4">
        <v>0</v>
      </c>
      <c r="E78" s="4">
        <v>8.4</v>
      </c>
      <c r="F78" s="4">
        <v>0</v>
      </c>
      <c r="G78" s="4">
        <v>6</v>
      </c>
      <c r="H78" s="4">
        <v>0</v>
      </c>
      <c r="I78" s="4">
        <v>0</v>
      </c>
      <c r="J78" s="4">
        <v>0</v>
      </c>
      <c r="K78" s="4">
        <v>21.599999999999998</v>
      </c>
      <c r="L78" s="4">
        <v>0</v>
      </c>
      <c r="M78" s="4">
        <v>0</v>
      </c>
      <c r="N78" s="11">
        <f>SUM(line_downtime[[#This Row],[Emergency stop]:[Other]])/60</f>
        <v>0.6</v>
      </c>
      <c r="O78" s="11">
        <f t="shared" si="2"/>
        <v>0.45999999999999996</v>
      </c>
      <c r="P78" s="11">
        <f t="shared" si="3"/>
        <v>0.14000000000000001</v>
      </c>
      <c r="Q78" s="4">
        <f>SUM(line_downtime[[#This Row],[Emergency stop]:[Other]])</f>
        <v>36</v>
      </c>
    </row>
    <row r="79" spans="1:17" x14ac:dyDescent="0.25">
      <c r="A79">
        <v>422188</v>
      </c>
      <c r="B79" s="4">
        <v>5.3999999999999995</v>
      </c>
      <c r="C79" s="4">
        <v>0</v>
      </c>
      <c r="D79" s="4">
        <v>0</v>
      </c>
      <c r="E79" s="4">
        <v>0</v>
      </c>
      <c r="F79" s="4">
        <v>0</v>
      </c>
      <c r="G79" s="4">
        <v>0</v>
      </c>
      <c r="H79" s="4">
        <v>0</v>
      </c>
      <c r="I79" s="4">
        <v>0</v>
      </c>
      <c r="J79" s="4">
        <v>9</v>
      </c>
      <c r="K79" s="4">
        <v>0</v>
      </c>
      <c r="L79" s="4">
        <v>0</v>
      </c>
      <c r="M79" s="4">
        <v>0</v>
      </c>
      <c r="N79" s="11">
        <f>SUM(line_downtime[[#This Row],[Emergency stop]:[Other]])/60</f>
        <v>0.23999999999999996</v>
      </c>
      <c r="O79" s="11">
        <f t="shared" si="2"/>
        <v>0</v>
      </c>
      <c r="P79" s="11">
        <f t="shared" si="3"/>
        <v>0.23999999999999996</v>
      </c>
      <c r="Q79" s="4">
        <f>SUM(line_downtime[[#This Row],[Emergency stop]:[Other]])</f>
        <v>14.399999999999999</v>
      </c>
    </row>
    <row r="80" spans="1:17" x14ac:dyDescent="0.25">
      <c r="A80">
        <v>422189</v>
      </c>
      <c r="B80" s="4">
        <v>10.200000000000001</v>
      </c>
      <c r="C80" s="4">
        <v>0</v>
      </c>
      <c r="D80" s="4">
        <v>0</v>
      </c>
      <c r="E80" s="4">
        <v>0</v>
      </c>
      <c r="F80" s="4">
        <v>0</v>
      </c>
      <c r="G80" s="4">
        <v>12</v>
      </c>
      <c r="H80" s="4">
        <v>0</v>
      </c>
      <c r="I80" s="4">
        <v>0</v>
      </c>
      <c r="J80" s="4">
        <v>0</v>
      </c>
      <c r="K80" s="4">
        <v>0</v>
      </c>
      <c r="L80" s="4">
        <v>10.799999999999999</v>
      </c>
      <c r="M80" s="4">
        <v>60</v>
      </c>
      <c r="N80" s="11">
        <f>SUM(line_downtime[[#This Row],[Emergency stop]:[Other]])/60</f>
        <v>1.55</v>
      </c>
      <c r="O80" s="11">
        <f t="shared" si="2"/>
        <v>0.37999999999999995</v>
      </c>
      <c r="P80" s="11">
        <f t="shared" si="3"/>
        <v>1.1700000000000002</v>
      </c>
      <c r="Q80" s="4">
        <f>SUM(line_downtime[[#This Row],[Emergency stop]:[Other]])</f>
        <v>93</v>
      </c>
    </row>
    <row r="81" spans="1:17" x14ac:dyDescent="0.25">
      <c r="A81">
        <v>422190</v>
      </c>
      <c r="B81" s="4">
        <v>0</v>
      </c>
      <c r="C81" s="4">
        <v>0</v>
      </c>
      <c r="D81" s="4">
        <v>0</v>
      </c>
      <c r="E81" s="4">
        <v>0</v>
      </c>
      <c r="F81" s="4">
        <v>0</v>
      </c>
      <c r="G81" s="4">
        <v>0</v>
      </c>
      <c r="H81" s="4">
        <v>0</v>
      </c>
      <c r="I81" s="4">
        <v>0</v>
      </c>
      <c r="J81" s="4">
        <v>0</v>
      </c>
      <c r="K81" s="4">
        <v>16.8</v>
      </c>
      <c r="L81" s="4">
        <v>34.799999999999997</v>
      </c>
      <c r="M81" s="4">
        <v>21.599999999999998</v>
      </c>
      <c r="N81" s="11">
        <f>SUM(line_downtime[[#This Row],[Emergency stop]:[Other]])/60</f>
        <v>1.2199999999999998</v>
      </c>
      <c r="O81" s="11">
        <f t="shared" si="2"/>
        <v>0.85999999999999988</v>
      </c>
      <c r="P81" s="11">
        <f t="shared" si="3"/>
        <v>0.35999999999999988</v>
      </c>
      <c r="Q81" s="4">
        <f>SUM(line_downtime[[#This Row],[Emergency stop]:[Other]])</f>
        <v>73.199999999999989</v>
      </c>
    </row>
    <row r="82" spans="1:17" x14ac:dyDescent="0.25">
      <c r="A82">
        <v>422191</v>
      </c>
      <c r="B82" s="4">
        <v>0</v>
      </c>
      <c r="C82" s="4">
        <v>0</v>
      </c>
      <c r="D82" s="4">
        <v>0</v>
      </c>
      <c r="E82" s="4">
        <v>0</v>
      </c>
      <c r="F82" s="4">
        <v>18</v>
      </c>
      <c r="G82" s="4">
        <v>0</v>
      </c>
      <c r="H82" s="4">
        <v>0</v>
      </c>
      <c r="I82" s="4">
        <v>0</v>
      </c>
      <c r="J82" s="4">
        <v>15</v>
      </c>
      <c r="K82" s="4">
        <v>0</v>
      </c>
      <c r="L82" s="4">
        <v>0</v>
      </c>
      <c r="M82" s="4">
        <v>0</v>
      </c>
      <c r="N82" s="11">
        <f>SUM(line_downtime[[#This Row],[Emergency stop]:[Other]])/60</f>
        <v>0.55000000000000004</v>
      </c>
      <c r="O82" s="11">
        <f t="shared" si="2"/>
        <v>0.3</v>
      </c>
      <c r="P82" s="11">
        <f t="shared" si="3"/>
        <v>0.25000000000000006</v>
      </c>
      <c r="Q82" s="4">
        <f>SUM(line_downtime[[#This Row],[Emergency stop]:[Other]])</f>
        <v>33</v>
      </c>
    </row>
    <row r="83" spans="1:17" x14ac:dyDescent="0.25">
      <c r="A83">
        <v>422192</v>
      </c>
      <c r="B83" s="4">
        <v>0</v>
      </c>
      <c r="C83" s="4">
        <v>14.399999999999999</v>
      </c>
      <c r="D83" s="4">
        <v>0</v>
      </c>
      <c r="E83" s="4">
        <v>0</v>
      </c>
      <c r="F83" s="4">
        <v>0</v>
      </c>
      <c r="G83" s="4">
        <v>11.4</v>
      </c>
      <c r="H83" s="4">
        <v>0</v>
      </c>
      <c r="I83" s="4">
        <v>0</v>
      </c>
      <c r="J83" s="4">
        <v>8.4</v>
      </c>
      <c r="K83" s="4">
        <v>0</v>
      </c>
      <c r="L83" s="4">
        <v>0</v>
      </c>
      <c r="M83" s="4">
        <v>0</v>
      </c>
      <c r="N83" s="11">
        <f>SUM(line_downtime[[#This Row],[Emergency stop]:[Other]])/60</f>
        <v>0.56999999999999995</v>
      </c>
      <c r="O83" s="11">
        <f t="shared" si="2"/>
        <v>0.42999999999999994</v>
      </c>
      <c r="P83" s="11">
        <f t="shared" si="3"/>
        <v>0.14000000000000001</v>
      </c>
      <c r="Q83" s="4">
        <f>SUM(line_downtime[[#This Row],[Emergency stop]:[Other]])</f>
        <v>34.199999999999996</v>
      </c>
    </row>
    <row r="84" spans="1:17" x14ac:dyDescent="0.25">
      <c r="A84">
        <v>422193</v>
      </c>
      <c r="B84" s="4">
        <v>0</v>
      </c>
      <c r="C84" s="4">
        <v>0</v>
      </c>
      <c r="D84" s="4">
        <v>0</v>
      </c>
      <c r="E84" s="4">
        <v>0</v>
      </c>
      <c r="F84" s="4">
        <v>0</v>
      </c>
      <c r="G84" s="4">
        <v>46.2</v>
      </c>
      <c r="H84" s="4">
        <v>0</v>
      </c>
      <c r="I84" s="4">
        <v>0</v>
      </c>
      <c r="J84" s="4">
        <v>0</v>
      </c>
      <c r="K84" s="4">
        <v>0</v>
      </c>
      <c r="L84" s="4">
        <v>0</v>
      </c>
      <c r="M84" s="4">
        <v>0</v>
      </c>
      <c r="N84" s="11">
        <f>SUM(line_downtime[[#This Row],[Emergency stop]:[Other]])/60</f>
        <v>0.77</v>
      </c>
      <c r="O84" s="11">
        <f t="shared" si="2"/>
        <v>0.77</v>
      </c>
      <c r="P84" s="11">
        <f t="shared" si="3"/>
        <v>0</v>
      </c>
      <c r="Q84" s="4">
        <f>SUM(line_downtime[[#This Row],[Emergency stop]:[Other]])</f>
        <v>46.2</v>
      </c>
    </row>
    <row r="85" spans="1:17" x14ac:dyDescent="0.25">
      <c r="A85">
        <v>422194</v>
      </c>
      <c r="B85" s="4">
        <v>0</v>
      </c>
      <c r="C85" s="4">
        <v>0</v>
      </c>
      <c r="D85" s="4">
        <v>0</v>
      </c>
      <c r="E85" s="4">
        <v>0</v>
      </c>
      <c r="F85" s="4">
        <v>0</v>
      </c>
      <c r="G85" s="4">
        <v>7.1999999999999993</v>
      </c>
      <c r="H85" s="4">
        <v>0</v>
      </c>
      <c r="I85" s="4">
        <v>0</v>
      </c>
      <c r="J85" s="4">
        <v>0</v>
      </c>
      <c r="K85" s="4">
        <v>0</v>
      </c>
      <c r="L85" s="4">
        <v>41.4</v>
      </c>
      <c r="M85" s="4">
        <v>0</v>
      </c>
      <c r="N85" s="11">
        <f>SUM(line_downtime[[#This Row],[Emergency stop]:[Other]])/60</f>
        <v>0.80999999999999994</v>
      </c>
      <c r="O85" s="11">
        <f t="shared" si="2"/>
        <v>0.80999999999999994</v>
      </c>
      <c r="P85" s="11">
        <f t="shared" si="3"/>
        <v>0</v>
      </c>
      <c r="Q85" s="4">
        <f>SUM(line_downtime[[#This Row],[Emergency stop]:[Other]])</f>
        <v>48.599999999999994</v>
      </c>
    </row>
    <row r="86" spans="1:17" x14ac:dyDescent="0.25">
      <c r="A86">
        <v>422195</v>
      </c>
      <c r="B86" s="4">
        <v>0</v>
      </c>
      <c r="C86" s="4">
        <v>0</v>
      </c>
      <c r="D86" s="4">
        <v>0</v>
      </c>
      <c r="E86" s="4">
        <v>0</v>
      </c>
      <c r="F86" s="4">
        <v>33.6</v>
      </c>
      <c r="G86" s="4">
        <v>0</v>
      </c>
      <c r="H86" s="4">
        <v>0</v>
      </c>
      <c r="I86" s="4">
        <v>7.8000000000000007</v>
      </c>
      <c r="J86" s="4">
        <v>0</v>
      </c>
      <c r="K86" s="4">
        <v>0</v>
      </c>
      <c r="L86" s="4">
        <v>0</v>
      </c>
      <c r="M86" s="4">
        <v>0</v>
      </c>
      <c r="N86" s="11">
        <f>SUM(line_downtime[[#This Row],[Emergency stop]:[Other]])/60</f>
        <v>0.69000000000000006</v>
      </c>
      <c r="O86" s="11">
        <f t="shared" si="2"/>
        <v>0.69000000000000006</v>
      </c>
      <c r="P86" s="11">
        <f t="shared" si="3"/>
        <v>0</v>
      </c>
      <c r="Q86" s="4">
        <f>SUM(line_downtime[[#This Row],[Emergency stop]:[Other]])</f>
        <v>41.400000000000006</v>
      </c>
    </row>
    <row r="87" spans="1:17" x14ac:dyDescent="0.25">
      <c r="A87">
        <v>422196</v>
      </c>
      <c r="B87" s="4">
        <v>0</v>
      </c>
      <c r="C87" s="4">
        <v>0</v>
      </c>
      <c r="D87" s="4">
        <v>22.8</v>
      </c>
      <c r="E87" s="4">
        <v>0</v>
      </c>
      <c r="F87" s="4">
        <v>0</v>
      </c>
      <c r="G87" s="4">
        <v>0</v>
      </c>
      <c r="H87" s="4">
        <v>0</v>
      </c>
      <c r="I87" s="4">
        <v>0</v>
      </c>
      <c r="J87" s="4">
        <v>0</v>
      </c>
      <c r="K87" s="4">
        <v>0</v>
      </c>
      <c r="L87" s="4">
        <v>21</v>
      </c>
      <c r="M87" s="4">
        <v>0</v>
      </c>
      <c r="N87" s="11">
        <f>SUM(line_downtime[[#This Row],[Emergency stop]:[Other]])/60</f>
        <v>0.73</v>
      </c>
      <c r="O87" s="11">
        <f t="shared" si="2"/>
        <v>0.35</v>
      </c>
      <c r="P87" s="11">
        <f t="shared" si="3"/>
        <v>0.38</v>
      </c>
      <c r="Q87" s="4">
        <f>SUM(line_downtime[[#This Row],[Emergency stop]:[Other]])</f>
        <v>43.8</v>
      </c>
    </row>
    <row r="88" spans="1:17" x14ac:dyDescent="0.25">
      <c r="A88">
        <v>422197</v>
      </c>
      <c r="B88" s="4">
        <v>22.2</v>
      </c>
      <c r="C88" s="4">
        <v>0</v>
      </c>
      <c r="D88" s="4">
        <v>0</v>
      </c>
      <c r="E88" s="4">
        <v>0</v>
      </c>
      <c r="F88" s="4">
        <v>6.6</v>
      </c>
      <c r="G88" s="4">
        <v>0</v>
      </c>
      <c r="H88" s="4">
        <v>0</v>
      </c>
      <c r="I88" s="4">
        <v>0</v>
      </c>
      <c r="J88" s="4">
        <v>0</v>
      </c>
      <c r="K88" s="4">
        <v>0</v>
      </c>
      <c r="L88" s="4">
        <v>33</v>
      </c>
      <c r="M88" s="4">
        <v>0</v>
      </c>
      <c r="N88" s="11">
        <f>SUM(line_downtime[[#This Row],[Emergency stop]:[Other]])/60</f>
        <v>1.03</v>
      </c>
      <c r="O88" s="11">
        <f t="shared" si="2"/>
        <v>0.66</v>
      </c>
      <c r="P88" s="11">
        <f t="shared" si="3"/>
        <v>0.37</v>
      </c>
      <c r="Q88" s="4">
        <f>SUM(line_downtime[[#This Row],[Emergency stop]:[Other]])</f>
        <v>61.8</v>
      </c>
    </row>
    <row r="89" spans="1:17" x14ac:dyDescent="0.25">
      <c r="A89">
        <v>422198</v>
      </c>
      <c r="B89" s="4">
        <v>33.6</v>
      </c>
      <c r="C89" s="4">
        <v>0</v>
      </c>
      <c r="D89" s="4">
        <v>0</v>
      </c>
      <c r="E89" s="4">
        <v>0</v>
      </c>
      <c r="F89" s="4">
        <v>0</v>
      </c>
      <c r="G89" s="4">
        <v>0</v>
      </c>
      <c r="H89" s="4">
        <v>0</v>
      </c>
      <c r="I89" s="4">
        <v>0</v>
      </c>
      <c r="J89" s="4">
        <v>0</v>
      </c>
      <c r="K89" s="4">
        <v>0</v>
      </c>
      <c r="L89" s="4">
        <v>0</v>
      </c>
      <c r="M89" s="4">
        <v>0</v>
      </c>
      <c r="N89" s="11">
        <f>SUM(line_downtime[[#This Row],[Emergency stop]:[Other]])/60</f>
        <v>0.56000000000000005</v>
      </c>
      <c r="O89" s="11">
        <f t="shared" si="2"/>
        <v>0</v>
      </c>
      <c r="P89" s="11">
        <f t="shared" si="3"/>
        <v>0.56000000000000005</v>
      </c>
      <c r="Q89" s="4">
        <f>SUM(line_downtime[[#This Row],[Emergency stop]:[Other]])</f>
        <v>33.6</v>
      </c>
    </row>
    <row r="90" spans="1:17" x14ac:dyDescent="0.25">
      <c r="A90">
        <v>422199</v>
      </c>
      <c r="B90" s="4">
        <v>0</v>
      </c>
      <c r="C90" s="4">
        <v>0</v>
      </c>
      <c r="D90" s="4">
        <v>0</v>
      </c>
      <c r="E90" s="4">
        <v>0</v>
      </c>
      <c r="F90" s="4">
        <v>0</v>
      </c>
      <c r="G90" s="4">
        <v>34.199999999999996</v>
      </c>
      <c r="H90" s="4">
        <v>0</v>
      </c>
      <c r="I90" s="4">
        <v>0</v>
      </c>
      <c r="J90" s="4">
        <v>0</v>
      </c>
      <c r="K90" s="4">
        <v>9.6</v>
      </c>
      <c r="L90" s="4">
        <v>0</v>
      </c>
      <c r="M90" s="4">
        <v>0</v>
      </c>
      <c r="N90" s="11">
        <f>SUM(line_downtime[[#This Row],[Emergency stop]:[Other]])/60</f>
        <v>0.73</v>
      </c>
      <c r="O90" s="11">
        <f t="shared" si="2"/>
        <v>0.73</v>
      </c>
      <c r="P90" s="11">
        <f t="shared" si="3"/>
        <v>0</v>
      </c>
      <c r="Q90" s="4">
        <f>SUM(line_downtime[[#This Row],[Emergency stop]:[Other]])</f>
        <v>43.8</v>
      </c>
    </row>
    <row r="91" spans="1:17" x14ac:dyDescent="0.25">
      <c r="A91">
        <v>422200</v>
      </c>
      <c r="B91" s="4">
        <v>0</v>
      </c>
      <c r="C91" s="4">
        <v>0</v>
      </c>
      <c r="D91" s="4">
        <v>0</v>
      </c>
      <c r="E91" s="4">
        <v>0</v>
      </c>
      <c r="F91" s="4">
        <v>1.2</v>
      </c>
      <c r="G91" s="4">
        <v>3</v>
      </c>
      <c r="H91" s="4">
        <v>15.600000000000001</v>
      </c>
      <c r="I91" s="4">
        <v>0</v>
      </c>
      <c r="J91" s="4">
        <v>0</v>
      </c>
      <c r="K91" s="4">
        <v>0</v>
      </c>
      <c r="L91" s="4">
        <v>0</v>
      </c>
      <c r="M91" s="4">
        <v>0</v>
      </c>
      <c r="N91" s="11">
        <f>SUM(line_downtime[[#This Row],[Emergency stop]:[Other]])/60</f>
        <v>0.33</v>
      </c>
      <c r="O91" s="11">
        <f t="shared" si="2"/>
        <v>7.0000000000000007E-2</v>
      </c>
      <c r="P91" s="11">
        <f t="shared" si="3"/>
        <v>0.26</v>
      </c>
      <c r="Q91" s="4">
        <f>SUM(line_downtime[[#This Row],[Emergency stop]:[Other]])</f>
        <v>19.8</v>
      </c>
    </row>
    <row r="92" spans="1:17" x14ac:dyDescent="0.25">
      <c r="A92">
        <v>422201</v>
      </c>
      <c r="B92" s="4">
        <v>0</v>
      </c>
      <c r="C92" s="4">
        <v>0</v>
      </c>
      <c r="D92" s="4">
        <v>0</v>
      </c>
      <c r="E92" s="4">
        <v>0</v>
      </c>
      <c r="F92" s="4">
        <v>0</v>
      </c>
      <c r="G92" s="4">
        <v>0</v>
      </c>
      <c r="H92" s="4">
        <v>0</v>
      </c>
      <c r="I92" s="4">
        <v>0</v>
      </c>
      <c r="J92" s="4">
        <v>0</v>
      </c>
      <c r="K92" s="4">
        <v>15</v>
      </c>
      <c r="L92" s="4">
        <v>0</v>
      </c>
      <c r="M92" s="4">
        <v>0</v>
      </c>
      <c r="N92" s="11">
        <f>SUM(line_downtime[[#This Row],[Emergency stop]:[Other]])/60</f>
        <v>0.25</v>
      </c>
      <c r="O92" s="11">
        <f t="shared" si="2"/>
        <v>0.25</v>
      </c>
      <c r="P92" s="11">
        <f t="shared" si="3"/>
        <v>0</v>
      </c>
      <c r="Q92" s="4">
        <f>SUM(line_downtime[[#This Row],[Emergency stop]:[Other]])</f>
        <v>15</v>
      </c>
    </row>
    <row r="93" spans="1:17" x14ac:dyDescent="0.25">
      <c r="A93">
        <v>422202</v>
      </c>
      <c r="B93" s="4">
        <v>0</v>
      </c>
      <c r="C93" s="4">
        <v>0</v>
      </c>
      <c r="D93" s="4">
        <v>21.599999999999998</v>
      </c>
      <c r="E93" s="4">
        <v>0</v>
      </c>
      <c r="F93" s="4">
        <v>0</v>
      </c>
      <c r="G93" s="4">
        <v>0</v>
      </c>
      <c r="H93" s="4">
        <v>15</v>
      </c>
      <c r="I93" s="4">
        <v>0</v>
      </c>
      <c r="J93" s="4">
        <v>0</v>
      </c>
      <c r="K93" s="4">
        <v>0</v>
      </c>
      <c r="L93" s="4">
        <v>0</v>
      </c>
      <c r="M93" s="4">
        <v>0</v>
      </c>
      <c r="N93" s="11">
        <f>SUM(line_downtime[[#This Row],[Emergency stop]:[Other]])/60</f>
        <v>0.60999999999999988</v>
      </c>
      <c r="O93" s="11">
        <f t="shared" si="2"/>
        <v>0</v>
      </c>
      <c r="P93" s="11">
        <f t="shared" si="3"/>
        <v>0.60999999999999988</v>
      </c>
      <c r="Q93" s="4">
        <f>SUM(line_downtime[[#This Row],[Emergency stop]:[Other]])</f>
        <v>36.599999999999994</v>
      </c>
    </row>
    <row r="94" spans="1:17" x14ac:dyDescent="0.25">
      <c r="A94">
        <v>422203</v>
      </c>
      <c r="B94" s="4">
        <v>0</v>
      </c>
      <c r="C94" s="4">
        <v>0</v>
      </c>
      <c r="D94" s="4">
        <v>7.1999999999999993</v>
      </c>
      <c r="E94" s="4">
        <v>0</v>
      </c>
      <c r="F94" s="4">
        <v>0</v>
      </c>
      <c r="G94" s="4">
        <v>0</v>
      </c>
      <c r="H94" s="4">
        <v>0</v>
      </c>
      <c r="I94" s="4">
        <v>0</v>
      </c>
      <c r="J94" s="4">
        <v>0</v>
      </c>
      <c r="K94" s="4">
        <v>0</v>
      </c>
      <c r="L94" s="4">
        <v>0</v>
      </c>
      <c r="M94" s="4">
        <v>0</v>
      </c>
      <c r="N94" s="11">
        <f>SUM(line_downtime[[#This Row],[Emergency stop]:[Other]])/60</f>
        <v>0.11999999999999998</v>
      </c>
      <c r="O94" s="11">
        <f t="shared" si="2"/>
        <v>0</v>
      </c>
      <c r="P94" s="11">
        <f t="shared" si="3"/>
        <v>0.11999999999999998</v>
      </c>
      <c r="Q94" s="4">
        <f>SUM(line_downtime[[#This Row],[Emergency stop]:[Other]])</f>
        <v>7.1999999999999993</v>
      </c>
    </row>
    <row r="95" spans="1:17" x14ac:dyDescent="0.25">
      <c r="A95">
        <v>422204</v>
      </c>
      <c r="B95" s="4">
        <v>0</v>
      </c>
      <c r="C95" s="4">
        <v>0</v>
      </c>
      <c r="D95" s="4">
        <v>0</v>
      </c>
      <c r="E95" s="4">
        <v>0</v>
      </c>
      <c r="F95" s="4">
        <v>5.3999999999999995</v>
      </c>
      <c r="G95" s="4">
        <v>0</v>
      </c>
      <c r="H95" s="4">
        <v>0</v>
      </c>
      <c r="I95" s="4">
        <v>0</v>
      </c>
      <c r="J95" s="4">
        <v>2.4</v>
      </c>
      <c r="K95" s="4">
        <v>52.8</v>
      </c>
      <c r="L95" s="4">
        <v>0</v>
      </c>
      <c r="M95" s="4">
        <v>0</v>
      </c>
      <c r="N95" s="11">
        <f>SUM(line_downtime[[#This Row],[Emergency stop]:[Other]])/60</f>
        <v>1.01</v>
      </c>
      <c r="O95" s="11">
        <f t="shared" si="2"/>
        <v>0.97</v>
      </c>
      <c r="P95" s="11">
        <f t="shared" si="3"/>
        <v>4.0000000000000036E-2</v>
      </c>
      <c r="Q95" s="4">
        <f>SUM(line_downtime[[#This Row],[Emergency stop]:[Other]])</f>
        <v>60.599999999999994</v>
      </c>
    </row>
    <row r="96" spans="1:17" x14ac:dyDescent="0.25">
      <c r="A96">
        <v>422205</v>
      </c>
      <c r="B96" s="4">
        <v>0</v>
      </c>
      <c r="C96" s="4">
        <v>0</v>
      </c>
      <c r="D96" s="4">
        <v>0</v>
      </c>
      <c r="E96" s="4">
        <v>0</v>
      </c>
      <c r="F96" s="4">
        <v>0</v>
      </c>
      <c r="G96" s="4">
        <v>0</v>
      </c>
      <c r="H96" s="4">
        <v>0</v>
      </c>
      <c r="I96" s="4">
        <v>0</v>
      </c>
      <c r="J96" s="4">
        <v>115.8</v>
      </c>
      <c r="K96" s="4">
        <v>0</v>
      </c>
      <c r="L96" s="4">
        <v>0</v>
      </c>
      <c r="M96" s="4">
        <v>0</v>
      </c>
      <c r="N96" s="11">
        <f>SUM(line_downtime[[#This Row],[Emergency stop]:[Other]])/60</f>
        <v>1.93</v>
      </c>
      <c r="O96" s="11">
        <f t="shared" si="2"/>
        <v>0</v>
      </c>
      <c r="P96" s="11">
        <f t="shared" si="3"/>
        <v>1.93</v>
      </c>
      <c r="Q96" s="4">
        <f>SUM(line_downtime[[#This Row],[Emergency stop]:[Other]])</f>
        <v>115.8</v>
      </c>
    </row>
    <row r="97" spans="1:17" x14ac:dyDescent="0.25">
      <c r="A97">
        <v>422206</v>
      </c>
      <c r="B97" s="4">
        <v>0</v>
      </c>
      <c r="C97" s="4">
        <v>0</v>
      </c>
      <c r="D97" s="4">
        <v>0</v>
      </c>
      <c r="E97" s="4">
        <v>0</v>
      </c>
      <c r="F97" s="4">
        <v>22.8</v>
      </c>
      <c r="G97" s="4">
        <v>0</v>
      </c>
      <c r="H97" s="4">
        <v>0</v>
      </c>
      <c r="I97" s="4">
        <v>9</v>
      </c>
      <c r="J97" s="4">
        <v>0</v>
      </c>
      <c r="K97" s="4">
        <v>0</v>
      </c>
      <c r="L97" s="4">
        <v>0.6</v>
      </c>
      <c r="M97" s="4">
        <v>0</v>
      </c>
      <c r="N97" s="11">
        <f>SUM(line_downtime[[#This Row],[Emergency stop]:[Other]])/60</f>
        <v>0.53999999999999992</v>
      </c>
      <c r="O97" s="11">
        <f t="shared" si="2"/>
        <v>0.53999999999999992</v>
      </c>
      <c r="P97" s="11">
        <f t="shared" si="3"/>
        <v>0</v>
      </c>
      <c r="Q97" s="4">
        <f>SUM(line_downtime[[#This Row],[Emergency stop]:[Other]])</f>
        <v>32.4</v>
      </c>
    </row>
    <row r="98" spans="1:17" x14ac:dyDescent="0.25">
      <c r="A98">
        <v>422207</v>
      </c>
      <c r="B98" s="4">
        <v>0</v>
      </c>
      <c r="C98" s="4">
        <v>9</v>
      </c>
      <c r="D98" s="4">
        <v>0</v>
      </c>
      <c r="E98" s="4">
        <v>14.399999999999999</v>
      </c>
      <c r="F98" s="4">
        <v>0</v>
      </c>
      <c r="G98" s="4">
        <v>0</v>
      </c>
      <c r="H98" s="4">
        <v>0</v>
      </c>
      <c r="I98" s="4">
        <v>16.8</v>
      </c>
      <c r="J98" s="4">
        <v>0</v>
      </c>
      <c r="K98" s="4">
        <v>0</v>
      </c>
      <c r="L98" s="4">
        <v>0</v>
      </c>
      <c r="M98" s="4">
        <v>4.2</v>
      </c>
      <c r="N98" s="11">
        <f>SUM(line_downtime[[#This Row],[Emergency stop]:[Other]])/60</f>
        <v>0.7400000000000001</v>
      </c>
      <c r="O98" s="11">
        <f t="shared" si="2"/>
        <v>0.43</v>
      </c>
      <c r="P98" s="11">
        <f t="shared" si="3"/>
        <v>0.31000000000000011</v>
      </c>
      <c r="Q98" s="4">
        <f>SUM(line_downtime[[#This Row],[Emergency stop]:[Other]])</f>
        <v>44.400000000000006</v>
      </c>
    </row>
    <row r="99" spans="1:17" x14ac:dyDescent="0.25">
      <c r="A99">
        <v>422208</v>
      </c>
      <c r="B99" s="4">
        <v>13.2</v>
      </c>
      <c r="C99" s="4">
        <v>0</v>
      </c>
      <c r="D99" s="4">
        <v>0</v>
      </c>
      <c r="E99" s="4">
        <v>0</v>
      </c>
      <c r="F99" s="4">
        <v>0</v>
      </c>
      <c r="G99" s="4">
        <v>0</v>
      </c>
      <c r="H99" s="4">
        <v>0</v>
      </c>
      <c r="I99" s="4">
        <v>18</v>
      </c>
      <c r="J99" s="4">
        <v>0</v>
      </c>
      <c r="K99" s="4">
        <v>0</v>
      </c>
      <c r="L99" s="4">
        <v>0</v>
      </c>
      <c r="M99" s="4">
        <v>0</v>
      </c>
      <c r="N99" s="11">
        <f>SUM(line_downtime[[#This Row],[Emergency stop]:[Other]])/60</f>
        <v>0.52</v>
      </c>
      <c r="O99" s="11">
        <f t="shared" si="2"/>
        <v>0.3</v>
      </c>
      <c r="P99" s="11">
        <f t="shared" si="3"/>
        <v>0.22000000000000003</v>
      </c>
      <c r="Q99" s="4">
        <f>SUM(line_downtime[[#This Row],[Emergency stop]:[Other]])</f>
        <v>31.2</v>
      </c>
    </row>
    <row r="100" spans="1:17" x14ac:dyDescent="0.25">
      <c r="A100">
        <v>422209</v>
      </c>
      <c r="B100" s="4">
        <v>0</v>
      </c>
      <c r="C100" s="4">
        <v>9</v>
      </c>
      <c r="D100" s="4">
        <v>0</v>
      </c>
      <c r="E100" s="4">
        <v>0</v>
      </c>
      <c r="F100" s="4">
        <v>0</v>
      </c>
      <c r="G100" s="4">
        <v>0</v>
      </c>
      <c r="H100" s="4">
        <v>0</v>
      </c>
      <c r="I100" s="4">
        <v>0</v>
      </c>
      <c r="J100" s="4">
        <v>0</v>
      </c>
      <c r="K100" s="4">
        <v>5.3999999999999995</v>
      </c>
      <c r="L100" s="4">
        <v>0</v>
      </c>
      <c r="M100" s="4">
        <v>0</v>
      </c>
      <c r="N100" s="11">
        <f>SUM(line_downtime[[#This Row],[Emergency stop]:[Other]])/60</f>
        <v>0.23999999999999996</v>
      </c>
      <c r="O100" s="11">
        <f t="shared" si="2"/>
        <v>0.23999999999999996</v>
      </c>
      <c r="P100" s="11">
        <f t="shared" si="3"/>
        <v>0</v>
      </c>
      <c r="Q100" s="4">
        <f>SUM(line_downtime[[#This Row],[Emergency stop]:[Other]])</f>
        <v>14.399999999999999</v>
      </c>
    </row>
    <row r="101" spans="1:17" x14ac:dyDescent="0.25">
      <c r="A101">
        <v>422210</v>
      </c>
      <c r="B101" s="4">
        <v>0</v>
      </c>
      <c r="C101" s="4">
        <v>0</v>
      </c>
      <c r="D101" s="4">
        <v>0</v>
      </c>
      <c r="E101" s="4">
        <v>58.8</v>
      </c>
      <c r="F101" s="4">
        <v>0</v>
      </c>
      <c r="G101" s="4">
        <v>0</v>
      </c>
      <c r="H101" s="4">
        <v>0</v>
      </c>
      <c r="I101" s="4">
        <v>0</v>
      </c>
      <c r="J101" s="4">
        <v>10.200000000000001</v>
      </c>
      <c r="K101" s="4">
        <v>0</v>
      </c>
      <c r="L101" s="4">
        <v>22.2</v>
      </c>
      <c r="M101" s="4">
        <v>6</v>
      </c>
      <c r="N101" s="11">
        <f>SUM(line_downtime[[#This Row],[Emergency stop]:[Other]])/60</f>
        <v>1.62</v>
      </c>
      <c r="O101" s="11">
        <f t="shared" si="2"/>
        <v>0.37</v>
      </c>
      <c r="P101" s="11">
        <f t="shared" si="3"/>
        <v>1.25</v>
      </c>
      <c r="Q101" s="4">
        <f>SUM(line_downtime[[#This Row],[Emergency stop]:[Other]])</f>
        <v>97.2</v>
      </c>
    </row>
    <row r="102" spans="1:17" x14ac:dyDescent="0.25">
      <c r="A102">
        <v>422211</v>
      </c>
      <c r="B102" s="4">
        <v>48</v>
      </c>
      <c r="C102" s="4">
        <v>0</v>
      </c>
      <c r="D102" s="4">
        <v>0</v>
      </c>
      <c r="E102" s="4">
        <v>0</v>
      </c>
      <c r="F102" s="4">
        <v>0</v>
      </c>
      <c r="G102" s="4">
        <v>0</v>
      </c>
      <c r="H102" s="4">
        <v>0</v>
      </c>
      <c r="I102" s="4">
        <v>0</v>
      </c>
      <c r="J102" s="4">
        <v>0</v>
      </c>
      <c r="K102" s="4">
        <v>0</v>
      </c>
      <c r="L102" s="4">
        <v>0</v>
      </c>
      <c r="M102" s="4">
        <v>0</v>
      </c>
      <c r="N102" s="11">
        <f>SUM(line_downtime[[#This Row],[Emergency stop]:[Other]])/60</f>
        <v>0.8</v>
      </c>
      <c r="O102" s="11">
        <f t="shared" si="2"/>
        <v>0</v>
      </c>
      <c r="P102" s="11">
        <f t="shared" si="3"/>
        <v>0.8</v>
      </c>
      <c r="Q102" s="4">
        <f>SUM(line_downtime[[#This Row],[Emergency stop]:[Other]])</f>
        <v>48</v>
      </c>
    </row>
    <row r="103" spans="1:17" x14ac:dyDescent="0.25">
      <c r="A103">
        <v>422212</v>
      </c>
      <c r="B103" s="4">
        <v>19.8</v>
      </c>
      <c r="C103" s="4">
        <v>0</v>
      </c>
      <c r="D103" s="4">
        <v>12.6</v>
      </c>
      <c r="E103" s="4">
        <v>0</v>
      </c>
      <c r="F103" s="4">
        <v>16.200000000000003</v>
      </c>
      <c r="G103" s="4">
        <v>0</v>
      </c>
      <c r="H103" s="4">
        <v>0</v>
      </c>
      <c r="I103" s="4">
        <v>0</v>
      </c>
      <c r="J103" s="4">
        <v>0</v>
      </c>
      <c r="K103" s="4">
        <v>0</v>
      </c>
      <c r="L103" s="4">
        <v>0</v>
      </c>
      <c r="M103" s="4">
        <v>0</v>
      </c>
      <c r="N103" s="11">
        <f>SUM(line_downtime[[#This Row],[Emergency stop]:[Other]])/60</f>
        <v>0.81</v>
      </c>
      <c r="O103" s="11">
        <f t="shared" si="2"/>
        <v>0.27000000000000007</v>
      </c>
      <c r="P103" s="11">
        <f t="shared" si="3"/>
        <v>0.54</v>
      </c>
      <c r="Q103" s="4">
        <f>SUM(line_downtime[[#This Row],[Emergency stop]:[Other]])</f>
        <v>48.6</v>
      </c>
    </row>
    <row r="104" spans="1:17" x14ac:dyDescent="0.25">
      <c r="A104">
        <v>422213</v>
      </c>
      <c r="B104" s="4">
        <v>4.2</v>
      </c>
      <c r="C104" s="4">
        <v>0</v>
      </c>
      <c r="D104" s="4">
        <v>0</v>
      </c>
      <c r="E104" s="4">
        <v>0</v>
      </c>
      <c r="F104" s="4">
        <v>0</v>
      </c>
      <c r="G104" s="4">
        <v>0</v>
      </c>
      <c r="H104" s="4">
        <v>18</v>
      </c>
      <c r="I104" s="4">
        <v>0</v>
      </c>
      <c r="J104" s="4">
        <v>0</v>
      </c>
      <c r="K104" s="4">
        <v>0</v>
      </c>
      <c r="L104" s="4">
        <v>0</v>
      </c>
      <c r="M104" s="4">
        <v>0</v>
      </c>
      <c r="N104" s="11">
        <f>SUM(line_downtime[[#This Row],[Emergency stop]:[Other]])/60</f>
        <v>0.37</v>
      </c>
      <c r="O104" s="11">
        <f t="shared" si="2"/>
        <v>0</v>
      </c>
      <c r="P104" s="11">
        <f t="shared" si="3"/>
        <v>0.37</v>
      </c>
      <c r="Q104" s="4">
        <f>SUM(line_downtime[[#This Row],[Emergency stop]:[Other]])</f>
        <v>22.2</v>
      </c>
    </row>
    <row r="105" spans="1:17" x14ac:dyDescent="0.25">
      <c r="A105">
        <v>422214</v>
      </c>
      <c r="B105" s="4">
        <v>0</v>
      </c>
      <c r="C105" s="4">
        <v>0</v>
      </c>
      <c r="D105" s="4">
        <v>0</v>
      </c>
      <c r="E105" s="4">
        <v>0</v>
      </c>
      <c r="F105" s="4">
        <v>0</v>
      </c>
      <c r="G105" s="4">
        <v>0</v>
      </c>
      <c r="H105" s="4">
        <v>0</v>
      </c>
      <c r="I105" s="4">
        <v>0</v>
      </c>
      <c r="J105" s="4">
        <v>0</v>
      </c>
      <c r="K105" s="4">
        <v>0</v>
      </c>
      <c r="L105" s="4">
        <v>55.2</v>
      </c>
      <c r="M105" s="4">
        <v>0</v>
      </c>
      <c r="N105" s="11">
        <f>SUM(line_downtime[[#This Row],[Emergency stop]:[Other]])/60</f>
        <v>0.92</v>
      </c>
      <c r="O105" s="11">
        <f t="shared" si="2"/>
        <v>0.92</v>
      </c>
      <c r="P105" s="11">
        <f t="shared" si="3"/>
        <v>0</v>
      </c>
      <c r="Q105" s="4">
        <f>SUM(line_downtime[[#This Row],[Emergency stop]:[Other]])</f>
        <v>55.2</v>
      </c>
    </row>
    <row r="106" spans="1:17" x14ac:dyDescent="0.25">
      <c r="A106">
        <v>422215</v>
      </c>
      <c r="B106" s="4">
        <v>0</v>
      </c>
      <c r="C106" s="4">
        <v>0</v>
      </c>
      <c r="D106" s="4">
        <v>0</v>
      </c>
      <c r="E106" s="4">
        <v>0</v>
      </c>
      <c r="F106" s="4">
        <v>7.1999999999999993</v>
      </c>
      <c r="G106" s="4">
        <v>0</v>
      </c>
      <c r="H106" s="4">
        <v>0</v>
      </c>
      <c r="I106" s="4">
        <v>0</v>
      </c>
      <c r="J106" s="4">
        <v>9.6</v>
      </c>
      <c r="K106" s="4">
        <v>0</v>
      </c>
      <c r="L106" s="4">
        <v>0</v>
      </c>
      <c r="M106" s="4">
        <v>0</v>
      </c>
      <c r="N106" s="11">
        <f>SUM(line_downtime[[#This Row],[Emergency stop]:[Other]])/60</f>
        <v>0.27999999999999997</v>
      </c>
      <c r="O106" s="11">
        <f t="shared" si="2"/>
        <v>0.11999999999999998</v>
      </c>
      <c r="P106" s="11">
        <f t="shared" si="3"/>
        <v>0.15999999999999998</v>
      </c>
      <c r="Q106" s="4">
        <f>SUM(line_downtime[[#This Row],[Emergency stop]:[Other]])</f>
        <v>16.799999999999997</v>
      </c>
    </row>
    <row r="107" spans="1:17" x14ac:dyDescent="0.25">
      <c r="A107">
        <v>422216</v>
      </c>
      <c r="B107" s="4">
        <v>0</v>
      </c>
      <c r="C107" s="4">
        <v>0</v>
      </c>
      <c r="D107" s="4">
        <v>0</v>
      </c>
      <c r="E107" s="4">
        <v>54.6</v>
      </c>
      <c r="F107" s="4">
        <v>0</v>
      </c>
      <c r="G107" s="4">
        <v>6</v>
      </c>
      <c r="H107" s="4">
        <v>0</v>
      </c>
      <c r="I107" s="4">
        <v>0</v>
      </c>
      <c r="J107" s="4">
        <v>0</v>
      </c>
      <c r="K107" s="4">
        <v>0</v>
      </c>
      <c r="L107" s="4">
        <v>0</v>
      </c>
      <c r="M107" s="4">
        <v>0</v>
      </c>
      <c r="N107" s="11">
        <f>SUM(line_downtime[[#This Row],[Emergency stop]:[Other]])/60</f>
        <v>1.01</v>
      </c>
      <c r="O107" s="11">
        <f t="shared" si="2"/>
        <v>0.1</v>
      </c>
      <c r="P107" s="11">
        <f t="shared" si="3"/>
        <v>0.91</v>
      </c>
      <c r="Q107" s="4">
        <f>SUM(line_downtime[[#This Row],[Emergency stop]:[Other]])</f>
        <v>60.6</v>
      </c>
    </row>
    <row r="108" spans="1:17" x14ac:dyDescent="0.25">
      <c r="A108">
        <v>422217</v>
      </c>
      <c r="B108" s="4">
        <v>0</v>
      </c>
      <c r="C108" s="4">
        <v>0</v>
      </c>
      <c r="D108" s="4">
        <v>0</v>
      </c>
      <c r="E108" s="4">
        <v>1.2</v>
      </c>
      <c r="F108" s="4">
        <v>0</v>
      </c>
      <c r="G108" s="4">
        <v>0</v>
      </c>
      <c r="H108" s="4">
        <v>0</v>
      </c>
      <c r="I108" s="4">
        <v>0</v>
      </c>
      <c r="J108" s="4">
        <v>0</v>
      </c>
      <c r="K108" s="4">
        <v>0</v>
      </c>
      <c r="L108" s="4">
        <v>0</v>
      </c>
      <c r="M108" s="4">
        <v>23.400000000000002</v>
      </c>
      <c r="N108" s="11">
        <f>SUM(line_downtime[[#This Row],[Emergency stop]:[Other]])/60</f>
        <v>0.41000000000000003</v>
      </c>
      <c r="O108" s="11">
        <f t="shared" si="2"/>
        <v>0</v>
      </c>
      <c r="P108" s="11">
        <f t="shared" si="3"/>
        <v>0.41000000000000003</v>
      </c>
      <c r="Q108" s="4">
        <f>SUM(line_downtime[[#This Row],[Emergency stop]:[Other]])</f>
        <v>24.6</v>
      </c>
    </row>
    <row r="109" spans="1:17" x14ac:dyDescent="0.25">
      <c r="A109">
        <v>422218</v>
      </c>
      <c r="B109" s="4">
        <v>0</v>
      </c>
      <c r="C109" s="4">
        <v>0</v>
      </c>
      <c r="D109" s="4">
        <v>0</v>
      </c>
      <c r="E109" s="4">
        <v>4.2</v>
      </c>
      <c r="F109" s="4">
        <v>0</v>
      </c>
      <c r="G109" s="4">
        <v>0</v>
      </c>
      <c r="H109" s="4">
        <v>5.3999999999999995</v>
      </c>
      <c r="I109" s="4">
        <v>0</v>
      </c>
      <c r="J109" s="4">
        <v>4.2</v>
      </c>
      <c r="K109" s="4">
        <v>0</v>
      </c>
      <c r="L109" s="4">
        <v>0</v>
      </c>
      <c r="M109" s="4">
        <v>7.1999999999999993</v>
      </c>
      <c r="N109" s="11">
        <f>SUM(line_downtime[[#This Row],[Emergency stop]:[Other]])/60</f>
        <v>0.35</v>
      </c>
      <c r="O109" s="11">
        <f t="shared" si="2"/>
        <v>0</v>
      </c>
      <c r="P109" s="11">
        <f t="shared" si="3"/>
        <v>0.35</v>
      </c>
      <c r="Q109" s="4">
        <f>SUM(line_downtime[[#This Row],[Emergency stop]:[Other]])</f>
        <v>21</v>
      </c>
    </row>
    <row r="110" spans="1:17" x14ac:dyDescent="0.25">
      <c r="A110">
        <v>422219</v>
      </c>
      <c r="B110" s="4">
        <v>0</v>
      </c>
      <c r="C110" s="4">
        <v>0</v>
      </c>
      <c r="D110" s="4">
        <v>0</v>
      </c>
      <c r="E110" s="4">
        <v>0</v>
      </c>
      <c r="F110" s="4">
        <v>0</v>
      </c>
      <c r="G110" s="4">
        <v>0</v>
      </c>
      <c r="H110" s="4">
        <v>0</v>
      </c>
      <c r="I110" s="4">
        <v>9</v>
      </c>
      <c r="J110" s="4">
        <v>0</v>
      </c>
      <c r="K110" s="4">
        <v>1.7999999999999998</v>
      </c>
      <c r="L110" s="4">
        <v>0</v>
      </c>
      <c r="M110" s="4">
        <v>0</v>
      </c>
      <c r="N110" s="11">
        <f>SUM(line_downtime[[#This Row],[Emergency stop]:[Other]])/60</f>
        <v>0.18000000000000002</v>
      </c>
      <c r="O110" s="11">
        <f t="shared" si="2"/>
        <v>0.18000000000000002</v>
      </c>
      <c r="P110" s="11">
        <f t="shared" si="3"/>
        <v>0</v>
      </c>
      <c r="Q110" s="4">
        <f>SUM(line_downtime[[#This Row],[Emergency stop]:[Other]])</f>
        <v>10.8</v>
      </c>
    </row>
    <row r="111" spans="1:17" x14ac:dyDescent="0.25">
      <c r="A111">
        <v>422220</v>
      </c>
      <c r="B111" s="4">
        <v>0</v>
      </c>
      <c r="C111" s="4">
        <v>0</v>
      </c>
      <c r="D111" s="4">
        <v>0</v>
      </c>
      <c r="E111" s="4">
        <v>0</v>
      </c>
      <c r="F111" s="4">
        <v>0</v>
      </c>
      <c r="G111" s="4">
        <v>0</v>
      </c>
      <c r="H111" s="4">
        <v>10.799999999999999</v>
      </c>
      <c r="I111" s="4">
        <v>28.2</v>
      </c>
      <c r="J111" s="4">
        <v>0</v>
      </c>
      <c r="K111" s="4">
        <v>9.6</v>
      </c>
      <c r="L111" s="4">
        <v>0</v>
      </c>
      <c r="M111" s="4">
        <v>0</v>
      </c>
      <c r="N111" s="11">
        <f>SUM(line_downtime[[#This Row],[Emergency stop]:[Other]])/60</f>
        <v>0.81</v>
      </c>
      <c r="O111" s="11">
        <f t="shared" si="2"/>
        <v>0.63</v>
      </c>
      <c r="P111" s="11">
        <f t="shared" si="3"/>
        <v>0.18000000000000005</v>
      </c>
      <c r="Q111" s="4">
        <f>SUM(line_downtime[[#This Row],[Emergency stop]:[Other]])</f>
        <v>48.6</v>
      </c>
    </row>
    <row r="112" spans="1:17" x14ac:dyDescent="0.25">
      <c r="A112">
        <v>422221</v>
      </c>
      <c r="B112" s="4">
        <v>0</v>
      </c>
      <c r="C112" s="4">
        <v>0</v>
      </c>
      <c r="D112" s="4">
        <v>0</v>
      </c>
      <c r="E112" s="4">
        <v>3</v>
      </c>
      <c r="F112" s="4">
        <v>0</v>
      </c>
      <c r="G112" s="4">
        <v>0</v>
      </c>
      <c r="H112" s="4">
        <v>0</v>
      </c>
      <c r="I112" s="4">
        <v>0</v>
      </c>
      <c r="J112" s="4">
        <v>31.200000000000003</v>
      </c>
      <c r="K112" s="4">
        <v>0</v>
      </c>
      <c r="L112" s="4">
        <v>0</v>
      </c>
      <c r="M112" s="4">
        <v>0</v>
      </c>
      <c r="N112" s="11">
        <f>SUM(line_downtime[[#This Row],[Emergency stop]:[Other]])/60</f>
        <v>0.57000000000000006</v>
      </c>
      <c r="O112" s="11">
        <f t="shared" si="2"/>
        <v>0</v>
      </c>
      <c r="P112" s="11">
        <f t="shared" si="3"/>
        <v>0.57000000000000006</v>
      </c>
      <c r="Q112" s="4">
        <f>SUM(line_downtime[[#This Row],[Emergency stop]:[Other]])</f>
        <v>34.200000000000003</v>
      </c>
    </row>
    <row r="113" spans="1:17" x14ac:dyDescent="0.25">
      <c r="A113">
        <v>422222</v>
      </c>
      <c r="B113" s="4">
        <v>0</v>
      </c>
      <c r="C113" s="4">
        <v>0</v>
      </c>
      <c r="D113" s="4">
        <v>0</v>
      </c>
      <c r="E113" s="4">
        <v>0</v>
      </c>
      <c r="F113" s="4">
        <v>19.2</v>
      </c>
      <c r="G113" s="4">
        <v>0</v>
      </c>
      <c r="H113" s="4">
        <v>0</v>
      </c>
      <c r="I113" s="4">
        <v>0</v>
      </c>
      <c r="J113" s="4">
        <v>0</v>
      </c>
      <c r="K113" s="4">
        <v>0</v>
      </c>
      <c r="L113" s="4">
        <v>5.3999999999999995</v>
      </c>
      <c r="M113" s="4">
        <v>0</v>
      </c>
      <c r="N113" s="11">
        <f>SUM(line_downtime[[#This Row],[Emergency stop]:[Other]])/60</f>
        <v>0.41</v>
      </c>
      <c r="O113" s="11">
        <f t="shared" si="2"/>
        <v>0.41</v>
      </c>
      <c r="P113" s="11">
        <f t="shared" si="3"/>
        <v>0</v>
      </c>
      <c r="Q113" s="4">
        <f>SUM(line_downtime[[#This Row],[Emergency stop]:[Other]])</f>
        <v>24.599999999999998</v>
      </c>
    </row>
    <row r="114" spans="1:17" x14ac:dyDescent="0.25">
      <c r="A114">
        <v>422223</v>
      </c>
      <c r="B114" s="4">
        <v>0</v>
      </c>
      <c r="C114" s="4">
        <v>0</v>
      </c>
      <c r="D114" s="4">
        <v>0</v>
      </c>
      <c r="E114" s="4">
        <v>0</v>
      </c>
      <c r="F114" s="4">
        <v>0</v>
      </c>
      <c r="G114" s="4">
        <v>39.6</v>
      </c>
      <c r="H114" s="4">
        <v>0</v>
      </c>
      <c r="I114" s="4">
        <v>0</v>
      </c>
      <c r="J114" s="4">
        <v>0</v>
      </c>
      <c r="K114" s="4">
        <v>42</v>
      </c>
      <c r="L114" s="4">
        <v>0</v>
      </c>
      <c r="M114" s="4">
        <v>0</v>
      </c>
      <c r="N114" s="11">
        <f>SUM(line_downtime[[#This Row],[Emergency stop]:[Other]])/60</f>
        <v>1.3599999999999999</v>
      </c>
      <c r="O114" s="11">
        <f t="shared" si="2"/>
        <v>1.3599999999999999</v>
      </c>
      <c r="P114" s="11">
        <f t="shared" si="3"/>
        <v>0</v>
      </c>
      <c r="Q114" s="4">
        <f>SUM(line_downtime[[#This Row],[Emergency stop]:[Other]])</f>
        <v>81.599999999999994</v>
      </c>
    </row>
    <row r="115" spans="1:17" x14ac:dyDescent="0.25">
      <c r="A115">
        <v>422224</v>
      </c>
      <c r="B115" s="4">
        <v>0</v>
      </c>
      <c r="C115" s="4">
        <v>0</v>
      </c>
      <c r="D115" s="4">
        <v>0.6</v>
      </c>
      <c r="E115" s="4">
        <v>0</v>
      </c>
      <c r="F115" s="4">
        <v>0</v>
      </c>
      <c r="G115" s="4">
        <v>0</v>
      </c>
      <c r="H115" s="4">
        <v>0</v>
      </c>
      <c r="I115" s="4">
        <v>0</v>
      </c>
      <c r="J115" s="4">
        <v>24.599999999999998</v>
      </c>
      <c r="K115" s="4">
        <v>0</v>
      </c>
      <c r="L115" s="4">
        <v>0</v>
      </c>
      <c r="M115" s="4">
        <v>30.6</v>
      </c>
      <c r="N115" s="11">
        <f>SUM(line_downtime[[#This Row],[Emergency stop]:[Other]])/60</f>
        <v>0.92999999999999994</v>
      </c>
      <c r="O115" s="11">
        <f t="shared" si="2"/>
        <v>0</v>
      </c>
      <c r="P115" s="11">
        <f t="shared" si="3"/>
        <v>0.92999999999999994</v>
      </c>
      <c r="Q115" s="4">
        <f>SUM(line_downtime[[#This Row],[Emergency stop]:[Other]])</f>
        <v>55.8</v>
      </c>
    </row>
    <row r="116" spans="1:17" x14ac:dyDescent="0.25">
      <c r="A116">
        <v>422225</v>
      </c>
      <c r="B116" s="4">
        <v>0</v>
      </c>
      <c r="C116" s="4">
        <v>0</v>
      </c>
      <c r="D116" s="4">
        <v>0</v>
      </c>
      <c r="E116" s="4">
        <v>0</v>
      </c>
      <c r="F116" s="4">
        <v>1.2</v>
      </c>
      <c r="G116" s="4">
        <v>0</v>
      </c>
      <c r="H116" s="4">
        <v>7.8000000000000007</v>
      </c>
      <c r="I116" s="4">
        <v>0</v>
      </c>
      <c r="J116" s="4">
        <v>0</v>
      </c>
      <c r="K116" s="4">
        <v>0</v>
      </c>
      <c r="L116" s="4">
        <v>0</v>
      </c>
      <c r="M116" s="4">
        <v>0</v>
      </c>
      <c r="N116" s="11">
        <f>SUM(line_downtime[[#This Row],[Emergency stop]:[Other]])/60</f>
        <v>0.15</v>
      </c>
      <c r="O116" s="11">
        <f t="shared" si="2"/>
        <v>0.02</v>
      </c>
      <c r="P116" s="11">
        <f t="shared" si="3"/>
        <v>0.13</v>
      </c>
      <c r="Q116" s="4">
        <f>SUM(line_downtime[[#This Row],[Emergency stop]:[Other]])</f>
        <v>9</v>
      </c>
    </row>
    <row r="117" spans="1:17" x14ac:dyDescent="0.25">
      <c r="A117">
        <v>422226</v>
      </c>
      <c r="B117" s="4">
        <v>2.4</v>
      </c>
      <c r="C117" s="4">
        <v>4.2</v>
      </c>
      <c r="D117" s="4">
        <v>0</v>
      </c>
      <c r="E117" s="4">
        <v>0</v>
      </c>
      <c r="F117" s="4">
        <v>0</v>
      </c>
      <c r="G117" s="4">
        <v>0</v>
      </c>
      <c r="H117" s="4">
        <v>0</v>
      </c>
      <c r="I117" s="4">
        <v>0</v>
      </c>
      <c r="J117" s="4">
        <v>1.2</v>
      </c>
      <c r="K117" s="4">
        <v>15</v>
      </c>
      <c r="L117" s="4">
        <v>0</v>
      </c>
      <c r="M117" s="4">
        <v>0</v>
      </c>
      <c r="N117" s="11">
        <f>SUM(line_downtime[[#This Row],[Emergency stop]:[Other]])/60</f>
        <v>0.38</v>
      </c>
      <c r="O117" s="11">
        <f t="shared" si="2"/>
        <v>0.32</v>
      </c>
      <c r="P117" s="11">
        <f t="shared" si="3"/>
        <v>0.06</v>
      </c>
      <c r="Q117" s="4">
        <f>SUM(line_downtime[[#This Row],[Emergency stop]:[Other]])</f>
        <v>22.8</v>
      </c>
    </row>
    <row r="118" spans="1:17" x14ac:dyDescent="0.25">
      <c r="A118">
        <v>422227</v>
      </c>
      <c r="B118" s="4">
        <v>0</v>
      </c>
      <c r="C118" s="4">
        <v>0</v>
      </c>
      <c r="D118" s="4">
        <v>0</v>
      </c>
      <c r="E118" s="4">
        <v>0</v>
      </c>
      <c r="F118" s="4">
        <v>0</v>
      </c>
      <c r="G118" s="4">
        <v>35.4</v>
      </c>
      <c r="H118" s="4">
        <v>0</v>
      </c>
      <c r="I118" s="4">
        <v>0</v>
      </c>
      <c r="J118" s="4">
        <v>0</v>
      </c>
      <c r="K118" s="4">
        <v>0</v>
      </c>
      <c r="L118" s="4">
        <v>0</v>
      </c>
      <c r="M118" s="4">
        <v>0</v>
      </c>
      <c r="N118" s="11">
        <f>SUM(line_downtime[[#This Row],[Emergency stop]:[Other]])/60</f>
        <v>0.59</v>
      </c>
      <c r="O118" s="11">
        <f t="shared" si="2"/>
        <v>0.59</v>
      </c>
      <c r="P118" s="11">
        <f t="shared" si="3"/>
        <v>0</v>
      </c>
      <c r="Q118" s="4">
        <f>SUM(line_downtime[[#This Row],[Emergency stop]:[Other]])</f>
        <v>35.4</v>
      </c>
    </row>
    <row r="119" spans="1:17" x14ac:dyDescent="0.25">
      <c r="A119">
        <v>422228</v>
      </c>
      <c r="B119" s="4">
        <v>0</v>
      </c>
      <c r="C119" s="4">
        <v>0</v>
      </c>
      <c r="D119" s="4">
        <v>13.2</v>
      </c>
      <c r="E119" s="4">
        <v>0</v>
      </c>
      <c r="F119" s="4">
        <v>0</v>
      </c>
      <c r="G119" s="4">
        <v>0</v>
      </c>
      <c r="H119" s="4">
        <v>0</v>
      </c>
      <c r="I119" s="4">
        <v>0</v>
      </c>
      <c r="J119" s="4">
        <v>0</v>
      </c>
      <c r="K119" s="4">
        <v>0</v>
      </c>
      <c r="L119" s="4">
        <v>0</v>
      </c>
      <c r="M119" s="4">
        <v>18</v>
      </c>
      <c r="N119" s="11">
        <f>SUM(line_downtime[[#This Row],[Emergency stop]:[Other]])/60</f>
        <v>0.52</v>
      </c>
      <c r="O119" s="11">
        <f t="shared" si="2"/>
        <v>0</v>
      </c>
      <c r="P119" s="11">
        <f t="shared" si="3"/>
        <v>0.52</v>
      </c>
      <c r="Q119" s="4">
        <f>SUM(line_downtime[[#This Row],[Emergency stop]:[Other]])</f>
        <v>31.2</v>
      </c>
    </row>
    <row r="120" spans="1:17" x14ac:dyDescent="0.25">
      <c r="A120">
        <v>422229</v>
      </c>
      <c r="B120" s="4">
        <v>0</v>
      </c>
      <c r="C120" s="4">
        <v>0</v>
      </c>
      <c r="D120" s="4">
        <v>0</v>
      </c>
      <c r="E120" s="4">
        <v>12.6</v>
      </c>
      <c r="F120" s="4">
        <v>0</v>
      </c>
      <c r="G120" s="4">
        <v>0</v>
      </c>
      <c r="H120" s="4">
        <v>0</v>
      </c>
      <c r="I120" s="4">
        <v>0</v>
      </c>
      <c r="J120" s="4">
        <v>0</v>
      </c>
      <c r="K120" s="4">
        <v>0</v>
      </c>
      <c r="L120" s="4">
        <v>0</v>
      </c>
      <c r="M120" s="4">
        <v>0</v>
      </c>
      <c r="N120" s="11">
        <f>SUM(line_downtime[[#This Row],[Emergency stop]:[Other]])/60</f>
        <v>0.21</v>
      </c>
      <c r="O120" s="11">
        <f t="shared" si="2"/>
        <v>0</v>
      </c>
      <c r="P120" s="11">
        <f t="shared" si="3"/>
        <v>0.21</v>
      </c>
      <c r="Q120" s="4">
        <f>SUM(line_downtime[[#This Row],[Emergency stop]:[Other]])</f>
        <v>12.6</v>
      </c>
    </row>
    <row r="121" spans="1:17" x14ac:dyDescent="0.25">
      <c r="A121">
        <v>422230</v>
      </c>
      <c r="B121" s="4">
        <v>0</v>
      </c>
      <c r="C121" s="4">
        <v>0</v>
      </c>
      <c r="D121" s="4">
        <v>0</v>
      </c>
      <c r="E121" s="4">
        <v>9</v>
      </c>
      <c r="F121" s="4">
        <v>0</v>
      </c>
      <c r="G121" s="4">
        <v>0</v>
      </c>
      <c r="H121" s="4">
        <v>0</v>
      </c>
      <c r="I121" s="4">
        <v>0</v>
      </c>
      <c r="J121" s="4">
        <v>0</v>
      </c>
      <c r="K121" s="4">
        <v>0</v>
      </c>
      <c r="L121" s="4">
        <v>0</v>
      </c>
      <c r="M121" s="4">
        <v>10.200000000000001</v>
      </c>
      <c r="N121" s="11">
        <f>SUM(line_downtime[[#This Row],[Emergency stop]:[Other]])/60</f>
        <v>0.32000000000000006</v>
      </c>
      <c r="O121" s="11">
        <f t="shared" si="2"/>
        <v>0</v>
      </c>
      <c r="P121" s="11">
        <f t="shared" si="3"/>
        <v>0.32000000000000006</v>
      </c>
      <c r="Q121" s="4">
        <f>SUM(line_downtime[[#This Row],[Emergency stop]:[Other]])</f>
        <v>19.200000000000003</v>
      </c>
    </row>
    <row r="122" spans="1:17" x14ac:dyDescent="0.25">
      <c r="A122">
        <v>422231</v>
      </c>
      <c r="B122" s="4">
        <v>0</v>
      </c>
      <c r="C122" s="4">
        <v>0</v>
      </c>
      <c r="D122" s="4">
        <v>0</v>
      </c>
      <c r="E122" s="4">
        <v>0</v>
      </c>
      <c r="F122" s="4">
        <v>0</v>
      </c>
      <c r="G122" s="4">
        <v>0</v>
      </c>
      <c r="H122" s="4">
        <v>0</v>
      </c>
      <c r="I122" s="4">
        <v>0</v>
      </c>
      <c r="J122" s="4">
        <v>33.6</v>
      </c>
      <c r="K122" s="4">
        <v>37.200000000000003</v>
      </c>
      <c r="L122" s="4">
        <v>0</v>
      </c>
      <c r="M122" s="4">
        <v>0</v>
      </c>
      <c r="N122" s="11">
        <f>SUM(line_downtime[[#This Row],[Emergency stop]:[Other]])/60</f>
        <v>1.1800000000000002</v>
      </c>
      <c r="O122" s="11">
        <f t="shared" si="2"/>
        <v>0.62</v>
      </c>
      <c r="P122" s="11">
        <f t="shared" si="3"/>
        <v>0.56000000000000016</v>
      </c>
      <c r="Q122" s="4">
        <f>SUM(line_downtime[[#This Row],[Emergency stop]:[Other]])</f>
        <v>70.800000000000011</v>
      </c>
    </row>
    <row r="123" spans="1:17" x14ac:dyDescent="0.25">
      <c r="A123">
        <v>422232</v>
      </c>
      <c r="B123" s="4">
        <v>25.8</v>
      </c>
      <c r="C123" s="4">
        <v>0</v>
      </c>
      <c r="D123" s="4">
        <v>0</v>
      </c>
      <c r="E123" s="4">
        <v>0</v>
      </c>
      <c r="F123" s="4">
        <v>4.2</v>
      </c>
      <c r="G123" s="4">
        <v>0</v>
      </c>
      <c r="H123" s="4">
        <v>0</v>
      </c>
      <c r="I123" s="4">
        <v>0</v>
      </c>
      <c r="J123" s="4">
        <v>0</v>
      </c>
      <c r="K123" s="4">
        <v>18</v>
      </c>
      <c r="L123" s="4">
        <v>0</v>
      </c>
      <c r="M123" s="4">
        <v>0</v>
      </c>
      <c r="N123" s="11">
        <f>SUM(line_downtime[[#This Row],[Emergency stop]:[Other]])/60</f>
        <v>0.8</v>
      </c>
      <c r="O123" s="11">
        <f t="shared" si="2"/>
        <v>0.37</v>
      </c>
      <c r="P123" s="11">
        <f t="shared" si="3"/>
        <v>0.43000000000000005</v>
      </c>
      <c r="Q123" s="4">
        <f>SUM(line_downtime[[#This Row],[Emergency stop]:[Other]])</f>
        <v>48</v>
      </c>
    </row>
    <row r="124" spans="1:17" x14ac:dyDescent="0.25">
      <c r="A124">
        <v>422233</v>
      </c>
      <c r="B124" s="4">
        <v>0</v>
      </c>
      <c r="C124" s="4">
        <v>0</v>
      </c>
      <c r="D124" s="4">
        <v>0</v>
      </c>
      <c r="E124" s="4">
        <v>0</v>
      </c>
      <c r="F124" s="4">
        <v>0</v>
      </c>
      <c r="G124" s="4">
        <v>0</v>
      </c>
      <c r="H124" s="4">
        <v>0</v>
      </c>
      <c r="I124" s="4">
        <v>0</v>
      </c>
      <c r="J124" s="4">
        <v>0</v>
      </c>
      <c r="K124" s="4">
        <v>21.599999999999998</v>
      </c>
      <c r="L124" s="4">
        <v>0</v>
      </c>
      <c r="M124" s="4">
        <v>0</v>
      </c>
      <c r="N124" s="11">
        <f>SUM(line_downtime[[#This Row],[Emergency stop]:[Other]])/60</f>
        <v>0.36</v>
      </c>
      <c r="O124" s="11">
        <f t="shared" si="2"/>
        <v>0.36</v>
      </c>
      <c r="P124" s="11">
        <f t="shared" si="3"/>
        <v>0</v>
      </c>
      <c r="Q124" s="4">
        <f>SUM(line_downtime[[#This Row],[Emergency stop]:[Other]])</f>
        <v>21.599999999999998</v>
      </c>
    </row>
    <row r="125" spans="1:17" x14ac:dyDescent="0.25">
      <c r="A125">
        <v>422234</v>
      </c>
      <c r="B125" s="4">
        <v>0</v>
      </c>
      <c r="C125" s="4">
        <v>0</v>
      </c>
      <c r="D125" s="4">
        <v>4.8</v>
      </c>
      <c r="E125" s="4">
        <v>0</v>
      </c>
      <c r="F125" s="4">
        <v>25.8</v>
      </c>
      <c r="G125" s="4">
        <v>27</v>
      </c>
      <c r="H125" s="4">
        <v>0</v>
      </c>
      <c r="I125" s="4">
        <v>0</v>
      </c>
      <c r="J125" s="4">
        <v>0</v>
      </c>
      <c r="K125" s="4">
        <v>1.2</v>
      </c>
      <c r="L125" s="4">
        <v>0</v>
      </c>
      <c r="M125" s="4">
        <v>0</v>
      </c>
      <c r="N125" s="11">
        <f>SUM(line_downtime[[#This Row],[Emergency stop]:[Other]])/60</f>
        <v>0.98000000000000009</v>
      </c>
      <c r="O125" s="11">
        <f t="shared" si="2"/>
        <v>0.9</v>
      </c>
      <c r="P125" s="11">
        <f t="shared" si="3"/>
        <v>8.0000000000000071E-2</v>
      </c>
      <c r="Q125" s="4">
        <f>SUM(line_downtime[[#This Row],[Emergency stop]:[Other]])</f>
        <v>58.800000000000004</v>
      </c>
    </row>
    <row r="126" spans="1:17" x14ac:dyDescent="0.25">
      <c r="A126">
        <v>422235</v>
      </c>
      <c r="B126" s="4">
        <v>0</v>
      </c>
      <c r="C126" s="4">
        <v>0</v>
      </c>
      <c r="D126" s="4">
        <v>0</v>
      </c>
      <c r="E126" s="4">
        <v>0</v>
      </c>
      <c r="F126" s="4">
        <v>0</v>
      </c>
      <c r="G126" s="4">
        <v>0</v>
      </c>
      <c r="H126" s="4">
        <v>0</v>
      </c>
      <c r="I126" s="4">
        <v>24</v>
      </c>
      <c r="J126" s="4">
        <v>24.599999999999998</v>
      </c>
      <c r="K126" s="4">
        <v>0</v>
      </c>
      <c r="L126" s="4">
        <v>0</v>
      </c>
      <c r="M126" s="4">
        <v>0</v>
      </c>
      <c r="N126" s="11">
        <f>SUM(line_downtime[[#This Row],[Emergency stop]:[Other]])/60</f>
        <v>0.80999999999999994</v>
      </c>
      <c r="O126" s="11">
        <f t="shared" si="2"/>
        <v>0.4</v>
      </c>
      <c r="P126" s="11">
        <f t="shared" si="3"/>
        <v>0.40999999999999992</v>
      </c>
      <c r="Q126" s="4">
        <f>SUM(line_downtime[[#This Row],[Emergency stop]:[Other]])</f>
        <v>48.599999999999994</v>
      </c>
    </row>
    <row r="127" spans="1:17" x14ac:dyDescent="0.25">
      <c r="A127">
        <v>422236</v>
      </c>
      <c r="B127" s="4">
        <v>0</v>
      </c>
      <c r="C127" s="4">
        <v>0</v>
      </c>
      <c r="D127" s="4">
        <v>0</v>
      </c>
      <c r="E127" s="4">
        <v>0</v>
      </c>
      <c r="F127" s="4">
        <v>0</v>
      </c>
      <c r="G127" s="4">
        <v>5.3999999999999995</v>
      </c>
      <c r="H127" s="4">
        <v>0</v>
      </c>
      <c r="I127" s="4">
        <v>0</v>
      </c>
      <c r="J127" s="4">
        <v>0</v>
      </c>
      <c r="K127" s="4">
        <v>4.8</v>
      </c>
      <c r="L127" s="4">
        <v>0</v>
      </c>
      <c r="M127" s="4">
        <v>13.2</v>
      </c>
      <c r="N127" s="11">
        <f>SUM(line_downtime[[#This Row],[Emergency stop]:[Other]])/60</f>
        <v>0.38999999999999996</v>
      </c>
      <c r="O127" s="11">
        <f t="shared" si="2"/>
        <v>0.16999999999999998</v>
      </c>
      <c r="P127" s="11">
        <f t="shared" si="3"/>
        <v>0.21999999999999997</v>
      </c>
      <c r="Q127" s="4">
        <f>SUM(line_downtime[[#This Row],[Emergency stop]:[Other]])</f>
        <v>23.4</v>
      </c>
    </row>
    <row r="128" spans="1:17" x14ac:dyDescent="0.25">
      <c r="A128">
        <v>422237</v>
      </c>
      <c r="B128" s="4">
        <v>0</v>
      </c>
      <c r="C128" s="4">
        <v>0</v>
      </c>
      <c r="D128" s="4">
        <v>0</v>
      </c>
      <c r="E128" s="4">
        <v>46.2</v>
      </c>
      <c r="F128" s="4">
        <v>0</v>
      </c>
      <c r="G128" s="4">
        <v>31.200000000000003</v>
      </c>
      <c r="H128" s="4">
        <v>0</v>
      </c>
      <c r="I128" s="4">
        <v>0</v>
      </c>
      <c r="J128" s="4">
        <v>7.1999999999999993</v>
      </c>
      <c r="K128" s="4">
        <v>0</v>
      </c>
      <c r="L128" s="4">
        <v>0</v>
      </c>
      <c r="M128" s="4">
        <v>2.4</v>
      </c>
      <c r="N128" s="11">
        <f>SUM(line_downtime[[#This Row],[Emergency stop]:[Other]])/60</f>
        <v>1.4500000000000002</v>
      </c>
      <c r="O128" s="11">
        <f t="shared" si="2"/>
        <v>0.52</v>
      </c>
      <c r="P128" s="11">
        <f t="shared" si="3"/>
        <v>0.93000000000000016</v>
      </c>
      <c r="Q128" s="4">
        <f>SUM(line_downtime[[#This Row],[Emergency stop]:[Other]])</f>
        <v>87.000000000000014</v>
      </c>
    </row>
    <row r="129" spans="1:17" x14ac:dyDescent="0.25">
      <c r="A129">
        <v>422238</v>
      </c>
      <c r="B129" s="4">
        <v>0</v>
      </c>
      <c r="C129" s="4">
        <v>12</v>
      </c>
      <c r="D129" s="4">
        <v>0</v>
      </c>
      <c r="E129" s="4">
        <v>0</v>
      </c>
      <c r="F129" s="4">
        <v>0</v>
      </c>
      <c r="G129" s="4">
        <v>0</v>
      </c>
      <c r="H129" s="4">
        <v>0</v>
      </c>
      <c r="I129" s="4">
        <v>0</v>
      </c>
      <c r="J129" s="4">
        <v>0</v>
      </c>
      <c r="K129" s="4">
        <v>4.2</v>
      </c>
      <c r="L129" s="4">
        <v>0</v>
      </c>
      <c r="M129" s="4">
        <v>9.6</v>
      </c>
      <c r="N129" s="11">
        <f>SUM(line_downtime[[#This Row],[Emergency stop]:[Other]])/60</f>
        <v>0.42999999999999994</v>
      </c>
      <c r="O129" s="11">
        <f t="shared" si="2"/>
        <v>0.26999999999999996</v>
      </c>
      <c r="P129" s="11">
        <f t="shared" si="3"/>
        <v>0.15999999999999998</v>
      </c>
      <c r="Q129" s="4">
        <f>SUM(line_downtime[[#This Row],[Emergency stop]:[Other]])</f>
        <v>25.799999999999997</v>
      </c>
    </row>
    <row r="130" spans="1:17" x14ac:dyDescent="0.25">
      <c r="A130">
        <v>422239</v>
      </c>
      <c r="B130" s="4">
        <v>9.6</v>
      </c>
      <c r="C130" s="4">
        <v>0</v>
      </c>
      <c r="D130" s="4">
        <v>0</v>
      </c>
      <c r="E130" s="4">
        <v>0</v>
      </c>
      <c r="F130" s="4">
        <v>1.2</v>
      </c>
      <c r="G130" s="4">
        <v>0</v>
      </c>
      <c r="H130" s="4">
        <v>0</v>
      </c>
      <c r="I130" s="4">
        <v>1.7999999999999998</v>
      </c>
      <c r="J130" s="4">
        <v>0</v>
      </c>
      <c r="K130" s="4">
        <v>0</v>
      </c>
      <c r="L130" s="4">
        <v>1.7999999999999998</v>
      </c>
      <c r="M130" s="4">
        <v>0</v>
      </c>
      <c r="N130" s="11">
        <f>SUM(line_downtime[[#This Row],[Emergency stop]:[Other]])/60</f>
        <v>0.23999999999999996</v>
      </c>
      <c r="O130" s="11">
        <f t="shared" si="2"/>
        <v>0.08</v>
      </c>
      <c r="P130" s="11">
        <f t="shared" si="3"/>
        <v>0.15999999999999998</v>
      </c>
      <c r="Q130" s="4">
        <f>SUM(line_downtime[[#This Row],[Emergency stop]:[Other]])</f>
        <v>14.399999999999999</v>
      </c>
    </row>
    <row r="131" spans="1:17" x14ac:dyDescent="0.25">
      <c r="A131">
        <v>422240</v>
      </c>
      <c r="B131" s="4">
        <v>19.8</v>
      </c>
      <c r="C131" s="4">
        <v>0</v>
      </c>
      <c r="D131" s="4">
        <v>3</v>
      </c>
      <c r="E131" s="4">
        <v>0</v>
      </c>
      <c r="F131" s="4">
        <v>0</v>
      </c>
      <c r="G131" s="4">
        <v>4.2</v>
      </c>
      <c r="H131" s="4">
        <v>0</v>
      </c>
      <c r="I131" s="4">
        <v>0</v>
      </c>
      <c r="J131" s="4">
        <v>0</v>
      </c>
      <c r="K131" s="4">
        <v>0</v>
      </c>
      <c r="L131" s="4">
        <v>0</v>
      </c>
      <c r="M131" s="4">
        <v>0</v>
      </c>
      <c r="N131" s="11">
        <f>SUM(line_downtime[[#This Row],[Emergency stop]:[Other]])/60</f>
        <v>0.45</v>
      </c>
      <c r="O131" s="11">
        <f t="shared" ref="O131:O194" si="4">(C131+F131+G131+I131+K131+L131)/60</f>
        <v>7.0000000000000007E-2</v>
      </c>
      <c r="P131" s="11">
        <f t="shared" ref="P131:P194" si="5">N131-O131</f>
        <v>0.38</v>
      </c>
      <c r="Q131" s="4">
        <f>SUM(line_downtime[[#This Row],[Emergency stop]:[Other]])</f>
        <v>27</v>
      </c>
    </row>
    <row r="132" spans="1:17" x14ac:dyDescent="0.25">
      <c r="A132">
        <v>422241</v>
      </c>
      <c r="B132" s="4">
        <v>0</v>
      </c>
      <c r="C132" s="4">
        <v>0</v>
      </c>
      <c r="D132" s="4">
        <v>0</v>
      </c>
      <c r="E132" s="4">
        <v>0</v>
      </c>
      <c r="F132" s="4">
        <v>0</v>
      </c>
      <c r="G132" s="4">
        <v>0</v>
      </c>
      <c r="H132" s="4">
        <v>0</v>
      </c>
      <c r="I132" s="4">
        <v>0</v>
      </c>
      <c r="J132" s="4">
        <v>9.6</v>
      </c>
      <c r="K132" s="4">
        <v>1.7999999999999998</v>
      </c>
      <c r="L132" s="4">
        <v>0</v>
      </c>
      <c r="M132" s="4">
        <v>0</v>
      </c>
      <c r="N132" s="11">
        <f>SUM(line_downtime[[#This Row],[Emergency stop]:[Other]])/60</f>
        <v>0.18999999999999997</v>
      </c>
      <c r="O132" s="11">
        <f t="shared" si="4"/>
        <v>2.9999999999999995E-2</v>
      </c>
      <c r="P132" s="11">
        <f t="shared" si="5"/>
        <v>0.15999999999999998</v>
      </c>
      <c r="Q132" s="4">
        <f>SUM(line_downtime[[#This Row],[Emergency stop]:[Other]])</f>
        <v>11.399999999999999</v>
      </c>
    </row>
    <row r="133" spans="1:17" x14ac:dyDescent="0.25">
      <c r="A133">
        <v>422242</v>
      </c>
      <c r="B133" s="4">
        <v>46.2</v>
      </c>
      <c r="C133" s="4">
        <v>0</v>
      </c>
      <c r="D133" s="4">
        <v>0</v>
      </c>
      <c r="E133" s="4">
        <v>1.2</v>
      </c>
      <c r="F133" s="4">
        <v>0</v>
      </c>
      <c r="G133" s="4">
        <v>0</v>
      </c>
      <c r="H133" s="4">
        <v>0</v>
      </c>
      <c r="I133" s="4">
        <v>0</v>
      </c>
      <c r="J133" s="4">
        <v>0</v>
      </c>
      <c r="K133" s="4">
        <v>0.6</v>
      </c>
      <c r="L133" s="4">
        <v>0</v>
      </c>
      <c r="M133" s="4">
        <v>0</v>
      </c>
      <c r="N133" s="11">
        <f>SUM(line_downtime[[#This Row],[Emergency stop]:[Other]])/60</f>
        <v>0.80000000000000016</v>
      </c>
      <c r="O133" s="11">
        <f t="shared" si="4"/>
        <v>0.01</v>
      </c>
      <c r="P133" s="11">
        <f t="shared" si="5"/>
        <v>0.79000000000000015</v>
      </c>
      <c r="Q133" s="4">
        <f>SUM(line_downtime[[#This Row],[Emergency stop]:[Other]])</f>
        <v>48.000000000000007</v>
      </c>
    </row>
    <row r="134" spans="1:17" x14ac:dyDescent="0.25">
      <c r="A134">
        <v>422243</v>
      </c>
      <c r="B134" s="4">
        <v>0</v>
      </c>
      <c r="C134" s="4">
        <v>0</v>
      </c>
      <c r="D134" s="4">
        <v>1.7999999999999998</v>
      </c>
      <c r="E134" s="4">
        <v>5.3999999999999995</v>
      </c>
      <c r="F134" s="4">
        <v>0</v>
      </c>
      <c r="G134" s="4">
        <v>12</v>
      </c>
      <c r="H134" s="4">
        <v>0</v>
      </c>
      <c r="I134" s="4">
        <v>0</v>
      </c>
      <c r="J134" s="4">
        <v>0</v>
      </c>
      <c r="K134" s="4">
        <v>0</v>
      </c>
      <c r="L134" s="4">
        <v>0</v>
      </c>
      <c r="M134" s="4">
        <v>4.8</v>
      </c>
      <c r="N134" s="11">
        <f>SUM(line_downtime[[#This Row],[Emergency stop]:[Other]])/60</f>
        <v>0.4</v>
      </c>
      <c r="O134" s="11">
        <f t="shared" si="4"/>
        <v>0.2</v>
      </c>
      <c r="P134" s="11">
        <f t="shared" si="5"/>
        <v>0.2</v>
      </c>
      <c r="Q134" s="4">
        <f>SUM(line_downtime[[#This Row],[Emergency stop]:[Other]])</f>
        <v>24</v>
      </c>
    </row>
    <row r="135" spans="1:17" x14ac:dyDescent="0.25">
      <c r="A135">
        <v>422244</v>
      </c>
      <c r="B135" s="4">
        <v>0</v>
      </c>
      <c r="C135" s="4">
        <v>13.8</v>
      </c>
      <c r="D135" s="4">
        <v>0</v>
      </c>
      <c r="E135" s="4">
        <v>0</v>
      </c>
      <c r="F135" s="4">
        <v>16.200000000000003</v>
      </c>
      <c r="G135" s="4">
        <v>0</v>
      </c>
      <c r="H135" s="4">
        <v>69.599999999999994</v>
      </c>
      <c r="I135" s="4">
        <v>0</v>
      </c>
      <c r="J135" s="4">
        <v>0</v>
      </c>
      <c r="K135" s="4">
        <v>0</v>
      </c>
      <c r="L135" s="4">
        <v>1.7999999999999998</v>
      </c>
      <c r="M135" s="4">
        <v>0</v>
      </c>
      <c r="N135" s="11">
        <f>SUM(line_downtime[[#This Row],[Emergency stop]:[Other]])/60</f>
        <v>1.69</v>
      </c>
      <c r="O135" s="11">
        <f t="shared" si="4"/>
        <v>0.53</v>
      </c>
      <c r="P135" s="11">
        <f t="shared" si="5"/>
        <v>1.1599999999999999</v>
      </c>
      <c r="Q135" s="4">
        <f>SUM(line_downtime[[#This Row],[Emergency stop]:[Other]])</f>
        <v>101.39999999999999</v>
      </c>
    </row>
    <row r="136" spans="1:17" x14ac:dyDescent="0.25">
      <c r="A136">
        <v>422245</v>
      </c>
      <c r="B136" s="4">
        <v>0</v>
      </c>
      <c r="C136" s="4">
        <v>11.4</v>
      </c>
      <c r="D136" s="4">
        <v>0</v>
      </c>
      <c r="E136" s="4">
        <v>0</v>
      </c>
      <c r="F136" s="4">
        <v>6.6</v>
      </c>
      <c r="G136" s="4">
        <v>0</v>
      </c>
      <c r="H136" s="4">
        <v>0</v>
      </c>
      <c r="I136" s="4">
        <v>2.4</v>
      </c>
      <c r="J136" s="4">
        <v>0</v>
      </c>
      <c r="K136" s="4">
        <v>12.6</v>
      </c>
      <c r="L136" s="4">
        <v>0</v>
      </c>
      <c r="M136" s="4">
        <v>0</v>
      </c>
      <c r="N136" s="11">
        <f>SUM(line_downtime[[#This Row],[Emergency stop]:[Other]])/60</f>
        <v>0.55000000000000004</v>
      </c>
      <c r="O136" s="11">
        <f t="shared" si="4"/>
        <v>0.55000000000000004</v>
      </c>
      <c r="P136" s="11">
        <f t="shared" si="5"/>
        <v>0</v>
      </c>
      <c r="Q136" s="4">
        <f>SUM(line_downtime[[#This Row],[Emergency stop]:[Other]])</f>
        <v>33</v>
      </c>
    </row>
    <row r="137" spans="1:17" x14ac:dyDescent="0.25">
      <c r="A137">
        <v>422246</v>
      </c>
      <c r="B137" s="4">
        <v>0</v>
      </c>
      <c r="C137" s="4">
        <v>0</v>
      </c>
      <c r="D137" s="4">
        <v>0</v>
      </c>
      <c r="E137" s="4">
        <v>0</v>
      </c>
      <c r="F137" s="4">
        <v>42.599999999999994</v>
      </c>
      <c r="G137" s="4">
        <v>0</v>
      </c>
      <c r="H137" s="4">
        <v>2.4</v>
      </c>
      <c r="I137" s="4">
        <v>0</v>
      </c>
      <c r="J137" s="4">
        <v>8.4</v>
      </c>
      <c r="K137" s="4">
        <v>0</v>
      </c>
      <c r="L137" s="4">
        <v>0</v>
      </c>
      <c r="M137" s="4">
        <v>0</v>
      </c>
      <c r="N137" s="11">
        <f>SUM(line_downtime[[#This Row],[Emergency stop]:[Other]])/60</f>
        <v>0.8899999999999999</v>
      </c>
      <c r="O137" s="11">
        <f t="shared" si="4"/>
        <v>0.70999999999999985</v>
      </c>
      <c r="P137" s="11">
        <f t="shared" si="5"/>
        <v>0.18000000000000005</v>
      </c>
      <c r="Q137" s="4">
        <f>SUM(line_downtime[[#This Row],[Emergency stop]:[Other]])</f>
        <v>53.399999999999991</v>
      </c>
    </row>
    <row r="138" spans="1:17" x14ac:dyDescent="0.25">
      <c r="A138">
        <v>422247</v>
      </c>
      <c r="B138" s="4">
        <v>0</v>
      </c>
      <c r="C138" s="4">
        <v>0</v>
      </c>
      <c r="D138" s="4">
        <v>0</v>
      </c>
      <c r="E138" s="4">
        <v>0</v>
      </c>
      <c r="F138" s="4">
        <v>0</v>
      </c>
      <c r="G138" s="4">
        <v>0</v>
      </c>
      <c r="H138" s="4">
        <v>0</v>
      </c>
      <c r="I138" s="4">
        <v>11.4</v>
      </c>
      <c r="J138" s="4">
        <v>0</v>
      </c>
      <c r="K138" s="4">
        <v>0</v>
      </c>
      <c r="L138" s="4">
        <v>0</v>
      </c>
      <c r="M138" s="4">
        <v>0</v>
      </c>
      <c r="N138" s="11">
        <f>SUM(line_downtime[[#This Row],[Emergency stop]:[Other]])/60</f>
        <v>0.19</v>
      </c>
      <c r="O138" s="11">
        <f t="shared" si="4"/>
        <v>0.19</v>
      </c>
      <c r="P138" s="11">
        <f t="shared" si="5"/>
        <v>0</v>
      </c>
      <c r="Q138" s="4">
        <f>SUM(line_downtime[[#This Row],[Emergency stop]:[Other]])</f>
        <v>11.4</v>
      </c>
    </row>
    <row r="139" spans="1:17" x14ac:dyDescent="0.25">
      <c r="A139">
        <v>422248</v>
      </c>
      <c r="B139" s="4">
        <v>0</v>
      </c>
      <c r="C139" s="4">
        <v>9.6</v>
      </c>
      <c r="D139" s="4">
        <v>8.4</v>
      </c>
      <c r="E139" s="4">
        <v>0</v>
      </c>
      <c r="F139" s="4">
        <v>0</v>
      </c>
      <c r="G139" s="4">
        <v>0</v>
      </c>
      <c r="H139" s="4">
        <v>0</v>
      </c>
      <c r="I139" s="4">
        <v>0</v>
      </c>
      <c r="J139" s="4">
        <v>0</v>
      </c>
      <c r="K139" s="4">
        <v>0</v>
      </c>
      <c r="L139" s="4">
        <v>0</v>
      </c>
      <c r="M139" s="4">
        <v>0</v>
      </c>
      <c r="N139" s="11">
        <f>SUM(line_downtime[[#This Row],[Emergency stop]:[Other]])/60</f>
        <v>0.3</v>
      </c>
      <c r="O139" s="11">
        <f t="shared" si="4"/>
        <v>0.16</v>
      </c>
      <c r="P139" s="11">
        <f t="shared" si="5"/>
        <v>0.13999999999999999</v>
      </c>
      <c r="Q139" s="4">
        <f>SUM(line_downtime[[#This Row],[Emergency stop]:[Other]])</f>
        <v>18</v>
      </c>
    </row>
    <row r="140" spans="1:17" x14ac:dyDescent="0.25">
      <c r="A140">
        <v>422249</v>
      </c>
      <c r="B140" s="4">
        <v>0</v>
      </c>
      <c r="C140" s="4">
        <v>0</v>
      </c>
      <c r="D140" s="4">
        <v>0</v>
      </c>
      <c r="E140" s="4">
        <v>6</v>
      </c>
      <c r="F140" s="4">
        <v>0</v>
      </c>
      <c r="G140" s="4">
        <v>3</v>
      </c>
      <c r="H140" s="4">
        <v>0</v>
      </c>
      <c r="I140" s="4">
        <v>0</v>
      </c>
      <c r="J140" s="4">
        <v>0</v>
      </c>
      <c r="K140" s="4">
        <v>0</v>
      </c>
      <c r="L140" s="4">
        <v>13.2</v>
      </c>
      <c r="M140" s="4">
        <v>12</v>
      </c>
      <c r="N140" s="11">
        <f>SUM(line_downtime[[#This Row],[Emergency stop]:[Other]])/60</f>
        <v>0.57000000000000006</v>
      </c>
      <c r="O140" s="11">
        <f t="shared" si="4"/>
        <v>0.26999999999999996</v>
      </c>
      <c r="P140" s="11">
        <f t="shared" si="5"/>
        <v>0.3000000000000001</v>
      </c>
      <c r="Q140" s="4">
        <f>SUM(line_downtime[[#This Row],[Emergency stop]:[Other]])</f>
        <v>34.200000000000003</v>
      </c>
    </row>
    <row r="141" spans="1:17" x14ac:dyDescent="0.25">
      <c r="A141">
        <v>422250</v>
      </c>
      <c r="B141" s="4">
        <v>0</v>
      </c>
      <c r="C141" s="4">
        <v>36</v>
      </c>
      <c r="D141" s="4">
        <v>0</v>
      </c>
      <c r="E141" s="4">
        <v>0</v>
      </c>
      <c r="F141" s="4">
        <v>0</v>
      </c>
      <c r="G141" s="4">
        <v>0</v>
      </c>
      <c r="H141" s="4">
        <v>0</v>
      </c>
      <c r="I141" s="4">
        <v>0</v>
      </c>
      <c r="J141" s="4">
        <v>0</v>
      </c>
      <c r="K141" s="4">
        <v>0</v>
      </c>
      <c r="L141" s="4">
        <v>1.7999999999999998</v>
      </c>
      <c r="M141" s="4">
        <v>0</v>
      </c>
      <c r="N141" s="11">
        <f>SUM(line_downtime[[#This Row],[Emergency stop]:[Other]])/60</f>
        <v>0.63</v>
      </c>
      <c r="O141" s="11">
        <f t="shared" si="4"/>
        <v>0.63</v>
      </c>
      <c r="P141" s="11">
        <f t="shared" si="5"/>
        <v>0</v>
      </c>
      <c r="Q141" s="4">
        <f>SUM(line_downtime[[#This Row],[Emergency stop]:[Other]])</f>
        <v>37.799999999999997</v>
      </c>
    </row>
    <row r="142" spans="1:17" x14ac:dyDescent="0.25">
      <c r="A142">
        <v>422251</v>
      </c>
      <c r="B142" s="4">
        <v>0</v>
      </c>
      <c r="C142" s="4">
        <v>0</v>
      </c>
      <c r="D142" s="4">
        <v>0</v>
      </c>
      <c r="E142" s="4">
        <v>3</v>
      </c>
      <c r="F142" s="4">
        <v>0</v>
      </c>
      <c r="G142" s="4">
        <v>0.6</v>
      </c>
      <c r="H142" s="4">
        <v>0</v>
      </c>
      <c r="I142" s="4">
        <v>12.6</v>
      </c>
      <c r="J142" s="4">
        <v>0</v>
      </c>
      <c r="K142" s="4">
        <v>0</v>
      </c>
      <c r="L142" s="4">
        <v>0</v>
      </c>
      <c r="M142" s="4">
        <v>0</v>
      </c>
      <c r="N142" s="11">
        <f>SUM(line_downtime[[#This Row],[Emergency stop]:[Other]])/60</f>
        <v>0.26999999999999996</v>
      </c>
      <c r="O142" s="11">
        <f t="shared" si="4"/>
        <v>0.22</v>
      </c>
      <c r="P142" s="11">
        <f t="shared" si="5"/>
        <v>4.9999999999999961E-2</v>
      </c>
      <c r="Q142" s="4">
        <f>SUM(line_downtime[[#This Row],[Emergency stop]:[Other]])</f>
        <v>16.2</v>
      </c>
    </row>
    <row r="143" spans="1:17" x14ac:dyDescent="0.25">
      <c r="A143">
        <v>422252</v>
      </c>
      <c r="B143" s="4">
        <v>6</v>
      </c>
      <c r="C143" s="4">
        <v>0</v>
      </c>
      <c r="D143" s="4">
        <v>7.1999999999999993</v>
      </c>
      <c r="E143" s="4">
        <v>0</v>
      </c>
      <c r="F143" s="4">
        <v>0</v>
      </c>
      <c r="G143" s="4">
        <v>0</v>
      </c>
      <c r="H143" s="4">
        <v>0</v>
      </c>
      <c r="I143" s="4">
        <v>0</v>
      </c>
      <c r="J143" s="4">
        <v>0</v>
      </c>
      <c r="K143" s="4">
        <v>7.1999999999999993</v>
      </c>
      <c r="L143" s="4">
        <v>0</v>
      </c>
      <c r="M143" s="4">
        <v>0</v>
      </c>
      <c r="N143" s="11">
        <f>SUM(line_downtime[[#This Row],[Emergency stop]:[Other]])/60</f>
        <v>0.33999999999999997</v>
      </c>
      <c r="O143" s="11">
        <f t="shared" si="4"/>
        <v>0.11999999999999998</v>
      </c>
      <c r="P143" s="11">
        <f t="shared" si="5"/>
        <v>0.21999999999999997</v>
      </c>
      <c r="Q143" s="4">
        <f>SUM(line_downtime[[#This Row],[Emergency stop]:[Other]])</f>
        <v>20.399999999999999</v>
      </c>
    </row>
    <row r="144" spans="1:17" x14ac:dyDescent="0.25">
      <c r="A144">
        <v>422253</v>
      </c>
      <c r="B144" s="4">
        <v>0</v>
      </c>
      <c r="C144" s="4">
        <v>0</v>
      </c>
      <c r="D144" s="4">
        <v>0</v>
      </c>
      <c r="E144" s="4">
        <v>0</v>
      </c>
      <c r="F144" s="4">
        <v>0</v>
      </c>
      <c r="G144" s="4">
        <v>0</v>
      </c>
      <c r="H144" s="4">
        <v>0</v>
      </c>
      <c r="I144" s="4">
        <v>6</v>
      </c>
      <c r="J144" s="4">
        <v>0</v>
      </c>
      <c r="K144" s="4">
        <v>2.4</v>
      </c>
      <c r="L144" s="4">
        <v>47.400000000000006</v>
      </c>
      <c r="M144" s="4">
        <v>0</v>
      </c>
      <c r="N144" s="11">
        <f>SUM(line_downtime[[#This Row],[Emergency stop]:[Other]])/60</f>
        <v>0.93</v>
      </c>
      <c r="O144" s="11">
        <f t="shared" si="4"/>
        <v>0.93</v>
      </c>
      <c r="P144" s="11">
        <f t="shared" si="5"/>
        <v>0</v>
      </c>
      <c r="Q144" s="4">
        <f>SUM(line_downtime[[#This Row],[Emergency stop]:[Other]])</f>
        <v>55.800000000000004</v>
      </c>
    </row>
    <row r="145" spans="1:17" x14ac:dyDescent="0.25">
      <c r="A145">
        <v>422254</v>
      </c>
      <c r="B145" s="4">
        <v>46.2</v>
      </c>
      <c r="C145" s="4">
        <v>0</v>
      </c>
      <c r="D145" s="4">
        <v>0</v>
      </c>
      <c r="E145" s="4">
        <v>0</v>
      </c>
      <c r="F145" s="4">
        <v>0</v>
      </c>
      <c r="G145" s="4">
        <v>0</v>
      </c>
      <c r="H145" s="4">
        <v>0</v>
      </c>
      <c r="I145" s="4">
        <v>0</v>
      </c>
      <c r="J145" s="4">
        <v>0</v>
      </c>
      <c r="K145" s="4">
        <v>0</v>
      </c>
      <c r="L145" s="4">
        <v>0</v>
      </c>
      <c r="M145" s="4">
        <v>0</v>
      </c>
      <c r="N145" s="11">
        <f>SUM(line_downtime[[#This Row],[Emergency stop]:[Other]])/60</f>
        <v>0.77</v>
      </c>
      <c r="O145" s="11">
        <f t="shared" si="4"/>
        <v>0</v>
      </c>
      <c r="P145" s="11">
        <f t="shared" si="5"/>
        <v>0.77</v>
      </c>
      <c r="Q145" s="4">
        <f>SUM(line_downtime[[#This Row],[Emergency stop]:[Other]])</f>
        <v>46.2</v>
      </c>
    </row>
    <row r="146" spans="1:17" x14ac:dyDescent="0.25">
      <c r="A146">
        <v>422255</v>
      </c>
      <c r="B146" s="4">
        <v>0</v>
      </c>
      <c r="C146" s="4">
        <v>0</v>
      </c>
      <c r="D146" s="4">
        <v>0</v>
      </c>
      <c r="E146" s="4">
        <v>0</v>
      </c>
      <c r="F146" s="4">
        <v>0</v>
      </c>
      <c r="G146" s="4">
        <v>0</v>
      </c>
      <c r="H146" s="4">
        <v>0</v>
      </c>
      <c r="I146" s="4">
        <v>0</v>
      </c>
      <c r="J146" s="4">
        <v>0</v>
      </c>
      <c r="K146" s="4">
        <v>13.8</v>
      </c>
      <c r="L146" s="4">
        <v>0</v>
      </c>
      <c r="M146" s="4">
        <v>7.8000000000000007</v>
      </c>
      <c r="N146" s="11">
        <f>SUM(line_downtime[[#This Row],[Emergency stop]:[Other]])/60</f>
        <v>0.36000000000000004</v>
      </c>
      <c r="O146" s="11">
        <f t="shared" si="4"/>
        <v>0.23</v>
      </c>
      <c r="P146" s="11">
        <f t="shared" si="5"/>
        <v>0.13000000000000003</v>
      </c>
      <c r="Q146" s="4">
        <f>SUM(line_downtime[[#This Row],[Emergency stop]:[Other]])</f>
        <v>21.6</v>
      </c>
    </row>
    <row r="147" spans="1:17" x14ac:dyDescent="0.25">
      <c r="A147">
        <v>422256</v>
      </c>
      <c r="B147" s="4">
        <v>0</v>
      </c>
      <c r="C147" s="4">
        <v>0</v>
      </c>
      <c r="D147" s="4">
        <v>27.6</v>
      </c>
      <c r="E147" s="4">
        <v>0</v>
      </c>
      <c r="F147" s="4">
        <v>0</v>
      </c>
      <c r="G147" s="4">
        <v>0</v>
      </c>
      <c r="H147" s="4">
        <v>0</v>
      </c>
      <c r="I147" s="4">
        <v>3.5999999999999996</v>
      </c>
      <c r="J147" s="4">
        <v>0</v>
      </c>
      <c r="K147" s="4">
        <v>0</v>
      </c>
      <c r="L147" s="4">
        <v>4.8</v>
      </c>
      <c r="M147" s="4">
        <v>4.2</v>
      </c>
      <c r="N147" s="11">
        <f>SUM(line_downtime[[#This Row],[Emergency stop]:[Other]])/60</f>
        <v>0.67</v>
      </c>
      <c r="O147" s="11">
        <f t="shared" si="4"/>
        <v>0.13999999999999999</v>
      </c>
      <c r="P147" s="11">
        <f t="shared" si="5"/>
        <v>0.53</v>
      </c>
      <c r="Q147" s="4">
        <f>SUM(line_downtime[[#This Row],[Emergency stop]:[Other]])</f>
        <v>40.200000000000003</v>
      </c>
    </row>
    <row r="148" spans="1:17" x14ac:dyDescent="0.25">
      <c r="A148">
        <v>422257</v>
      </c>
      <c r="B148" s="4">
        <v>0</v>
      </c>
      <c r="C148" s="4">
        <v>0</v>
      </c>
      <c r="D148" s="4">
        <v>0</v>
      </c>
      <c r="E148" s="4">
        <v>0</v>
      </c>
      <c r="F148" s="4">
        <v>0</v>
      </c>
      <c r="G148" s="4">
        <v>23.400000000000002</v>
      </c>
      <c r="H148" s="4">
        <v>0</v>
      </c>
      <c r="I148" s="4">
        <v>0</v>
      </c>
      <c r="J148" s="4">
        <v>21.599999999999998</v>
      </c>
      <c r="K148" s="4">
        <v>0</v>
      </c>
      <c r="L148" s="4">
        <v>0</v>
      </c>
      <c r="M148" s="4">
        <v>0</v>
      </c>
      <c r="N148" s="11">
        <f>SUM(line_downtime[[#This Row],[Emergency stop]:[Other]])/60</f>
        <v>0.75</v>
      </c>
      <c r="O148" s="11">
        <f t="shared" si="4"/>
        <v>0.39</v>
      </c>
      <c r="P148" s="11">
        <f t="shared" si="5"/>
        <v>0.36</v>
      </c>
      <c r="Q148" s="4">
        <f>SUM(line_downtime[[#This Row],[Emergency stop]:[Other]])</f>
        <v>45</v>
      </c>
    </row>
    <row r="149" spans="1:17" x14ac:dyDescent="0.25">
      <c r="A149">
        <v>422258</v>
      </c>
      <c r="B149" s="4">
        <v>0</v>
      </c>
      <c r="C149" s="4">
        <v>0</v>
      </c>
      <c r="D149" s="4">
        <v>0</v>
      </c>
      <c r="E149" s="4">
        <v>0</v>
      </c>
      <c r="F149" s="4">
        <v>0</v>
      </c>
      <c r="G149" s="4">
        <v>0</v>
      </c>
      <c r="H149" s="4">
        <v>0</v>
      </c>
      <c r="I149" s="4">
        <v>0</v>
      </c>
      <c r="J149" s="4">
        <v>9</v>
      </c>
      <c r="K149" s="4">
        <v>0</v>
      </c>
      <c r="L149" s="4">
        <v>0</v>
      </c>
      <c r="M149" s="4">
        <v>0</v>
      </c>
      <c r="N149" s="11">
        <f>SUM(line_downtime[[#This Row],[Emergency stop]:[Other]])/60</f>
        <v>0.15</v>
      </c>
      <c r="O149" s="11">
        <f t="shared" si="4"/>
        <v>0</v>
      </c>
      <c r="P149" s="11">
        <f t="shared" si="5"/>
        <v>0.15</v>
      </c>
      <c r="Q149" s="4">
        <f>SUM(line_downtime[[#This Row],[Emergency stop]:[Other]])</f>
        <v>9</v>
      </c>
    </row>
    <row r="150" spans="1:17" x14ac:dyDescent="0.25">
      <c r="A150">
        <v>422259</v>
      </c>
      <c r="B150" s="4">
        <v>0</v>
      </c>
      <c r="C150" s="4">
        <v>16.200000000000003</v>
      </c>
      <c r="D150" s="4">
        <v>11.4</v>
      </c>
      <c r="E150" s="4">
        <v>0</v>
      </c>
      <c r="F150" s="4">
        <v>0</v>
      </c>
      <c r="G150" s="4">
        <v>0</v>
      </c>
      <c r="H150" s="4">
        <v>0</v>
      </c>
      <c r="I150" s="4">
        <v>0</v>
      </c>
      <c r="J150" s="4">
        <v>0</v>
      </c>
      <c r="K150" s="4">
        <v>0</v>
      </c>
      <c r="L150" s="4">
        <v>0</v>
      </c>
      <c r="M150" s="4">
        <v>0</v>
      </c>
      <c r="N150" s="11">
        <f>SUM(line_downtime[[#This Row],[Emergency stop]:[Other]])/60</f>
        <v>0.46</v>
      </c>
      <c r="O150" s="11">
        <f t="shared" si="4"/>
        <v>0.27000000000000007</v>
      </c>
      <c r="P150" s="11">
        <f t="shared" si="5"/>
        <v>0.18999999999999995</v>
      </c>
      <c r="Q150" s="4">
        <f>SUM(line_downtime[[#This Row],[Emergency stop]:[Other]])</f>
        <v>27.6</v>
      </c>
    </row>
    <row r="151" spans="1:17" x14ac:dyDescent="0.25">
      <c r="A151">
        <v>422260</v>
      </c>
      <c r="B151" s="4">
        <v>0</v>
      </c>
      <c r="C151" s="4">
        <v>0</v>
      </c>
      <c r="D151" s="4">
        <v>0</v>
      </c>
      <c r="E151" s="4">
        <v>0</v>
      </c>
      <c r="F151" s="4">
        <v>0</v>
      </c>
      <c r="G151" s="4">
        <v>0</v>
      </c>
      <c r="H151" s="4">
        <v>0</v>
      </c>
      <c r="I151" s="4">
        <v>0</v>
      </c>
      <c r="J151" s="4">
        <v>0</v>
      </c>
      <c r="K151" s="4">
        <v>58.199999999999996</v>
      </c>
      <c r="L151" s="4">
        <v>0</v>
      </c>
      <c r="M151" s="4">
        <v>0</v>
      </c>
      <c r="N151" s="11">
        <f>SUM(line_downtime[[#This Row],[Emergency stop]:[Other]])/60</f>
        <v>0.97</v>
      </c>
      <c r="O151" s="11">
        <f t="shared" si="4"/>
        <v>0.97</v>
      </c>
      <c r="P151" s="11">
        <f t="shared" si="5"/>
        <v>0</v>
      </c>
      <c r="Q151" s="4">
        <f>SUM(line_downtime[[#This Row],[Emergency stop]:[Other]])</f>
        <v>58.199999999999996</v>
      </c>
    </row>
    <row r="152" spans="1:17" x14ac:dyDescent="0.25">
      <c r="A152">
        <v>422261</v>
      </c>
      <c r="B152" s="4">
        <v>1.7999999999999998</v>
      </c>
      <c r="C152" s="4">
        <v>0</v>
      </c>
      <c r="D152" s="4">
        <v>0</v>
      </c>
      <c r="E152" s="4">
        <v>0</v>
      </c>
      <c r="F152" s="4">
        <v>0</v>
      </c>
      <c r="G152" s="4">
        <v>0</v>
      </c>
      <c r="H152" s="4">
        <v>0</v>
      </c>
      <c r="I152" s="4">
        <v>0</v>
      </c>
      <c r="J152" s="4">
        <v>0</v>
      </c>
      <c r="K152" s="4">
        <v>0</v>
      </c>
      <c r="L152" s="4">
        <v>89.4</v>
      </c>
      <c r="M152" s="4">
        <v>0</v>
      </c>
      <c r="N152" s="11">
        <f>SUM(line_downtime[[#This Row],[Emergency stop]:[Other]])/60</f>
        <v>1.52</v>
      </c>
      <c r="O152" s="11">
        <f t="shared" si="4"/>
        <v>1.49</v>
      </c>
      <c r="P152" s="11">
        <f t="shared" si="5"/>
        <v>3.0000000000000027E-2</v>
      </c>
      <c r="Q152" s="4">
        <f>SUM(line_downtime[[#This Row],[Emergency stop]:[Other]])</f>
        <v>91.2</v>
      </c>
    </row>
    <row r="153" spans="1:17" x14ac:dyDescent="0.25">
      <c r="A153">
        <v>422262</v>
      </c>
      <c r="B153" s="4">
        <v>0</v>
      </c>
      <c r="C153" s="4">
        <v>0</v>
      </c>
      <c r="D153" s="4">
        <v>0</v>
      </c>
      <c r="E153" s="4">
        <v>0</v>
      </c>
      <c r="F153" s="4">
        <v>0</v>
      </c>
      <c r="G153" s="4">
        <v>49.199999999999996</v>
      </c>
      <c r="H153" s="4">
        <v>0</v>
      </c>
      <c r="I153" s="4">
        <v>0</v>
      </c>
      <c r="J153" s="4">
        <v>0</v>
      </c>
      <c r="K153" s="4">
        <v>69</v>
      </c>
      <c r="L153" s="4">
        <v>0</v>
      </c>
      <c r="M153" s="4">
        <v>0</v>
      </c>
      <c r="N153" s="11">
        <f>SUM(line_downtime[[#This Row],[Emergency stop]:[Other]])/60</f>
        <v>1.9699999999999998</v>
      </c>
      <c r="O153" s="11">
        <f t="shared" si="4"/>
        <v>1.9699999999999998</v>
      </c>
      <c r="P153" s="11">
        <f t="shared" si="5"/>
        <v>0</v>
      </c>
      <c r="Q153" s="4">
        <f>SUM(line_downtime[[#This Row],[Emergency stop]:[Other]])</f>
        <v>118.19999999999999</v>
      </c>
    </row>
    <row r="154" spans="1:17" x14ac:dyDescent="0.25">
      <c r="A154">
        <v>422263</v>
      </c>
      <c r="B154" s="4">
        <v>0</v>
      </c>
      <c r="C154" s="4">
        <v>0</v>
      </c>
      <c r="D154" s="4">
        <v>0</v>
      </c>
      <c r="E154" s="4">
        <v>0</v>
      </c>
      <c r="F154" s="4">
        <v>0</v>
      </c>
      <c r="G154" s="4">
        <v>0</v>
      </c>
      <c r="H154" s="4">
        <v>0</v>
      </c>
      <c r="I154" s="4">
        <v>2.4</v>
      </c>
      <c r="J154" s="4">
        <v>21.599999999999998</v>
      </c>
      <c r="K154" s="4">
        <v>0</v>
      </c>
      <c r="L154" s="4">
        <v>0</v>
      </c>
      <c r="M154" s="4">
        <v>0</v>
      </c>
      <c r="N154" s="11">
        <f>SUM(line_downtime[[#This Row],[Emergency stop]:[Other]])/60</f>
        <v>0.39999999999999997</v>
      </c>
      <c r="O154" s="11">
        <f t="shared" si="4"/>
        <v>0.04</v>
      </c>
      <c r="P154" s="11">
        <f t="shared" si="5"/>
        <v>0.36</v>
      </c>
      <c r="Q154" s="4">
        <f>SUM(line_downtime[[#This Row],[Emergency stop]:[Other]])</f>
        <v>23.999999999999996</v>
      </c>
    </row>
    <row r="155" spans="1:17" x14ac:dyDescent="0.25">
      <c r="A155">
        <v>422264</v>
      </c>
      <c r="B155" s="4">
        <v>32.400000000000006</v>
      </c>
      <c r="C155" s="4">
        <v>0</v>
      </c>
      <c r="D155" s="4">
        <v>0</v>
      </c>
      <c r="E155" s="4">
        <v>0</v>
      </c>
      <c r="F155" s="4">
        <v>0</v>
      </c>
      <c r="G155" s="4">
        <v>0</v>
      </c>
      <c r="H155" s="4">
        <v>0</v>
      </c>
      <c r="I155" s="4">
        <v>0</v>
      </c>
      <c r="J155" s="4">
        <v>0</v>
      </c>
      <c r="K155" s="4">
        <v>0</v>
      </c>
      <c r="L155" s="4">
        <v>0</v>
      </c>
      <c r="M155" s="4">
        <v>0</v>
      </c>
      <c r="N155" s="11">
        <f>SUM(line_downtime[[#This Row],[Emergency stop]:[Other]])/60</f>
        <v>0.54000000000000015</v>
      </c>
      <c r="O155" s="11">
        <f t="shared" si="4"/>
        <v>0</v>
      </c>
      <c r="P155" s="11">
        <f t="shared" si="5"/>
        <v>0.54000000000000015</v>
      </c>
      <c r="Q155" s="4">
        <f>SUM(line_downtime[[#This Row],[Emergency stop]:[Other]])</f>
        <v>32.400000000000006</v>
      </c>
    </row>
    <row r="156" spans="1:17" x14ac:dyDescent="0.25">
      <c r="A156">
        <v>422265</v>
      </c>
      <c r="B156" s="4">
        <v>22.2</v>
      </c>
      <c r="C156" s="4">
        <v>0</v>
      </c>
      <c r="D156" s="4">
        <v>0</v>
      </c>
      <c r="E156" s="4">
        <v>0</v>
      </c>
      <c r="F156" s="4">
        <v>0</v>
      </c>
      <c r="G156" s="4">
        <v>0</v>
      </c>
      <c r="H156" s="4">
        <v>0</v>
      </c>
      <c r="I156" s="4">
        <v>16.8</v>
      </c>
      <c r="J156" s="4">
        <v>0</v>
      </c>
      <c r="K156" s="4">
        <v>0</v>
      </c>
      <c r="L156" s="4">
        <v>0</v>
      </c>
      <c r="M156" s="4">
        <v>1.2</v>
      </c>
      <c r="N156" s="11">
        <f>SUM(line_downtime[[#This Row],[Emergency stop]:[Other]])/60</f>
        <v>0.67</v>
      </c>
      <c r="O156" s="11">
        <f t="shared" si="4"/>
        <v>0.28000000000000003</v>
      </c>
      <c r="P156" s="11">
        <f t="shared" si="5"/>
        <v>0.39</v>
      </c>
      <c r="Q156" s="4">
        <f>SUM(line_downtime[[#This Row],[Emergency stop]:[Other]])</f>
        <v>40.200000000000003</v>
      </c>
    </row>
    <row r="157" spans="1:17" x14ac:dyDescent="0.25">
      <c r="A157">
        <v>422266</v>
      </c>
      <c r="B157" s="4">
        <v>0</v>
      </c>
      <c r="C157" s="4">
        <v>0</v>
      </c>
      <c r="D157" s="4">
        <v>21</v>
      </c>
      <c r="E157" s="4">
        <v>0</v>
      </c>
      <c r="F157" s="4">
        <v>0</v>
      </c>
      <c r="G157" s="4">
        <v>0</v>
      </c>
      <c r="H157" s="4">
        <v>3</v>
      </c>
      <c r="I157" s="4">
        <v>0</v>
      </c>
      <c r="J157" s="4">
        <v>0</v>
      </c>
      <c r="K157" s="4">
        <v>6.6</v>
      </c>
      <c r="L157" s="4">
        <v>0</v>
      </c>
      <c r="M157" s="4">
        <v>0</v>
      </c>
      <c r="N157" s="11">
        <f>SUM(line_downtime[[#This Row],[Emergency stop]:[Other]])/60</f>
        <v>0.51</v>
      </c>
      <c r="O157" s="11">
        <f t="shared" si="4"/>
        <v>0.11</v>
      </c>
      <c r="P157" s="11">
        <f t="shared" si="5"/>
        <v>0.4</v>
      </c>
      <c r="Q157" s="4">
        <f>SUM(line_downtime[[#This Row],[Emergency stop]:[Other]])</f>
        <v>30.6</v>
      </c>
    </row>
    <row r="158" spans="1:17" x14ac:dyDescent="0.25">
      <c r="A158">
        <v>422267</v>
      </c>
      <c r="B158" s="4">
        <v>0</v>
      </c>
      <c r="C158" s="4">
        <v>45</v>
      </c>
      <c r="D158" s="4">
        <v>0</v>
      </c>
      <c r="E158" s="4">
        <v>0</v>
      </c>
      <c r="F158" s="4">
        <v>0</v>
      </c>
      <c r="G158" s="4">
        <v>2.4</v>
      </c>
      <c r="H158" s="4">
        <v>0</v>
      </c>
      <c r="I158" s="4">
        <v>0</v>
      </c>
      <c r="J158" s="4">
        <v>0</v>
      </c>
      <c r="K158" s="4">
        <v>0</v>
      </c>
      <c r="L158" s="4">
        <v>0</v>
      </c>
      <c r="M158" s="4">
        <v>0</v>
      </c>
      <c r="N158" s="11">
        <f>SUM(line_downtime[[#This Row],[Emergency stop]:[Other]])/60</f>
        <v>0.78999999999999992</v>
      </c>
      <c r="O158" s="11">
        <f t="shared" si="4"/>
        <v>0.78999999999999992</v>
      </c>
      <c r="P158" s="11">
        <f t="shared" si="5"/>
        <v>0</v>
      </c>
      <c r="Q158" s="4">
        <f>SUM(line_downtime[[#This Row],[Emergency stop]:[Other]])</f>
        <v>47.4</v>
      </c>
    </row>
    <row r="159" spans="1:17" x14ac:dyDescent="0.25">
      <c r="A159">
        <v>422268</v>
      </c>
      <c r="B159" s="4">
        <v>0</v>
      </c>
      <c r="C159" s="4">
        <v>0</v>
      </c>
      <c r="D159" s="4">
        <v>0</v>
      </c>
      <c r="E159" s="4">
        <v>4.8</v>
      </c>
      <c r="F159" s="4">
        <v>0</v>
      </c>
      <c r="G159" s="4">
        <v>0</v>
      </c>
      <c r="H159" s="4">
        <v>0</v>
      </c>
      <c r="I159" s="4">
        <v>1.7999999999999998</v>
      </c>
      <c r="J159" s="4">
        <v>0</v>
      </c>
      <c r="K159" s="4">
        <v>10.200000000000001</v>
      </c>
      <c r="L159" s="4">
        <v>0</v>
      </c>
      <c r="M159" s="4">
        <v>0</v>
      </c>
      <c r="N159" s="11">
        <f>SUM(line_downtime[[#This Row],[Emergency stop]:[Other]])/60</f>
        <v>0.28000000000000003</v>
      </c>
      <c r="O159" s="11">
        <f t="shared" si="4"/>
        <v>0.2</v>
      </c>
      <c r="P159" s="11">
        <f t="shared" si="5"/>
        <v>8.0000000000000016E-2</v>
      </c>
      <c r="Q159" s="4">
        <f>SUM(line_downtime[[#This Row],[Emergency stop]:[Other]])</f>
        <v>16.8</v>
      </c>
    </row>
    <row r="160" spans="1:17" x14ac:dyDescent="0.25">
      <c r="A160">
        <v>422269</v>
      </c>
      <c r="B160" s="4">
        <v>0</v>
      </c>
      <c r="C160" s="4">
        <v>0</v>
      </c>
      <c r="D160" s="4">
        <v>0</v>
      </c>
      <c r="E160" s="4">
        <v>0</v>
      </c>
      <c r="F160" s="4">
        <v>0</v>
      </c>
      <c r="G160" s="4">
        <v>0</v>
      </c>
      <c r="H160" s="4">
        <v>0</v>
      </c>
      <c r="I160" s="4">
        <v>0</v>
      </c>
      <c r="J160" s="4">
        <v>26.4</v>
      </c>
      <c r="K160" s="4">
        <v>0</v>
      </c>
      <c r="L160" s="4">
        <v>0</v>
      </c>
      <c r="M160" s="4">
        <v>0</v>
      </c>
      <c r="N160" s="11">
        <f>SUM(line_downtime[[#This Row],[Emergency stop]:[Other]])/60</f>
        <v>0.44</v>
      </c>
      <c r="O160" s="11">
        <f t="shared" si="4"/>
        <v>0</v>
      </c>
      <c r="P160" s="11">
        <f t="shared" si="5"/>
        <v>0.44</v>
      </c>
      <c r="Q160" s="4">
        <f>SUM(line_downtime[[#This Row],[Emergency stop]:[Other]])</f>
        <v>26.4</v>
      </c>
    </row>
    <row r="161" spans="1:17" x14ac:dyDescent="0.25">
      <c r="A161">
        <v>422270</v>
      </c>
      <c r="B161" s="4">
        <v>0</v>
      </c>
      <c r="C161" s="4">
        <v>0</v>
      </c>
      <c r="D161" s="4">
        <v>7.8000000000000007</v>
      </c>
      <c r="E161" s="4">
        <v>0</v>
      </c>
      <c r="F161" s="4">
        <v>0</v>
      </c>
      <c r="G161" s="4">
        <v>16.8</v>
      </c>
      <c r="H161" s="4">
        <v>0</v>
      </c>
      <c r="I161" s="4">
        <v>20.400000000000002</v>
      </c>
      <c r="J161" s="4">
        <v>0</v>
      </c>
      <c r="K161" s="4">
        <v>0</v>
      </c>
      <c r="L161" s="4">
        <v>0</v>
      </c>
      <c r="M161" s="4">
        <v>0</v>
      </c>
      <c r="N161" s="11">
        <f>SUM(line_downtime[[#This Row],[Emergency stop]:[Other]])/60</f>
        <v>0.75</v>
      </c>
      <c r="O161" s="11">
        <f t="shared" si="4"/>
        <v>0.62</v>
      </c>
      <c r="P161" s="11">
        <f t="shared" si="5"/>
        <v>0.13</v>
      </c>
      <c r="Q161" s="4">
        <f>SUM(line_downtime[[#This Row],[Emergency stop]:[Other]])</f>
        <v>45</v>
      </c>
    </row>
    <row r="162" spans="1:17" x14ac:dyDescent="0.25">
      <c r="A162">
        <v>422271</v>
      </c>
      <c r="B162" s="4">
        <v>0</v>
      </c>
      <c r="C162" s="4">
        <v>0</v>
      </c>
      <c r="D162" s="4">
        <v>0</v>
      </c>
      <c r="E162" s="4">
        <v>0</v>
      </c>
      <c r="F162" s="4">
        <v>0</v>
      </c>
      <c r="G162" s="4">
        <v>27</v>
      </c>
      <c r="H162" s="4">
        <v>0</v>
      </c>
      <c r="I162" s="4">
        <v>0</v>
      </c>
      <c r="J162" s="4">
        <v>14.399999999999999</v>
      </c>
      <c r="K162" s="4">
        <v>0</v>
      </c>
      <c r="L162" s="4">
        <v>0</v>
      </c>
      <c r="M162" s="4">
        <v>0</v>
      </c>
      <c r="N162" s="11">
        <f>SUM(line_downtime[[#This Row],[Emergency stop]:[Other]])/60</f>
        <v>0.69</v>
      </c>
      <c r="O162" s="11">
        <f t="shared" si="4"/>
        <v>0.45</v>
      </c>
      <c r="P162" s="11">
        <f t="shared" si="5"/>
        <v>0.23999999999999994</v>
      </c>
      <c r="Q162" s="4">
        <f>SUM(line_downtime[[#This Row],[Emergency stop]:[Other]])</f>
        <v>41.4</v>
      </c>
    </row>
    <row r="163" spans="1:17" x14ac:dyDescent="0.25">
      <c r="A163">
        <v>422272</v>
      </c>
      <c r="B163" s="4">
        <v>0</v>
      </c>
      <c r="C163" s="4">
        <v>0</v>
      </c>
      <c r="D163" s="4">
        <v>0</v>
      </c>
      <c r="E163" s="4">
        <v>3</v>
      </c>
      <c r="F163" s="4">
        <v>0</v>
      </c>
      <c r="G163" s="4">
        <v>0</v>
      </c>
      <c r="H163" s="4">
        <v>7.1999999999999993</v>
      </c>
      <c r="I163" s="4">
        <v>0</v>
      </c>
      <c r="J163" s="4">
        <v>0</v>
      </c>
      <c r="K163" s="4">
        <v>0</v>
      </c>
      <c r="L163" s="4">
        <v>0</v>
      </c>
      <c r="M163" s="4">
        <v>9.6</v>
      </c>
      <c r="N163" s="11">
        <f>SUM(line_downtime[[#This Row],[Emergency stop]:[Other]])/60</f>
        <v>0.32999999999999996</v>
      </c>
      <c r="O163" s="11">
        <f t="shared" si="4"/>
        <v>0</v>
      </c>
      <c r="P163" s="11">
        <f t="shared" si="5"/>
        <v>0.32999999999999996</v>
      </c>
      <c r="Q163" s="4">
        <f>SUM(line_downtime[[#This Row],[Emergency stop]:[Other]])</f>
        <v>19.799999999999997</v>
      </c>
    </row>
    <row r="164" spans="1:17" x14ac:dyDescent="0.25">
      <c r="A164">
        <v>422273</v>
      </c>
      <c r="B164" s="4">
        <v>0</v>
      </c>
      <c r="C164" s="4">
        <v>0</v>
      </c>
      <c r="D164" s="4">
        <v>0</v>
      </c>
      <c r="E164" s="4">
        <v>28.2</v>
      </c>
      <c r="F164" s="4">
        <v>0</v>
      </c>
      <c r="G164" s="4">
        <v>0</v>
      </c>
      <c r="H164" s="4">
        <v>0</v>
      </c>
      <c r="I164" s="4">
        <v>25.2</v>
      </c>
      <c r="J164" s="4">
        <v>0</v>
      </c>
      <c r="K164" s="4">
        <v>0</v>
      </c>
      <c r="L164" s="4">
        <v>0</v>
      </c>
      <c r="M164" s="4">
        <v>0</v>
      </c>
      <c r="N164" s="11">
        <f>SUM(line_downtime[[#This Row],[Emergency stop]:[Other]])/60</f>
        <v>0.89</v>
      </c>
      <c r="O164" s="11">
        <f t="shared" si="4"/>
        <v>0.42</v>
      </c>
      <c r="P164" s="11">
        <f t="shared" si="5"/>
        <v>0.47000000000000003</v>
      </c>
      <c r="Q164" s="4">
        <f>SUM(line_downtime[[#This Row],[Emergency stop]:[Other]])</f>
        <v>53.4</v>
      </c>
    </row>
    <row r="165" spans="1:17" x14ac:dyDescent="0.25">
      <c r="A165">
        <v>422274</v>
      </c>
      <c r="B165" s="4">
        <v>0</v>
      </c>
      <c r="C165" s="4">
        <v>0</v>
      </c>
      <c r="D165" s="4">
        <v>0</v>
      </c>
      <c r="E165" s="4">
        <v>0</v>
      </c>
      <c r="F165" s="4">
        <v>0</v>
      </c>
      <c r="G165" s="4">
        <v>10.799999999999999</v>
      </c>
      <c r="H165" s="4">
        <v>0</v>
      </c>
      <c r="I165" s="4">
        <v>0</v>
      </c>
      <c r="J165" s="4">
        <v>0</v>
      </c>
      <c r="K165" s="4">
        <v>0</v>
      </c>
      <c r="L165" s="4">
        <v>17.399999999999999</v>
      </c>
      <c r="M165" s="4">
        <v>0</v>
      </c>
      <c r="N165" s="11">
        <f>SUM(line_downtime[[#This Row],[Emergency stop]:[Other]])/60</f>
        <v>0.46999999999999992</v>
      </c>
      <c r="O165" s="11">
        <f t="shared" si="4"/>
        <v>0.46999999999999992</v>
      </c>
      <c r="P165" s="11">
        <f t="shared" si="5"/>
        <v>0</v>
      </c>
      <c r="Q165" s="4">
        <f>SUM(line_downtime[[#This Row],[Emergency stop]:[Other]])</f>
        <v>28.199999999999996</v>
      </c>
    </row>
    <row r="166" spans="1:17" x14ac:dyDescent="0.25">
      <c r="A166">
        <v>422275</v>
      </c>
      <c r="B166" s="4">
        <v>0.6</v>
      </c>
      <c r="C166" s="4">
        <v>0</v>
      </c>
      <c r="D166" s="4">
        <v>0</v>
      </c>
      <c r="E166" s="4">
        <v>0</v>
      </c>
      <c r="F166" s="4">
        <v>1.2</v>
      </c>
      <c r="G166" s="4">
        <v>0</v>
      </c>
      <c r="H166" s="4">
        <v>0</v>
      </c>
      <c r="I166" s="4">
        <v>9.6</v>
      </c>
      <c r="J166" s="4">
        <v>0</v>
      </c>
      <c r="K166" s="4">
        <v>0</v>
      </c>
      <c r="L166" s="4">
        <v>0</v>
      </c>
      <c r="M166" s="4">
        <v>9.6</v>
      </c>
      <c r="N166" s="11">
        <f>SUM(line_downtime[[#This Row],[Emergency stop]:[Other]])/60</f>
        <v>0.35</v>
      </c>
      <c r="O166" s="11">
        <f t="shared" si="4"/>
        <v>0.18</v>
      </c>
      <c r="P166" s="11">
        <f t="shared" si="5"/>
        <v>0.16999999999999998</v>
      </c>
      <c r="Q166" s="4">
        <f>SUM(line_downtime[[#This Row],[Emergency stop]:[Other]])</f>
        <v>21</v>
      </c>
    </row>
    <row r="167" spans="1:17" x14ac:dyDescent="0.25">
      <c r="A167">
        <v>422276</v>
      </c>
      <c r="B167" s="4">
        <v>0</v>
      </c>
      <c r="C167" s="4">
        <v>0</v>
      </c>
      <c r="D167" s="4">
        <v>0</v>
      </c>
      <c r="E167" s="4">
        <v>0</v>
      </c>
      <c r="F167" s="4">
        <v>0</v>
      </c>
      <c r="G167" s="4">
        <v>0</v>
      </c>
      <c r="H167" s="4">
        <v>0</v>
      </c>
      <c r="I167" s="4">
        <v>9.6</v>
      </c>
      <c r="J167" s="4">
        <v>0</v>
      </c>
      <c r="K167" s="4">
        <v>10.799999999999999</v>
      </c>
      <c r="L167" s="4">
        <v>0</v>
      </c>
      <c r="M167" s="4">
        <v>3.5999999999999996</v>
      </c>
      <c r="N167" s="11">
        <f>SUM(line_downtime[[#This Row],[Emergency stop]:[Other]])/60</f>
        <v>0.4</v>
      </c>
      <c r="O167" s="11">
        <f t="shared" si="4"/>
        <v>0.33999999999999997</v>
      </c>
      <c r="P167" s="11">
        <f t="shared" si="5"/>
        <v>6.0000000000000053E-2</v>
      </c>
      <c r="Q167" s="4">
        <f>SUM(line_downtime[[#This Row],[Emergency stop]:[Other]])</f>
        <v>24</v>
      </c>
    </row>
    <row r="168" spans="1:17" x14ac:dyDescent="0.25">
      <c r="A168">
        <v>422277</v>
      </c>
      <c r="B168" s="4">
        <v>0</v>
      </c>
      <c r="C168" s="4">
        <v>0</v>
      </c>
      <c r="D168" s="4">
        <v>1.2</v>
      </c>
      <c r="E168" s="4">
        <v>0</v>
      </c>
      <c r="F168" s="4">
        <v>0</v>
      </c>
      <c r="G168" s="4">
        <v>4.2</v>
      </c>
      <c r="H168" s="4">
        <v>0</v>
      </c>
      <c r="I168" s="4">
        <v>0</v>
      </c>
      <c r="J168" s="4">
        <v>0</v>
      </c>
      <c r="K168" s="4">
        <v>3</v>
      </c>
      <c r="L168" s="4">
        <v>0</v>
      </c>
      <c r="M168" s="4">
        <v>0</v>
      </c>
      <c r="N168" s="11">
        <f>SUM(line_downtime[[#This Row],[Emergency stop]:[Other]])/60</f>
        <v>0.14000000000000001</v>
      </c>
      <c r="O168" s="11">
        <f t="shared" si="4"/>
        <v>0.12000000000000001</v>
      </c>
      <c r="P168" s="11">
        <f t="shared" si="5"/>
        <v>2.0000000000000004E-2</v>
      </c>
      <c r="Q168" s="4">
        <f>SUM(line_downtime[[#This Row],[Emergency stop]:[Other]])</f>
        <v>8.4</v>
      </c>
    </row>
    <row r="169" spans="1:17" x14ac:dyDescent="0.25">
      <c r="A169">
        <v>422278</v>
      </c>
      <c r="B169" s="4">
        <v>0</v>
      </c>
      <c r="C169" s="4">
        <v>0</v>
      </c>
      <c r="D169" s="4">
        <v>0</v>
      </c>
      <c r="E169" s="4">
        <v>0</v>
      </c>
      <c r="F169" s="4">
        <v>0</v>
      </c>
      <c r="G169" s="4">
        <v>0</v>
      </c>
      <c r="H169" s="4">
        <v>0</v>
      </c>
      <c r="I169" s="4">
        <v>0</v>
      </c>
      <c r="J169" s="4">
        <v>36</v>
      </c>
      <c r="K169" s="4">
        <v>0</v>
      </c>
      <c r="L169" s="4">
        <v>0</v>
      </c>
      <c r="M169" s="4">
        <v>0</v>
      </c>
      <c r="N169" s="11">
        <f>SUM(line_downtime[[#This Row],[Emergency stop]:[Other]])/60</f>
        <v>0.6</v>
      </c>
      <c r="O169" s="11">
        <f t="shared" si="4"/>
        <v>0</v>
      </c>
      <c r="P169" s="11">
        <f t="shared" si="5"/>
        <v>0.6</v>
      </c>
      <c r="Q169" s="4">
        <f>SUM(line_downtime[[#This Row],[Emergency stop]:[Other]])</f>
        <v>36</v>
      </c>
    </row>
    <row r="170" spans="1:17" x14ac:dyDescent="0.25">
      <c r="A170">
        <v>422279</v>
      </c>
      <c r="B170" s="4">
        <v>1.7999999999999998</v>
      </c>
      <c r="C170" s="4">
        <v>0</v>
      </c>
      <c r="D170" s="4">
        <v>0</v>
      </c>
      <c r="E170" s="4">
        <v>0</v>
      </c>
      <c r="F170" s="4">
        <v>2.4</v>
      </c>
      <c r="G170" s="4">
        <v>0</v>
      </c>
      <c r="H170" s="4">
        <v>0</v>
      </c>
      <c r="I170" s="4">
        <v>3.5999999999999996</v>
      </c>
      <c r="J170" s="4">
        <v>0</v>
      </c>
      <c r="K170" s="4">
        <v>0</v>
      </c>
      <c r="L170" s="4">
        <v>0</v>
      </c>
      <c r="M170" s="4">
        <v>1.2</v>
      </c>
      <c r="N170" s="11">
        <f>SUM(line_downtime[[#This Row],[Emergency stop]:[Other]])/60</f>
        <v>0.14999999999999997</v>
      </c>
      <c r="O170" s="11">
        <f t="shared" si="4"/>
        <v>0.1</v>
      </c>
      <c r="P170" s="11">
        <f t="shared" si="5"/>
        <v>4.9999999999999961E-2</v>
      </c>
      <c r="Q170" s="4">
        <f>SUM(line_downtime[[#This Row],[Emergency stop]:[Other]])</f>
        <v>8.9999999999999982</v>
      </c>
    </row>
    <row r="171" spans="1:17" x14ac:dyDescent="0.25">
      <c r="A171">
        <v>422280</v>
      </c>
      <c r="B171" s="4">
        <v>0</v>
      </c>
      <c r="C171" s="4">
        <v>34.799999999999997</v>
      </c>
      <c r="D171" s="4">
        <v>0</v>
      </c>
      <c r="E171" s="4">
        <v>0</v>
      </c>
      <c r="F171" s="4">
        <v>0</v>
      </c>
      <c r="G171" s="4">
        <v>0</v>
      </c>
      <c r="H171" s="4">
        <v>0</v>
      </c>
      <c r="I171" s="4">
        <v>0</v>
      </c>
      <c r="J171" s="4">
        <v>0</v>
      </c>
      <c r="K171" s="4">
        <v>0</v>
      </c>
      <c r="L171" s="4">
        <v>0</v>
      </c>
      <c r="M171" s="4">
        <v>0</v>
      </c>
      <c r="N171" s="11">
        <f>SUM(line_downtime[[#This Row],[Emergency stop]:[Other]])/60</f>
        <v>0.57999999999999996</v>
      </c>
      <c r="O171" s="11">
        <f t="shared" si="4"/>
        <v>0.57999999999999996</v>
      </c>
      <c r="P171" s="11">
        <f t="shared" si="5"/>
        <v>0</v>
      </c>
      <c r="Q171" s="4">
        <f>SUM(line_downtime[[#This Row],[Emergency stop]:[Other]])</f>
        <v>34.799999999999997</v>
      </c>
    </row>
    <row r="172" spans="1:17" x14ac:dyDescent="0.25">
      <c r="A172">
        <v>422281</v>
      </c>
      <c r="B172" s="4">
        <v>0</v>
      </c>
      <c r="C172" s="4">
        <v>0</v>
      </c>
      <c r="D172" s="4">
        <v>0</v>
      </c>
      <c r="E172" s="4">
        <v>0</v>
      </c>
      <c r="F172" s="4">
        <v>0</v>
      </c>
      <c r="G172" s="4">
        <v>0</v>
      </c>
      <c r="H172" s="4">
        <v>16.8</v>
      </c>
      <c r="I172" s="4">
        <v>0</v>
      </c>
      <c r="J172" s="4">
        <v>0</v>
      </c>
      <c r="K172" s="4">
        <v>0</v>
      </c>
      <c r="L172" s="4">
        <v>0</v>
      </c>
      <c r="M172" s="4">
        <v>0</v>
      </c>
      <c r="N172" s="11">
        <f>SUM(line_downtime[[#This Row],[Emergency stop]:[Other]])/60</f>
        <v>0.28000000000000003</v>
      </c>
      <c r="O172" s="11">
        <f t="shared" si="4"/>
        <v>0</v>
      </c>
      <c r="P172" s="11">
        <f t="shared" si="5"/>
        <v>0.28000000000000003</v>
      </c>
      <c r="Q172" s="4">
        <f>SUM(line_downtime[[#This Row],[Emergency stop]:[Other]])</f>
        <v>16.8</v>
      </c>
    </row>
    <row r="173" spans="1:17" x14ac:dyDescent="0.25">
      <c r="A173">
        <v>422282</v>
      </c>
      <c r="B173" s="4">
        <v>0</v>
      </c>
      <c r="C173" s="4">
        <v>0</v>
      </c>
      <c r="D173" s="4">
        <v>0</v>
      </c>
      <c r="E173" s="4">
        <v>0</v>
      </c>
      <c r="F173" s="4">
        <v>0</v>
      </c>
      <c r="G173" s="4">
        <v>0</v>
      </c>
      <c r="H173" s="4">
        <v>0.6</v>
      </c>
      <c r="I173" s="4">
        <v>0</v>
      </c>
      <c r="J173" s="4">
        <v>0</v>
      </c>
      <c r="K173" s="4">
        <v>0</v>
      </c>
      <c r="L173" s="4">
        <v>22.8</v>
      </c>
      <c r="M173" s="4">
        <v>0</v>
      </c>
      <c r="N173" s="11">
        <f>SUM(line_downtime[[#This Row],[Emergency stop]:[Other]])/60</f>
        <v>0.39</v>
      </c>
      <c r="O173" s="11">
        <f t="shared" si="4"/>
        <v>0.38</v>
      </c>
      <c r="P173" s="11">
        <f t="shared" si="5"/>
        <v>1.0000000000000009E-2</v>
      </c>
      <c r="Q173" s="4">
        <f>SUM(line_downtime[[#This Row],[Emergency stop]:[Other]])</f>
        <v>23.400000000000002</v>
      </c>
    </row>
    <row r="174" spans="1:17" x14ac:dyDescent="0.25">
      <c r="A174">
        <v>422283</v>
      </c>
      <c r="B174" s="4">
        <v>0</v>
      </c>
      <c r="C174" s="4">
        <v>0</v>
      </c>
      <c r="D174" s="4">
        <v>0</v>
      </c>
      <c r="E174" s="4">
        <v>0</v>
      </c>
      <c r="F174" s="4">
        <v>0</v>
      </c>
      <c r="G174" s="4">
        <v>0</v>
      </c>
      <c r="H174" s="4">
        <v>0</v>
      </c>
      <c r="I174" s="4">
        <v>0</v>
      </c>
      <c r="J174" s="4">
        <v>0</v>
      </c>
      <c r="K174" s="4">
        <v>0</v>
      </c>
      <c r="L174" s="4">
        <v>18.600000000000001</v>
      </c>
      <c r="M174" s="4">
        <v>0</v>
      </c>
      <c r="N174" s="11">
        <f>SUM(line_downtime[[#This Row],[Emergency stop]:[Other]])/60</f>
        <v>0.31</v>
      </c>
      <c r="O174" s="11">
        <f t="shared" si="4"/>
        <v>0.31</v>
      </c>
      <c r="P174" s="11">
        <f t="shared" si="5"/>
        <v>0</v>
      </c>
      <c r="Q174" s="4">
        <f>SUM(line_downtime[[#This Row],[Emergency stop]:[Other]])</f>
        <v>18.600000000000001</v>
      </c>
    </row>
    <row r="175" spans="1:17" x14ac:dyDescent="0.25">
      <c r="A175">
        <v>422284</v>
      </c>
      <c r="B175" s="4">
        <v>0</v>
      </c>
      <c r="C175" s="4">
        <v>0</v>
      </c>
      <c r="D175" s="4">
        <v>0</v>
      </c>
      <c r="E175" s="4">
        <v>0</v>
      </c>
      <c r="F175" s="4">
        <v>0</v>
      </c>
      <c r="G175" s="4">
        <v>0</v>
      </c>
      <c r="H175" s="4">
        <v>0</v>
      </c>
      <c r="I175" s="4">
        <v>0</v>
      </c>
      <c r="J175" s="4">
        <v>0</v>
      </c>
      <c r="K175" s="4">
        <v>0</v>
      </c>
      <c r="L175" s="4">
        <v>0</v>
      </c>
      <c r="M175" s="4">
        <v>16.8</v>
      </c>
      <c r="N175" s="11">
        <f>SUM(line_downtime[[#This Row],[Emergency stop]:[Other]])/60</f>
        <v>0.28000000000000003</v>
      </c>
      <c r="O175" s="11">
        <f t="shared" si="4"/>
        <v>0</v>
      </c>
      <c r="P175" s="11">
        <f t="shared" si="5"/>
        <v>0.28000000000000003</v>
      </c>
      <c r="Q175" s="4">
        <f>SUM(line_downtime[[#This Row],[Emergency stop]:[Other]])</f>
        <v>16.8</v>
      </c>
    </row>
    <row r="176" spans="1:17" x14ac:dyDescent="0.25">
      <c r="A176">
        <v>422285</v>
      </c>
      <c r="B176" s="4">
        <v>0</v>
      </c>
      <c r="C176" s="4">
        <v>0</v>
      </c>
      <c r="D176" s="4">
        <v>0</v>
      </c>
      <c r="E176" s="4">
        <v>0</v>
      </c>
      <c r="F176" s="4">
        <v>0</v>
      </c>
      <c r="G176" s="4">
        <v>6</v>
      </c>
      <c r="H176" s="4">
        <v>0</v>
      </c>
      <c r="I176" s="4">
        <v>0</v>
      </c>
      <c r="J176" s="4">
        <v>0</v>
      </c>
      <c r="K176" s="4">
        <v>0</v>
      </c>
      <c r="L176" s="4">
        <v>0</v>
      </c>
      <c r="M176" s="4">
        <v>5.3999999999999995</v>
      </c>
      <c r="N176" s="11">
        <f>SUM(line_downtime[[#This Row],[Emergency stop]:[Other]])/60</f>
        <v>0.18999999999999997</v>
      </c>
      <c r="O176" s="11">
        <f t="shared" si="4"/>
        <v>0.1</v>
      </c>
      <c r="P176" s="11">
        <f t="shared" si="5"/>
        <v>8.9999999999999969E-2</v>
      </c>
      <c r="Q176" s="4">
        <f>SUM(line_downtime[[#This Row],[Emergency stop]:[Other]])</f>
        <v>11.399999999999999</v>
      </c>
    </row>
    <row r="177" spans="1:17" x14ac:dyDescent="0.25">
      <c r="A177">
        <v>422286</v>
      </c>
      <c r="B177" s="4">
        <v>0</v>
      </c>
      <c r="C177" s="4">
        <v>0</v>
      </c>
      <c r="D177" s="4">
        <v>0</v>
      </c>
      <c r="E177" s="4">
        <v>0</v>
      </c>
      <c r="F177" s="4">
        <v>0</v>
      </c>
      <c r="G177" s="4">
        <v>0</v>
      </c>
      <c r="H177" s="4">
        <v>54</v>
      </c>
      <c r="I177" s="4">
        <v>1.7999999999999998</v>
      </c>
      <c r="J177" s="4">
        <v>0</v>
      </c>
      <c r="K177" s="4">
        <v>0</v>
      </c>
      <c r="L177" s="4">
        <v>24.599999999999998</v>
      </c>
      <c r="M177" s="4">
        <v>27</v>
      </c>
      <c r="N177" s="11">
        <f>SUM(line_downtime[[#This Row],[Emergency stop]:[Other]])/60</f>
        <v>1.7899999999999998</v>
      </c>
      <c r="O177" s="11">
        <f t="shared" si="4"/>
        <v>0.44</v>
      </c>
      <c r="P177" s="11">
        <f t="shared" si="5"/>
        <v>1.3499999999999999</v>
      </c>
      <c r="Q177" s="4">
        <f>SUM(line_downtime[[#This Row],[Emergency stop]:[Other]])</f>
        <v>107.39999999999999</v>
      </c>
    </row>
    <row r="178" spans="1:17" x14ac:dyDescent="0.25">
      <c r="A178">
        <v>422287</v>
      </c>
      <c r="B178" s="4">
        <v>0</v>
      </c>
      <c r="C178" s="4">
        <v>0</v>
      </c>
      <c r="D178" s="4">
        <v>0</v>
      </c>
      <c r="E178" s="4">
        <v>14.399999999999999</v>
      </c>
      <c r="F178" s="4">
        <v>0</v>
      </c>
      <c r="G178" s="4">
        <v>0</v>
      </c>
      <c r="H178" s="4">
        <v>0</v>
      </c>
      <c r="I178" s="4">
        <v>0</v>
      </c>
      <c r="J178" s="4">
        <v>0</v>
      </c>
      <c r="K178" s="4">
        <v>0</v>
      </c>
      <c r="L178" s="4">
        <v>0</v>
      </c>
      <c r="M178" s="4">
        <v>0</v>
      </c>
      <c r="N178" s="11">
        <f>SUM(line_downtime[[#This Row],[Emergency stop]:[Other]])/60</f>
        <v>0.23999999999999996</v>
      </c>
      <c r="O178" s="11">
        <f t="shared" si="4"/>
        <v>0</v>
      </c>
      <c r="P178" s="11">
        <f t="shared" si="5"/>
        <v>0.23999999999999996</v>
      </c>
      <c r="Q178" s="4">
        <f>SUM(line_downtime[[#This Row],[Emergency stop]:[Other]])</f>
        <v>14.399999999999999</v>
      </c>
    </row>
    <row r="179" spans="1:17" x14ac:dyDescent="0.25">
      <c r="A179">
        <v>422288</v>
      </c>
      <c r="B179" s="4">
        <v>0</v>
      </c>
      <c r="C179" s="4">
        <v>106.2</v>
      </c>
      <c r="D179" s="4">
        <v>0</v>
      </c>
      <c r="E179" s="4">
        <v>0</v>
      </c>
      <c r="F179" s="4">
        <v>0</v>
      </c>
      <c r="G179" s="4">
        <v>0</v>
      </c>
      <c r="H179" s="4">
        <v>0</v>
      </c>
      <c r="I179" s="4">
        <v>0</v>
      </c>
      <c r="J179" s="4">
        <v>0</v>
      </c>
      <c r="K179" s="4">
        <v>0</v>
      </c>
      <c r="L179" s="4">
        <v>0</v>
      </c>
      <c r="M179" s="4">
        <v>0</v>
      </c>
      <c r="N179" s="11">
        <f>SUM(line_downtime[[#This Row],[Emergency stop]:[Other]])/60</f>
        <v>1.77</v>
      </c>
      <c r="O179" s="11">
        <f t="shared" si="4"/>
        <v>1.77</v>
      </c>
      <c r="P179" s="11">
        <f t="shared" si="5"/>
        <v>0</v>
      </c>
      <c r="Q179" s="4">
        <f>SUM(line_downtime[[#This Row],[Emergency stop]:[Other]])</f>
        <v>106.2</v>
      </c>
    </row>
    <row r="180" spans="1:17" x14ac:dyDescent="0.25">
      <c r="A180">
        <v>422289</v>
      </c>
      <c r="B180" s="4">
        <v>0</v>
      </c>
      <c r="C180" s="4">
        <v>0</v>
      </c>
      <c r="D180" s="4">
        <v>0</v>
      </c>
      <c r="E180" s="4">
        <v>0</v>
      </c>
      <c r="F180" s="4">
        <v>0</v>
      </c>
      <c r="G180" s="4">
        <v>0</v>
      </c>
      <c r="H180" s="4">
        <v>38.4</v>
      </c>
      <c r="I180" s="4">
        <v>63</v>
      </c>
      <c r="J180" s="4">
        <v>0</v>
      </c>
      <c r="K180" s="4">
        <v>0</v>
      </c>
      <c r="L180" s="4">
        <v>0</v>
      </c>
      <c r="M180" s="4">
        <v>13.8</v>
      </c>
      <c r="N180" s="11">
        <f>SUM(line_downtime[[#This Row],[Emergency stop]:[Other]])/60</f>
        <v>1.9200000000000002</v>
      </c>
      <c r="O180" s="11">
        <f t="shared" si="4"/>
        <v>1.05</v>
      </c>
      <c r="P180" s="11">
        <f t="shared" si="5"/>
        <v>0.87000000000000011</v>
      </c>
      <c r="Q180" s="4">
        <f>SUM(line_downtime[[#This Row],[Emergency stop]:[Other]])</f>
        <v>115.2</v>
      </c>
    </row>
    <row r="181" spans="1:17" x14ac:dyDescent="0.25">
      <c r="A181">
        <v>422290</v>
      </c>
      <c r="B181" s="4">
        <v>0</v>
      </c>
      <c r="C181" s="4">
        <v>0</v>
      </c>
      <c r="D181" s="4">
        <v>0</v>
      </c>
      <c r="E181" s="4">
        <v>0</v>
      </c>
      <c r="F181" s="4">
        <v>0</v>
      </c>
      <c r="G181" s="4">
        <v>0</v>
      </c>
      <c r="H181" s="4">
        <v>0</v>
      </c>
      <c r="I181" s="4">
        <v>0</v>
      </c>
      <c r="J181" s="4">
        <v>0</v>
      </c>
      <c r="K181" s="4">
        <v>52.8</v>
      </c>
      <c r="L181" s="4">
        <v>0</v>
      </c>
      <c r="M181" s="4">
        <v>0</v>
      </c>
      <c r="N181" s="11">
        <f>SUM(line_downtime[[#This Row],[Emergency stop]:[Other]])/60</f>
        <v>0.88</v>
      </c>
      <c r="O181" s="11">
        <f t="shared" si="4"/>
        <v>0.88</v>
      </c>
      <c r="P181" s="11">
        <f t="shared" si="5"/>
        <v>0</v>
      </c>
      <c r="Q181" s="4">
        <f>SUM(line_downtime[[#This Row],[Emergency stop]:[Other]])</f>
        <v>52.8</v>
      </c>
    </row>
    <row r="182" spans="1:17" x14ac:dyDescent="0.25">
      <c r="A182">
        <v>422291</v>
      </c>
      <c r="B182" s="4">
        <v>4.2</v>
      </c>
      <c r="C182" s="4">
        <v>9.6</v>
      </c>
      <c r="D182" s="4">
        <v>0</v>
      </c>
      <c r="E182" s="4">
        <v>0</v>
      </c>
      <c r="F182" s="4">
        <v>0</v>
      </c>
      <c r="G182" s="4">
        <v>7.1999999999999993</v>
      </c>
      <c r="H182" s="4">
        <v>0</v>
      </c>
      <c r="I182" s="4">
        <v>0</v>
      </c>
      <c r="J182" s="4">
        <v>0</v>
      </c>
      <c r="K182" s="4">
        <v>0</v>
      </c>
      <c r="L182" s="4">
        <v>18.600000000000001</v>
      </c>
      <c r="M182" s="4">
        <v>0</v>
      </c>
      <c r="N182" s="11">
        <f>SUM(line_downtime[[#This Row],[Emergency stop]:[Other]])/60</f>
        <v>0.66</v>
      </c>
      <c r="O182" s="11">
        <f t="shared" si="4"/>
        <v>0.59</v>
      </c>
      <c r="P182" s="11">
        <f t="shared" si="5"/>
        <v>7.0000000000000062E-2</v>
      </c>
      <c r="Q182" s="4">
        <f>SUM(line_downtime[[#This Row],[Emergency stop]:[Other]])</f>
        <v>39.6</v>
      </c>
    </row>
    <row r="183" spans="1:17" x14ac:dyDescent="0.25">
      <c r="A183">
        <v>422292</v>
      </c>
      <c r="B183" s="4">
        <v>10.200000000000001</v>
      </c>
      <c r="C183" s="4">
        <v>0</v>
      </c>
      <c r="D183" s="4">
        <v>0</v>
      </c>
      <c r="E183" s="4">
        <v>0</v>
      </c>
      <c r="F183" s="4">
        <v>37.200000000000003</v>
      </c>
      <c r="G183" s="4">
        <v>7.8000000000000007</v>
      </c>
      <c r="H183" s="4">
        <v>0</v>
      </c>
      <c r="I183" s="4">
        <v>0</v>
      </c>
      <c r="J183" s="4">
        <v>0</v>
      </c>
      <c r="K183" s="4">
        <v>0</v>
      </c>
      <c r="L183" s="4">
        <v>0</v>
      </c>
      <c r="M183" s="4">
        <v>0</v>
      </c>
      <c r="N183" s="11">
        <f>SUM(line_downtime[[#This Row],[Emergency stop]:[Other]])/60</f>
        <v>0.92</v>
      </c>
      <c r="O183" s="11">
        <f t="shared" si="4"/>
        <v>0.75</v>
      </c>
      <c r="P183" s="11">
        <f t="shared" si="5"/>
        <v>0.17000000000000004</v>
      </c>
      <c r="Q183" s="4">
        <f>SUM(line_downtime[[#This Row],[Emergency stop]:[Other]])</f>
        <v>55.2</v>
      </c>
    </row>
    <row r="184" spans="1:17" x14ac:dyDescent="0.25">
      <c r="A184">
        <v>422293</v>
      </c>
      <c r="B184" s="4">
        <v>0</v>
      </c>
      <c r="C184" s="4">
        <v>7.1999999999999993</v>
      </c>
      <c r="D184" s="4">
        <v>0</v>
      </c>
      <c r="E184" s="4">
        <v>0</v>
      </c>
      <c r="F184" s="4">
        <v>7.8000000000000007</v>
      </c>
      <c r="G184" s="4">
        <v>25.8</v>
      </c>
      <c r="H184" s="4">
        <v>0</v>
      </c>
      <c r="I184" s="4">
        <v>0</v>
      </c>
      <c r="J184" s="4">
        <v>0</v>
      </c>
      <c r="K184" s="4">
        <v>7.8000000000000007</v>
      </c>
      <c r="L184" s="4">
        <v>0</v>
      </c>
      <c r="M184" s="4">
        <v>0</v>
      </c>
      <c r="N184" s="11">
        <f>SUM(line_downtime[[#This Row],[Emergency stop]:[Other]])/60</f>
        <v>0.80999999999999994</v>
      </c>
      <c r="O184" s="11">
        <f t="shared" si="4"/>
        <v>0.80999999999999994</v>
      </c>
      <c r="P184" s="11">
        <f t="shared" si="5"/>
        <v>0</v>
      </c>
      <c r="Q184" s="4">
        <f>SUM(line_downtime[[#This Row],[Emergency stop]:[Other]])</f>
        <v>48.599999999999994</v>
      </c>
    </row>
    <row r="185" spans="1:17" x14ac:dyDescent="0.25">
      <c r="A185">
        <v>422294</v>
      </c>
      <c r="B185" s="4">
        <v>0</v>
      </c>
      <c r="C185" s="4">
        <v>2.4</v>
      </c>
      <c r="D185" s="4">
        <v>0</v>
      </c>
      <c r="E185" s="4">
        <v>0</v>
      </c>
      <c r="F185" s="4">
        <v>0</v>
      </c>
      <c r="G185" s="4">
        <v>0</v>
      </c>
      <c r="H185" s="4">
        <v>0</v>
      </c>
      <c r="I185" s="4">
        <v>0</v>
      </c>
      <c r="J185" s="4">
        <v>0</v>
      </c>
      <c r="K185" s="4">
        <v>0</v>
      </c>
      <c r="L185" s="4">
        <v>48</v>
      </c>
      <c r="M185" s="4">
        <v>0</v>
      </c>
      <c r="N185" s="11">
        <f>SUM(line_downtime[[#This Row],[Emergency stop]:[Other]])/60</f>
        <v>0.84</v>
      </c>
      <c r="O185" s="11">
        <f t="shared" si="4"/>
        <v>0.84</v>
      </c>
      <c r="P185" s="11">
        <f t="shared" si="5"/>
        <v>0</v>
      </c>
      <c r="Q185" s="4">
        <f>SUM(line_downtime[[#This Row],[Emergency stop]:[Other]])</f>
        <v>50.4</v>
      </c>
    </row>
    <row r="186" spans="1:17" x14ac:dyDescent="0.25">
      <c r="A186">
        <v>422295</v>
      </c>
      <c r="B186" s="4">
        <v>34.799999999999997</v>
      </c>
      <c r="C186" s="4">
        <v>0</v>
      </c>
      <c r="D186" s="4">
        <v>0</v>
      </c>
      <c r="E186" s="4">
        <v>0</v>
      </c>
      <c r="F186" s="4">
        <v>0</v>
      </c>
      <c r="G186" s="4">
        <v>0</v>
      </c>
      <c r="H186" s="4">
        <v>18.600000000000001</v>
      </c>
      <c r="I186" s="4">
        <v>0</v>
      </c>
      <c r="J186" s="4">
        <v>0</v>
      </c>
      <c r="K186" s="4">
        <v>2.4</v>
      </c>
      <c r="L186" s="4">
        <v>0</v>
      </c>
      <c r="M186" s="4">
        <v>0</v>
      </c>
      <c r="N186" s="11">
        <f>SUM(line_downtime[[#This Row],[Emergency stop]:[Other]])/60</f>
        <v>0.92999999999999994</v>
      </c>
      <c r="O186" s="11">
        <f t="shared" si="4"/>
        <v>0.04</v>
      </c>
      <c r="P186" s="11">
        <f t="shared" si="5"/>
        <v>0.8899999999999999</v>
      </c>
      <c r="Q186" s="4">
        <f>SUM(line_downtime[[#This Row],[Emergency stop]:[Other]])</f>
        <v>55.8</v>
      </c>
    </row>
    <row r="187" spans="1:17" x14ac:dyDescent="0.25">
      <c r="A187">
        <v>422296</v>
      </c>
      <c r="B187" s="4">
        <v>22.8</v>
      </c>
      <c r="C187" s="4">
        <v>0</v>
      </c>
      <c r="D187" s="4">
        <v>0</v>
      </c>
      <c r="E187" s="4">
        <v>0</v>
      </c>
      <c r="F187" s="4">
        <v>0</v>
      </c>
      <c r="G187" s="4">
        <v>0</v>
      </c>
      <c r="H187" s="4">
        <v>15</v>
      </c>
      <c r="I187" s="4">
        <v>0</v>
      </c>
      <c r="J187" s="4">
        <v>0</v>
      </c>
      <c r="K187" s="4">
        <v>0</v>
      </c>
      <c r="L187" s="4">
        <v>0</v>
      </c>
      <c r="M187" s="4">
        <v>0</v>
      </c>
      <c r="N187" s="11">
        <f>SUM(line_downtime[[#This Row],[Emergency stop]:[Other]])/60</f>
        <v>0.63</v>
      </c>
      <c r="O187" s="11">
        <f t="shared" si="4"/>
        <v>0</v>
      </c>
      <c r="P187" s="11">
        <f t="shared" si="5"/>
        <v>0.63</v>
      </c>
      <c r="Q187" s="4">
        <f>SUM(line_downtime[[#This Row],[Emergency stop]:[Other]])</f>
        <v>37.799999999999997</v>
      </c>
    </row>
    <row r="188" spans="1:17" x14ac:dyDescent="0.25">
      <c r="A188">
        <v>422297</v>
      </c>
      <c r="B188" s="4">
        <v>0</v>
      </c>
      <c r="C188" s="4">
        <v>0</v>
      </c>
      <c r="D188" s="4">
        <v>0</v>
      </c>
      <c r="E188" s="4">
        <v>0</v>
      </c>
      <c r="F188" s="4">
        <v>0</v>
      </c>
      <c r="G188" s="4">
        <v>0</v>
      </c>
      <c r="H188" s="4">
        <v>0</v>
      </c>
      <c r="I188" s="4">
        <v>0</v>
      </c>
      <c r="J188" s="4">
        <v>57</v>
      </c>
      <c r="K188" s="4">
        <v>0</v>
      </c>
      <c r="L188" s="4">
        <v>0</v>
      </c>
      <c r="M188" s="4">
        <v>0</v>
      </c>
      <c r="N188" s="11">
        <f>SUM(line_downtime[[#This Row],[Emergency stop]:[Other]])/60</f>
        <v>0.95</v>
      </c>
      <c r="O188" s="11">
        <f t="shared" si="4"/>
        <v>0</v>
      </c>
      <c r="P188" s="11">
        <f t="shared" si="5"/>
        <v>0.95</v>
      </c>
      <c r="Q188" s="4">
        <f>SUM(line_downtime[[#This Row],[Emergency stop]:[Other]])</f>
        <v>57</v>
      </c>
    </row>
    <row r="189" spans="1:17" x14ac:dyDescent="0.25">
      <c r="A189">
        <v>422298</v>
      </c>
      <c r="B189" s="4">
        <v>0</v>
      </c>
      <c r="C189" s="4">
        <v>0</v>
      </c>
      <c r="D189" s="4">
        <v>0</v>
      </c>
      <c r="E189" s="4">
        <v>0</v>
      </c>
      <c r="F189" s="4">
        <v>0</v>
      </c>
      <c r="G189" s="4">
        <v>0</v>
      </c>
      <c r="H189" s="4">
        <v>83.399999999999991</v>
      </c>
      <c r="I189" s="4">
        <v>0</v>
      </c>
      <c r="J189" s="4">
        <v>0</v>
      </c>
      <c r="K189" s="4">
        <v>0</v>
      </c>
      <c r="L189" s="4">
        <v>0</v>
      </c>
      <c r="M189" s="4">
        <v>0</v>
      </c>
      <c r="N189" s="11">
        <f>SUM(line_downtime[[#This Row],[Emergency stop]:[Other]])/60</f>
        <v>1.39</v>
      </c>
      <c r="O189" s="11">
        <f t="shared" si="4"/>
        <v>0</v>
      </c>
      <c r="P189" s="11">
        <f t="shared" si="5"/>
        <v>1.39</v>
      </c>
      <c r="Q189" s="4">
        <f>SUM(line_downtime[[#This Row],[Emergency stop]:[Other]])</f>
        <v>83.399999999999991</v>
      </c>
    </row>
    <row r="190" spans="1:17" x14ac:dyDescent="0.25">
      <c r="A190">
        <v>422299</v>
      </c>
      <c r="B190" s="4">
        <v>0</v>
      </c>
      <c r="C190" s="4">
        <v>0</v>
      </c>
      <c r="D190" s="4">
        <v>0</v>
      </c>
      <c r="E190" s="4">
        <v>0</v>
      </c>
      <c r="F190" s="4">
        <v>0</v>
      </c>
      <c r="G190" s="4">
        <v>35.4</v>
      </c>
      <c r="H190" s="4">
        <v>0</v>
      </c>
      <c r="I190" s="4">
        <v>0</v>
      </c>
      <c r="J190" s="4">
        <v>0</v>
      </c>
      <c r="K190" s="4">
        <v>10.799999999999999</v>
      </c>
      <c r="L190" s="4">
        <v>0</v>
      </c>
      <c r="M190" s="4">
        <v>0</v>
      </c>
      <c r="N190" s="11">
        <f>SUM(line_downtime[[#This Row],[Emergency stop]:[Other]])/60</f>
        <v>0.76999999999999991</v>
      </c>
      <c r="O190" s="11">
        <f t="shared" si="4"/>
        <v>0.76999999999999991</v>
      </c>
      <c r="P190" s="11">
        <f t="shared" si="5"/>
        <v>0</v>
      </c>
      <c r="Q190" s="4">
        <f>SUM(line_downtime[[#This Row],[Emergency stop]:[Other]])</f>
        <v>46.199999999999996</v>
      </c>
    </row>
    <row r="191" spans="1:17" x14ac:dyDescent="0.25">
      <c r="A191">
        <v>422300</v>
      </c>
      <c r="B191" s="4">
        <v>0</v>
      </c>
      <c r="C191" s="4">
        <v>0</v>
      </c>
      <c r="D191" s="4">
        <v>0</v>
      </c>
      <c r="E191" s="4">
        <v>0</v>
      </c>
      <c r="F191" s="4">
        <v>0</v>
      </c>
      <c r="G191" s="4">
        <v>0</v>
      </c>
      <c r="H191" s="4">
        <v>0</v>
      </c>
      <c r="I191" s="4">
        <v>0</v>
      </c>
      <c r="J191" s="4">
        <v>0</v>
      </c>
      <c r="K191" s="4">
        <v>0</v>
      </c>
      <c r="L191" s="4">
        <v>0</v>
      </c>
      <c r="M191" s="4">
        <v>21.599999999999998</v>
      </c>
      <c r="N191" s="11">
        <f>SUM(line_downtime[[#This Row],[Emergency stop]:[Other]])/60</f>
        <v>0.36</v>
      </c>
      <c r="O191" s="11">
        <f t="shared" si="4"/>
        <v>0</v>
      </c>
      <c r="P191" s="11">
        <f t="shared" si="5"/>
        <v>0.36</v>
      </c>
      <c r="Q191" s="4">
        <f>SUM(line_downtime[[#This Row],[Emergency stop]:[Other]])</f>
        <v>21.599999999999998</v>
      </c>
    </row>
    <row r="192" spans="1:17" x14ac:dyDescent="0.25">
      <c r="A192">
        <v>422301</v>
      </c>
      <c r="B192" s="4">
        <v>0</v>
      </c>
      <c r="C192" s="4">
        <v>0</v>
      </c>
      <c r="D192" s="4">
        <v>0</v>
      </c>
      <c r="E192" s="4">
        <v>0</v>
      </c>
      <c r="F192" s="4">
        <v>0</v>
      </c>
      <c r="G192" s="4">
        <v>0</v>
      </c>
      <c r="H192" s="4">
        <v>0</v>
      </c>
      <c r="I192" s="4">
        <v>0</v>
      </c>
      <c r="J192" s="4">
        <v>34.199999999999996</v>
      </c>
      <c r="K192" s="4">
        <v>0</v>
      </c>
      <c r="L192" s="4">
        <v>0</v>
      </c>
      <c r="M192" s="4">
        <v>0</v>
      </c>
      <c r="N192" s="11">
        <f>SUM(line_downtime[[#This Row],[Emergency stop]:[Other]])/60</f>
        <v>0.56999999999999995</v>
      </c>
      <c r="O192" s="11">
        <f t="shared" si="4"/>
        <v>0</v>
      </c>
      <c r="P192" s="11">
        <f t="shared" si="5"/>
        <v>0.56999999999999995</v>
      </c>
      <c r="Q192" s="4">
        <f>SUM(line_downtime[[#This Row],[Emergency stop]:[Other]])</f>
        <v>34.199999999999996</v>
      </c>
    </row>
    <row r="193" spans="1:17" x14ac:dyDescent="0.25">
      <c r="A193">
        <v>422302</v>
      </c>
      <c r="B193" s="4">
        <v>0</v>
      </c>
      <c r="C193" s="4">
        <v>7.1999999999999993</v>
      </c>
      <c r="D193" s="4">
        <v>0</v>
      </c>
      <c r="E193" s="4">
        <v>0</v>
      </c>
      <c r="F193" s="4">
        <v>0</v>
      </c>
      <c r="G193" s="4">
        <v>0</v>
      </c>
      <c r="H193" s="4">
        <v>0</v>
      </c>
      <c r="I193" s="4">
        <v>0</v>
      </c>
      <c r="J193" s="4">
        <v>0</v>
      </c>
      <c r="K193" s="4">
        <v>9</v>
      </c>
      <c r="L193" s="4">
        <v>0</v>
      </c>
      <c r="M193" s="4">
        <v>0</v>
      </c>
      <c r="N193" s="11">
        <f>SUM(line_downtime[[#This Row],[Emergency stop]:[Other]])/60</f>
        <v>0.26999999999999996</v>
      </c>
      <c r="O193" s="11">
        <f t="shared" si="4"/>
        <v>0.26999999999999996</v>
      </c>
      <c r="P193" s="11">
        <f t="shared" si="5"/>
        <v>0</v>
      </c>
      <c r="Q193" s="4">
        <f>SUM(line_downtime[[#This Row],[Emergency stop]:[Other]])</f>
        <v>16.2</v>
      </c>
    </row>
    <row r="194" spans="1:17" x14ac:dyDescent="0.25">
      <c r="A194">
        <v>422303</v>
      </c>
      <c r="B194" s="4">
        <v>0</v>
      </c>
      <c r="C194" s="4">
        <v>25.2</v>
      </c>
      <c r="D194" s="4">
        <v>0</v>
      </c>
      <c r="E194" s="4">
        <v>0</v>
      </c>
      <c r="F194" s="4">
        <v>0</v>
      </c>
      <c r="G194" s="4">
        <v>0</v>
      </c>
      <c r="H194" s="4">
        <v>0</v>
      </c>
      <c r="I194" s="4">
        <v>0</v>
      </c>
      <c r="J194" s="4">
        <v>3</v>
      </c>
      <c r="K194" s="4">
        <v>0</v>
      </c>
      <c r="L194" s="4">
        <v>0</v>
      </c>
      <c r="M194" s="4">
        <v>0</v>
      </c>
      <c r="N194" s="11">
        <f>SUM(line_downtime[[#This Row],[Emergency stop]:[Other]])/60</f>
        <v>0.47</v>
      </c>
      <c r="O194" s="11">
        <f t="shared" si="4"/>
        <v>0.42</v>
      </c>
      <c r="P194" s="11">
        <f t="shared" si="5"/>
        <v>4.9999999999999989E-2</v>
      </c>
      <c r="Q194" s="4">
        <f>SUM(line_downtime[[#This Row],[Emergency stop]:[Other]])</f>
        <v>28.2</v>
      </c>
    </row>
    <row r="195" spans="1:17" x14ac:dyDescent="0.25">
      <c r="A195">
        <v>422304</v>
      </c>
      <c r="B195" s="4">
        <v>0</v>
      </c>
      <c r="C195" s="4">
        <v>0</v>
      </c>
      <c r="D195" s="4">
        <v>0</v>
      </c>
      <c r="E195" s="4">
        <v>0</v>
      </c>
      <c r="F195" s="4">
        <v>0</v>
      </c>
      <c r="G195" s="4">
        <v>0</v>
      </c>
      <c r="H195" s="4">
        <v>0</v>
      </c>
      <c r="I195" s="4">
        <v>0</v>
      </c>
      <c r="J195" s="4">
        <v>0</v>
      </c>
      <c r="K195" s="4">
        <v>0</v>
      </c>
      <c r="L195" s="4">
        <v>0</v>
      </c>
      <c r="M195" s="4">
        <v>10.799999999999999</v>
      </c>
      <c r="N195" s="11">
        <f>SUM(line_downtime[[#This Row],[Emergency stop]:[Other]])/60</f>
        <v>0.18</v>
      </c>
      <c r="O195" s="11">
        <f t="shared" ref="O195:O258" si="6">(C195+F195+G195+I195+K195+L195)/60</f>
        <v>0</v>
      </c>
      <c r="P195" s="11">
        <f t="shared" ref="P195:P258" si="7">N195-O195</f>
        <v>0.18</v>
      </c>
      <c r="Q195" s="4">
        <f>SUM(line_downtime[[#This Row],[Emergency stop]:[Other]])</f>
        <v>10.799999999999999</v>
      </c>
    </row>
    <row r="196" spans="1:17" x14ac:dyDescent="0.25">
      <c r="A196">
        <v>422305</v>
      </c>
      <c r="B196" s="4">
        <v>0</v>
      </c>
      <c r="C196" s="4">
        <v>0</v>
      </c>
      <c r="D196" s="4">
        <v>0</v>
      </c>
      <c r="E196" s="4">
        <v>0</v>
      </c>
      <c r="F196" s="4">
        <v>0</v>
      </c>
      <c r="G196" s="4">
        <v>30.6</v>
      </c>
      <c r="H196" s="4">
        <v>0</v>
      </c>
      <c r="I196" s="4">
        <v>0</v>
      </c>
      <c r="J196" s="4">
        <v>13.2</v>
      </c>
      <c r="K196" s="4">
        <v>0</v>
      </c>
      <c r="L196" s="4">
        <v>0</v>
      </c>
      <c r="M196" s="4">
        <v>0</v>
      </c>
      <c r="N196" s="11">
        <f>SUM(line_downtime[[#This Row],[Emergency stop]:[Other]])/60</f>
        <v>0.73</v>
      </c>
      <c r="O196" s="11">
        <f t="shared" si="6"/>
        <v>0.51</v>
      </c>
      <c r="P196" s="11">
        <f t="shared" si="7"/>
        <v>0.21999999999999997</v>
      </c>
      <c r="Q196" s="4">
        <f>SUM(line_downtime[[#This Row],[Emergency stop]:[Other]])</f>
        <v>43.8</v>
      </c>
    </row>
    <row r="197" spans="1:17" x14ac:dyDescent="0.25">
      <c r="A197">
        <v>422306</v>
      </c>
      <c r="B197" s="4">
        <v>0</v>
      </c>
      <c r="C197" s="4">
        <v>0</v>
      </c>
      <c r="D197" s="4">
        <v>0</v>
      </c>
      <c r="E197" s="4">
        <v>0</v>
      </c>
      <c r="F197" s="4">
        <v>0</v>
      </c>
      <c r="G197" s="4">
        <v>5.3999999999999995</v>
      </c>
      <c r="H197" s="4">
        <v>9</v>
      </c>
      <c r="I197" s="4">
        <v>13.2</v>
      </c>
      <c r="J197" s="4">
        <v>0</v>
      </c>
      <c r="K197" s="4">
        <v>13.8</v>
      </c>
      <c r="L197" s="4">
        <v>0</v>
      </c>
      <c r="M197" s="4">
        <v>0</v>
      </c>
      <c r="N197" s="11">
        <f>SUM(line_downtime[[#This Row],[Emergency stop]:[Other]])/60</f>
        <v>0.69</v>
      </c>
      <c r="O197" s="11">
        <f t="shared" si="6"/>
        <v>0.53999999999999992</v>
      </c>
      <c r="P197" s="11">
        <f t="shared" si="7"/>
        <v>0.15000000000000002</v>
      </c>
      <c r="Q197" s="4">
        <f>SUM(line_downtime[[#This Row],[Emergency stop]:[Other]])</f>
        <v>41.4</v>
      </c>
    </row>
    <row r="198" spans="1:17" x14ac:dyDescent="0.25">
      <c r="A198">
        <v>422307</v>
      </c>
      <c r="B198" s="4">
        <v>25.2</v>
      </c>
      <c r="C198" s="4">
        <v>1.2</v>
      </c>
      <c r="D198" s="4">
        <v>0</v>
      </c>
      <c r="E198" s="4">
        <v>2.4</v>
      </c>
      <c r="F198" s="4">
        <v>0</v>
      </c>
      <c r="G198" s="4">
        <v>0</v>
      </c>
      <c r="H198" s="4">
        <v>0</v>
      </c>
      <c r="I198" s="4">
        <v>0</v>
      </c>
      <c r="J198" s="4">
        <v>0</v>
      </c>
      <c r="K198" s="4">
        <v>0</v>
      </c>
      <c r="L198" s="4">
        <v>0</v>
      </c>
      <c r="M198" s="4">
        <v>0</v>
      </c>
      <c r="N198" s="11">
        <f>SUM(line_downtime[[#This Row],[Emergency stop]:[Other]])/60</f>
        <v>0.47999999999999993</v>
      </c>
      <c r="O198" s="11">
        <f t="shared" si="6"/>
        <v>0.02</v>
      </c>
      <c r="P198" s="11">
        <f t="shared" si="7"/>
        <v>0.45999999999999991</v>
      </c>
      <c r="Q198" s="4">
        <f>SUM(line_downtime[[#This Row],[Emergency stop]:[Other]])</f>
        <v>28.799999999999997</v>
      </c>
    </row>
    <row r="199" spans="1:17" x14ac:dyDescent="0.25">
      <c r="A199">
        <v>422308</v>
      </c>
      <c r="B199" s="4">
        <v>7.1999999999999993</v>
      </c>
      <c r="C199" s="4">
        <v>42</v>
      </c>
      <c r="D199" s="4">
        <v>34.199999999999996</v>
      </c>
      <c r="E199" s="4">
        <v>0</v>
      </c>
      <c r="F199" s="4">
        <v>0</v>
      </c>
      <c r="G199" s="4">
        <v>21.599999999999998</v>
      </c>
      <c r="H199" s="4">
        <v>0</v>
      </c>
      <c r="I199" s="4">
        <v>0</v>
      </c>
      <c r="J199" s="4">
        <v>0</v>
      </c>
      <c r="K199" s="4">
        <v>0</v>
      </c>
      <c r="L199" s="4">
        <v>0</v>
      </c>
      <c r="M199" s="4">
        <v>0</v>
      </c>
      <c r="N199" s="11">
        <f>SUM(line_downtime[[#This Row],[Emergency stop]:[Other]])/60</f>
        <v>1.75</v>
      </c>
      <c r="O199" s="11">
        <f t="shared" si="6"/>
        <v>1.0599999999999998</v>
      </c>
      <c r="P199" s="11">
        <f t="shared" si="7"/>
        <v>0.69000000000000017</v>
      </c>
      <c r="Q199" s="4">
        <f>SUM(line_downtime[[#This Row],[Emergency stop]:[Other]])</f>
        <v>105</v>
      </c>
    </row>
    <row r="200" spans="1:17" x14ac:dyDescent="0.25">
      <c r="A200">
        <v>422309</v>
      </c>
      <c r="B200" s="4">
        <v>0</v>
      </c>
      <c r="C200" s="4">
        <v>32.400000000000006</v>
      </c>
      <c r="D200" s="4">
        <v>0</v>
      </c>
      <c r="E200" s="4">
        <v>0</v>
      </c>
      <c r="F200" s="4">
        <v>0</v>
      </c>
      <c r="G200" s="4">
        <v>27</v>
      </c>
      <c r="H200" s="4">
        <v>0</v>
      </c>
      <c r="I200" s="4">
        <v>0</v>
      </c>
      <c r="J200" s="4">
        <v>0</v>
      </c>
      <c r="K200" s="4">
        <v>0</v>
      </c>
      <c r="L200" s="4">
        <v>0</v>
      </c>
      <c r="M200" s="4">
        <v>0</v>
      </c>
      <c r="N200" s="11">
        <f>SUM(line_downtime[[#This Row],[Emergency stop]:[Other]])/60</f>
        <v>0.9900000000000001</v>
      </c>
      <c r="O200" s="11">
        <f t="shared" si="6"/>
        <v>0.9900000000000001</v>
      </c>
      <c r="P200" s="11">
        <f t="shared" si="7"/>
        <v>0</v>
      </c>
      <c r="Q200" s="4">
        <f>SUM(line_downtime[[#This Row],[Emergency stop]:[Other]])</f>
        <v>59.400000000000006</v>
      </c>
    </row>
    <row r="201" spans="1:17" x14ac:dyDescent="0.25">
      <c r="A201">
        <v>422310</v>
      </c>
      <c r="B201" s="4">
        <v>0</v>
      </c>
      <c r="C201" s="4">
        <v>0</v>
      </c>
      <c r="D201" s="4">
        <v>0</v>
      </c>
      <c r="E201" s="4">
        <v>0</v>
      </c>
      <c r="F201" s="4">
        <v>0</v>
      </c>
      <c r="G201" s="4">
        <v>0</v>
      </c>
      <c r="H201" s="4">
        <v>6</v>
      </c>
      <c r="I201" s="4">
        <v>0</v>
      </c>
      <c r="J201" s="4">
        <v>39.6</v>
      </c>
      <c r="K201" s="4">
        <v>0</v>
      </c>
      <c r="L201" s="4">
        <v>0</v>
      </c>
      <c r="M201" s="4">
        <v>0</v>
      </c>
      <c r="N201" s="11">
        <f>SUM(line_downtime[[#This Row],[Emergency stop]:[Other]])/60</f>
        <v>0.76</v>
      </c>
      <c r="O201" s="11">
        <f t="shared" si="6"/>
        <v>0</v>
      </c>
      <c r="P201" s="11">
        <f t="shared" si="7"/>
        <v>0.76</v>
      </c>
      <c r="Q201" s="4">
        <f>SUM(line_downtime[[#This Row],[Emergency stop]:[Other]])</f>
        <v>45.6</v>
      </c>
    </row>
    <row r="202" spans="1:17" x14ac:dyDescent="0.25">
      <c r="A202">
        <v>422311</v>
      </c>
      <c r="B202" s="4">
        <v>11.4</v>
      </c>
      <c r="C202" s="4">
        <v>0</v>
      </c>
      <c r="D202" s="4">
        <v>0</v>
      </c>
      <c r="E202" s="4">
        <v>0</v>
      </c>
      <c r="F202" s="4">
        <v>0</v>
      </c>
      <c r="G202" s="4">
        <v>0</v>
      </c>
      <c r="H202" s="4">
        <v>0</v>
      </c>
      <c r="I202" s="4">
        <v>0</v>
      </c>
      <c r="J202" s="4">
        <v>43.199999999999996</v>
      </c>
      <c r="K202" s="4">
        <v>0</v>
      </c>
      <c r="L202" s="4">
        <v>0</v>
      </c>
      <c r="M202" s="4">
        <v>9.6</v>
      </c>
      <c r="N202" s="11">
        <f>SUM(line_downtime[[#This Row],[Emergency stop]:[Other]])/60</f>
        <v>1.0699999999999998</v>
      </c>
      <c r="O202" s="11">
        <f t="shared" si="6"/>
        <v>0</v>
      </c>
      <c r="P202" s="11">
        <f t="shared" si="7"/>
        <v>1.0699999999999998</v>
      </c>
      <c r="Q202" s="4">
        <f>SUM(line_downtime[[#This Row],[Emergency stop]:[Other]])</f>
        <v>64.199999999999989</v>
      </c>
    </row>
    <row r="203" spans="1:17" x14ac:dyDescent="0.25">
      <c r="A203">
        <v>422312</v>
      </c>
      <c r="B203" s="4">
        <v>4.8</v>
      </c>
      <c r="C203" s="4">
        <v>0</v>
      </c>
      <c r="D203" s="4">
        <v>0</v>
      </c>
      <c r="E203" s="4">
        <v>3.5999999999999996</v>
      </c>
      <c r="F203" s="4">
        <v>7.8000000000000007</v>
      </c>
      <c r="G203" s="4">
        <v>0</v>
      </c>
      <c r="H203" s="4">
        <v>0</v>
      </c>
      <c r="I203" s="4">
        <v>0</v>
      </c>
      <c r="J203" s="4">
        <v>0</v>
      </c>
      <c r="K203" s="4">
        <v>0</v>
      </c>
      <c r="L203" s="4">
        <v>0</v>
      </c>
      <c r="M203" s="4">
        <v>21</v>
      </c>
      <c r="N203" s="11">
        <f>SUM(line_downtime[[#This Row],[Emergency stop]:[Other]])/60</f>
        <v>0.62</v>
      </c>
      <c r="O203" s="11">
        <f t="shared" si="6"/>
        <v>0.13</v>
      </c>
      <c r="P203" s="11">
        <f t="shared" si="7"/>
        <v>0.49</v>
      </c>
      <c r="Q203" s="4">
        <f>SUM(line_downtime[[#This Row],[Emergency stop]:[Other]])</f>
        <v>37.200000000000003</v>
      </c>
    </row>
    <row r="204" spans="1:17" x14ac:dyDescent="0.25">
      <c r="A204">
        <v>422313</v>
      </c>
      <c r="B204" s="4">
        <v>0</v>
      </c>
      <c r="C204" s="4">
        <v>0</v>
      </c>
      <c r="D204" s="4">
        <v>0</v>
      </c>
      <c r="E204" s="4">
        <v>0</v>
      </c>
      <c r="F204" s="4">
        <v>0</v>
      </c>
      <c r="G204" s="4">
        <v>0</v>
      </c>
      <c r="H204" s="4">
        <v>0</v>
      </c>
      <c r="I204" s="4">
        <v>0</v>
      </c>
      <c r="J204" s="4">
        <v>0</v>
      </c>
      <c r="K204" s="4">
        <v>45.6</v>
      </c>
      <c r="L204" s="4">
        <v>0</v>
      </c>
      <c r="M204" s="4">
        <v>0</v>
      </c>
      <c r="N204" s="11">
        <f>SUM(line_downtime[[#This Row],[Emergency stop]:[Other]])/60</f>
        <v>0.76</v>
      </c>
      <c r="O204" s="11">
        <f t="shared" si="6"/>
        <v>0.76</v>
      </c>
      <c r="P204" s="11">
        <f t="shared" si="7"/>
        <v>0</v>
      </c>
      <c r="Q204" s="4">
        <f>SUM(line_downtime[[#This Row],[Emergency stop]:[Other]])</f>
        <v>45.6</v>
      </c>
    </row>
    <row r="205" spans="1:17" x14ac:dyDescent="0.25">
      <c r="A205">
        <v>422314</v>
      </c>
      <c r="B205" s="4">
        <v>2.4</v>
      </c>
      <c r="C205" s="4">
        <v>0</v>
      </c>
      <c r="D205" s="4">
        <v>0.6</v>
      </c>
      <c r="E205" s="4">
        <v>0</v>
      </c>
      <c r="F205" s="4">
        <v>13.2</v>
      </c>
      <c r="G205" s="4">
        <v>0</v>
      </c>
      <c r="H205" s="4">
        <v>0</v>
      </c>
      <c r="I205" s="4">
        <v>0</v>
      </c>
      <c r="J205" s="4">
        <v>0</v>
      </c>
      <c r="K205" s="4">
        <v>6</v>
      </c>
      <c r="L205" s="4">
        <v>0</v>
      </c>
      <c r="M205" s="4">
        <v>0</v>
      </c>
      <c r="N205" s="11">
        <f>SUM(line_downtime[[#This Row],[Emergency stop]:[Other]])/60</f>
        <v>0.37</v>
      </c>
      <c r="O205" s="11">
        <f t="shared" si="6"/>
        <v>0.32</v>
      </c>
      <c r="P205" s="11">
        <f t="shared" si="7"/>
        <v>4.9999999999999989E-2</v>
      </c>
      <c r="Q205" s="4">
        <f>SUM(line_downtime[[#This Row],[Emergency stop]:[Other]])</f>
        <v>22.2</v>
      </c>
    </row>
    <row r="206" spans="1:17" x14ac:dyDescent="0.25">
      <c r="A206">
        <v>422315</v>
      </c>
      <c r="B206" s="4">
        <v>4.8</v>
      </c>
      <c r="C206" s="4">
        <v>0</v>
      </c>
      <c r="D206" s="4">
        <v>0</v>
      </c>
      <c r="E206" s="4">
        <v>3</v>
      </c>
      <c r="F206" s="4">
        <v>0</v>
      </c>
      <c r="G206" s="4">
        <v>40.800000000000004</v>
      </c>
      <c r="H206" s="4">
        <v>0</v>
      </c>
      <c r="I206" s="4">
        <v>0</v>
      </c>
      <c r="J206" s="4">
        <v>0</v>
      </c>
      <c r="K206" s="4">
        <v>0</v>
      </c>
      <c r="L206" s="4">
        <v>9.6</v>
      </c>
      <c r="M206" s="4">
        <v>0</v>
      </c>
      <c r="N206" s="11">
        <f>SUM(line_downtime[[#This Row],[Emergency stop]:[Other]])/60</f>
        <v>0.97000000000000008</v>
      </c>
      <c r="O206" s="11">
        <f t="shared" si="6"/>
        <v>0.84000000000000008</v>
      </c>
      <c r="P206" s="11">
        <f t="shared" si="7"/>
        <v>0.13</v>
      </c>
      <c r="Q206" s="4">
        <f>SUM(line_downtime[[#This Row],[Emergency stop]:[Other]])</f>
        <v>58.2</v>
      </c>
    </row>
    <row r="207" spans="1:17" x14ac:dyDescent="0.25">
      <c r="A207">
        <v>422316</v>
      </c>
      <c r="B207" s="4">
        <v>9</v>
      </c>
      <c r="C207" s="4">
        <v>0</v>
      </c>
      <c r="D207" s="4">
        <v>0</v>
      </c>
      <c r="E207" s="4">
        <v>1.2</v>
      </c>
      <c r="F207" s="4">
        <v>0</v>
      </c>
      <c r="G207" s="4">
        <v>0</v>
      </c>
      <c r="H207" s="4">
        <v>0</v>
      </c>
      <c r="I207" s="4">
        <v>6.6</v>
      </c>
      <c r="J207" s="4">
        <v>0</v>
      </c>
      <c r="K207" s="4">
        <v>0</v>
      </c>
      <c r="L207" s="4">
        <v>0</v>
      </c>
      <c r="M207" s="4">
        <v>0</v>
      </c>
      <c r="N207" s="11">
        <f>SUM(line_downtime[[#This Row],[Emergency stop]:[Other]])/60</f>
        <v>0.27999999999999997</v>
      </c>
      <c r="O207" s="11">
        <f t="shared" si="6"/>
        <v>0.11</v>
      </c>
      <c r="P207" s="11">
        <f t="shared" si="7"/>
        <v>0.16999999999999998</v>
      </c>
      <c r="Q207" s="4">
        <f>SUM(line_downtime[[#This Row],[Emergency stop]:[Other]])</f>
        <v>16.799999999999997</v>
      </c>
    </row>
    <row r="208" spans="1:17" x14ac:dyDescent="0.25">
      <c r="A208">
        <v>422317</v>
      </c>
      <c r="B208" s="4">
        <v>0</v>
      </c>
      <c r="C208" s="4">
        <v>0</v>
      </c>
      <c r="D208" s="4">
        <v>0</v>
      </c>
      <c r="E208" s="4">
        <v>5.3999999999999995</v>
      </c>
      <c r="F208" s="4">
        <v>17.399999999999999</v>
      </c>
      <c r="G208" s="4">
        <v>0</v>
      </c>
      <c r="H208" s="4">
        <v>0</v>
      </c>
      <c r="I208" s="4">
        <v>0</v>
      </c>
      <c r="J208" s="4">
        <v>0</v>
      </c>
      <c r="K208" s="4">
        <v>0</v>
      </c>
      <c r="L208" s="4">
        <v>0</v>
      </c>
      <c r="M208" s="4">
        <v>0</v>
      </c>
      <c r="N208" s="11">
        <f>SUM(line_downtime[[#This Row],[Emergency stop]:[Other]])/60</f>
        <v>0.37999999999999995</v>
      </c>
      <c r="O208" s="11">
        <f t="shared" si="6"/>
        <v>0.28999999999999998</v>
      </c>
      <c r="P208" s="11">
        <f t="shared" si="7"/>
        <v>8.9999999999999969E-2</v>
      </c>
      <c r="Q208" s="4">
        <f>SUM(line_downtime[[#This Row],[Emergency stop]:[Other]])</f>
        <v>22.799999999999997</v>
      </c>
    </row>
    <row r="209" spans="1:17" x14ac:dyDescent="0.25">
      <c r="A209">
        <v>422318</v>
      </c>
      <c r="B209" s="4">
        <v>0</v>
      </c>
      <c r="C209" s="4">
        <v>0</v>
      </c>
      <c r="D209" s="4">
        <v>0</v>
      </c>
      <c r="E209" s="4">
        <v>0</v>
      </c>
      <c r="F209" s="4">
        <v>0</v>
      </c>
      <c r="G209" s="4">
        <v>0</v>
      </c>
      <c r="H209" s="4">
        <v>0</v>
      </c>
      <c r="I209" s="4">
        <v>0</v>
      </c>
      <c r="J209" s="4">
        <v>47.400000000000006</v>
      </c>
      <c r="K209" s="4">
        <v>0</v>
      </c>
      <c r="L209" s="4">
        <v>0</v>
      </c>
      <c r="M209" s="4">
        <v>28.2</v>
      </c>
      <c r="N209" s="11">
        <f>SUM(line_downtime[[#This Row],[Emergency stop]:[Other]])/60</f>
        <v>1.2600000000000002</v>
      </c>
      <c r="O209" s="11">
        <f t="shared" si="6"/>
        <v>0</v>
      </c>
      <c r="P209" s="11">
        <f t="shared" si="7"/>
        <v>1.2600000000000002</v>
      </c>
      <c r="Q209" s="4">
        <f>SUM(line_downtime[[#This Row],[Emergency stop]:[Other]])</f>
        <v>75.600000000000009</v>
      </c>
    </row>
    <row r="210" spans="1:17" x14ac:dyDescent="0.25">
      <c r="A210">
        <v>422319</v>
      </c>
      <c r="B210" s="4">
        <v>0</v>
      </c>
      <c r="C210" s="4">
        <v>0</v>
      </c>
      <c r="D210" s="4">
        <v>1.7999999999999998</v>
      </c>
      <c r="E210" s="4">
        <v>0</v>
      </c>
      <c r="F210" s="4">
        <v>4.8</v>
      </c>
      <c r="G210" s="4">
        <v>0</v>
      </c>
      <c r="H210" s="4">
        <v>0</v>
      </c>
      <c r="I210" s="4">
        <v>1.2</v>
      </c>
      <c r="J210" s="4">
        <v>0</v>
      </c>
      <c r="K210" s="4">
        <v>0</v>
      </c>
      <c r="L210" s="4">
        <v>0</v>
      </c>
      <c r="M210" s="4">
        <v>0</v>
      </c>
      <c r="N210" s="11">
        <f>SUM(line_downtime[[#This Row],[Emergency stop]:[Other]])/60</f>
        <v>0.13</v>
      </c>
      <c r="O210" s="11">
        <f t="shared" si="6"/>
        <v>0.1</v>
      </c>
      <c r="P210" s="11">
        <f t="shared" si="7"/>
        <v>0.03</v>
      </c>
      <c r="Q210" s="4">
        <f>SUM(line_downtime[[#This Row],[Emergency stop]:[Other]])</f>
        <v>7.8</v>
      </c>
    </row>
    <row r="211" spans="1:17" x14ac:dyDescent="0.25">
      <c r="A211">
        <v>422320</v>
      </c>
      <c r="B211" s="4">
        <v>4.8</v>
      </c>
      <c r="C211" s="4">
        <v>0</v>
      </c>
      <c r="D211" s="4">
        <v>0</v>
      </c>
      <c r="E211" s="4">
        <v>0</v>
      </c>
      <c r="F211" s="4">
        <v>3</v>
      </c>
      <c r="G211" s="4">
        <v>0</v>
      </c>
      <c r="H211" s="4">
        <v>0</v>
      </c>
      <c r="I211" s="4">
        <v>4.2</v>
      </c>
      <c r="J211" s="4">
        <v>0</v>
      </c>
      <c r="K211" s="4">
        <v>0</v>
      </c>
      <c r="L211" s="4">
        <v>0</v>
      </c>
      <c r="M211" s="4">
        <v>1.2</v>
      </c>
      <c r="N211" s="11">
        <f>SUM(line_downtime[[#This Row],[Emergency stop]:[Other]])/60</f>
        <v>0.22</v>
      </c>
      <c r="O211" s="11">
        <f t="shared" si="6"/>
        <v>0.12000000000000001</v>
      </c>
      <c r="P211" s="11">
        <f t="shared" si="7"/>
        <v>9.9999999999999992E-2</v>
      </c>
      <c r="Q211" s="4">
        <f>SUM(line_downtime[[#This Row],[Emergency stop]:[Other]])</f>
        <v>13.2</v>
      </c>
    </row>
    <row r="212" spans="1:17" x14ac:dyDescent="0.25">
      <c r="A212">
        <v>422321</v>
      </c>
      <c r="B212" s="4">
        <v>6.6</v>
      </c>
      <c r="C212" s="4">
        <v>0</v>
      </c>
      <c r="D212" s="4">
        <v>0</v>
      </c>
      <c r="E212" s="4">
        <v>0</v>
      </c>
      <c r="F212" s="4">
        <v>3.5999999999999996</v>
      </c>
      <c r="G212" s="4">
        <v>19.2</v>
      </c>
      <c r="H212" s="4">
        <v>0</v>
      </c>
      <c r="I212" s="4">
        <v>0</v>
      </c>
      <c r="J212" s="4">
        <v>0</v>
      </c>
      <c r="K212" s="4">
        <v>0</v>
      </c>
      <c r="L212" s="4">
        <v>0</v>
      </c>
      <c r="M212" s="4">
        <v>8.4</v>
      </c>
      <c r="N212" s="11">
        <f>SUM(line_downtime[[#This Row],[Emergency stop]:[Other]])/60</f>
        <v>0.63</v>
      </c>
      <c r="O212" s="11">
        <f t="shared" si="6"/>
        <v>0.37999999999999995</v>
      </c>
      <c r="P212" s="11">
        <f t="shared" si="7"/>
        <v>0.25000000000000006</v>
      </c>
      <c r="Q212" s="4">
        <f>SUM(line_downtime[[#This Row],[Emergency stop]:[Other]])</f>
        <v>37.799999999999997</v>
      </c>
    </row>
    <row r="213" spans="1:17" x14ac:dyDescent="0.25">
      <c r="A213">
        <v>422322</v>
      </c>
      <c r="B213" s="4">
        <v>0</v>
      </c>
      <c r="C213" s="4">
        <v>0</v>
      </c>
      <c r="D213" s="4">
        <v>0</v>
      </c>
      <c r="E213" s="4">
        <v>0</v>
      </c>
      <c r="F213" s="4">
        <v>0</v>
      </c>
      <c r="G213" s="4">
        <v>67.8</v>
      </c>
      <c r="H213" s="4">
        <v>0</v>
      </c>
      <c r="I213" s="4">
        <v>0</v>
      </c>
      <c r="J213" s="4">
        <v>43.8</v>
      </c>
      <c r="K213" s="4">
        <v>0</v>
      </c>
      <c r="L213" s="4">
        <v>0</v>
      </c>
      <c r="M213" s="4">
        <v>0</v>
      </c>
      <c r="N213" s="11">
        <f>SUM(line_downtime[[#This Row],[Emergency stop]:[Other]])/60</f>
        <v>1.8599999999999999</v>
      </c>
      <c r="O213" s="11">
        <f t="shared" si="6"/>
        <v>1.1299999999999999</v>
      </c>
      <c r="P213" s="11">
        <f t="shared" si="7"/>
        <v>0.73</v>
      </c>
      <c r="Q213" s="4">
        <f>SUM(line_downtime[[#This Row],[Emergency stop]:[Other]])</f>
        <v>111.6</v>
      </c>
    </row>
    <row r="214" spans="1:17" x14ac:dyDescent="0.25">
      <c r="A214">
        <v>422323</v>
      </c>
      <c r="B214" s="4">
        <v>9</v>
      </c>
      <c r="C214" s="4">
        <v>0</v>
      </c>
      <c r="D214" s="4">
        <v>0</v>
      </c>
      <c r="E214" s="4">
        <v>0</v>
      </c>
      <c r="F214" s="4">
        <v>0</v>
      </c>
      <c r="G214" s="4">
        <v>0</v>
      </c>
      <c r="H214" s="4">
        <v>0</v>
      </c>
      <c r="I214" s="4">
        <v>0</v>
      </c>
      <c r="J214" s="4">
        <v>0</v>
      </c>
      <c r="K214" s="4">
        <v>10.200000000000001</v>
      </c>
      <c r="L214" s="4">
        <v>0</v>
      </c>
      <c r="M214" s="4">
        <v>0</v>
      </c>
      <c r="N214" s="11">
        <f>SUM(line_downtime[[#This Row],[Emergency stop]:[Other]])/60</f>
        <v>0.32000000000000006</v>
      </c>
      <c r="O214" s="11">
        <f t="shared" si="6"/>
        <v>0.17</v>
      </c>
      <c r="P214" s="11">
        <f t="shared" si="7"/>
        <v>0.15000000000000005</v>
      </c>
      <c r="Q214" s="4">
        <f>SUM(line_downtime[[#This Row],[Emergency stop]:[Other]])</f>
        <v>19.200000000000003</v>
      </c>
    </row>
    <row r="215" spans="1:17" x14ac:dyDescent="0.25">
      <c r="A215">
        <v>422324</v>
      </c>
      <c r="B215" s="4">
        <v>0</v>
      </c>
      <c r="C215" s="4">
        <v>0</v>
      </c>
      <c r="D215" s="4">
        <v>2.4</v>
      </c>
      <c r="E215" s="4">
        <v>0</v>
      </c>
      <c r="F215" s="4">
        <v>0</v>
      </c>
      <c r="G215" s="4">
        <v>6</v>
      </c>
      <c r="H215" s="4">
        <v>0</v>
      </c>
      <c r="I215" s="4">
        <v>0</v>
      </c>
      <c r="J215" s="4">
        <v>0</v>
      </c>
      <c r="K215" s="4">
        <v>0</v>
      </c>
      <c r="L215" s="4">
        <v>0</v>
      </c>
      <c r="M215" s="4">
        <v>9</v>
      </c>
      <c r="N215" s="11">
        <f>SUM(line_downtime[[#This Row],[Emergency stop]:[Other]])/60</f>
        <v>0.28999999999999998</v>
      </c>
      <c r="O215" s="11">
        <f t="shared" si="6"/>
        <v>0.1</v>
      </c>
      <c r="P215" s="11">
        <f t="shared" si="7"/>
        <v>0.18999999999999997</v>
      </c>
      <c r="Q215" s="4">
        <f>SUM(line_downtime[[#This Row],[Emergency stop]:[Other]])</f>
        <v>17.399999999999999</v>
      </c>
    </row>
    <row r="216" spans="1:17" x14ac:dyDescent="0.25">
      <c r="A216">
        <v>422325</v>
      </c>
      <c r="B216" s="4">
        <v>18</v>
      </c>
      <c r="C216" s="4">
        <v>0</v>
      </c>
      <c r="D216" s="4">
        <v>0</v>
      </c>
      <c r="E216" s="4">
        <v>0</v>
      </c>
      <c r="F216" s="4">
        <v>0</v>
      </c>
      <c r="G216" s="4">
        <v>30.6</v>
      </c>
      <c r="H216" s="4">
        <v>0</v>
      </c>
      <c r="I216" s="4">
        <v>0</v>
      </c>
      <c r="J216" s="4">
        <v>0</v>
      </c>
      <c r="K216" s="4">
        <v>5.3999999999999995</v>
      </c>
      <c r="L216" s="4">
        <v>0</v>
      </c>
      <c r="M216" s="4">
        <v>0</v>
      </c>
      <c r="N216" s="11">
        <f>SUM(line_downtime[[#This Row],[Emergency stop]:[Other]])/60</f>
        <v>0.9</v>
      </c>
      <c r="O216" s="11">
        <f t="shared" si="6"/>
        <v>0.6</v>
      </c>
      <c r="P216" s="11">
        <f t="shared" si="7"/>
        <v>0.30000000000000004</v>
      </c>
      <c r="Q216" s="4">
        <f>SUM(line_downtime[[#This Row],[Emergency stop]:[Other]])</f>
        <v>54</v>
      </c>
    </row>
    <row r="217" spans="1:17" x14ac:dyDescent="0.25">
      <c r="A217">
        <v>422326</v>
      </c>
      <c r="B217" s="4">
        <v>0</v>
      </c>
      <c r="C217" s="4">
        <v>0</v>
      </c>
      <c r="D217" s="4">
        <v>0.6</v>
      </c>
      <c r="E217" s="4">
        <v>0</v>
      </c>
      <c r="F217" s="4">
        <v>0</v>
      </c>
      <c r="G217" s="4">
        <v>0</v>
      </c>
      <c r="H217" s="4">
        <v>4.8</v>
      </c>
      <c r="I217" s="4">
        <v>0</v>
      </c>
      <c r="J217" s="4">
        <v>0</v>
      </c>
      <c r="K217" s="4">
        <v>0</v>
      </c>
      <c r="L217" s="4">
        <v>4.2</v>
      </c>
      <c r="M217" s="4">
        <v>0</v>
      </c>
      <c r="N217" s="11">
        <f>SUM(line_downtime[[#This Row],[Emergency stop]:[Other]])/60</f>
        <v>0.16</v>
      </c>
      <c r="O217" s="11">
        <f t="shared" si="6"/>
        <v>7.0000000000000007E-2</v>
      </c>
      <c r="P217" s="11">
        <f t="shared" si="7"/>
        <v>0.09</v>
      </c>
      <c r="Q217" s="4">
        <f>SUM(line_downtime[[#This Row],[Emergency stop]:[Other]])</f>
        <v>9.6</v>
      </c>
    </row>
    <row r="218" spans="1:17" x14ac:dyDescent="0.25">
      <c r="A218">
        <v>422327</v>
      </c>
      <c r="B218" s="4">
        <v>0</v>
      </c>
      <c r="C218" s="4">
        <v>27</v>
      </c>
      <c r="D218" s="4">
        <v>0</v>
      </c>
      <c r="E218" s="4">
        <v>0</v>
      </c>
      <c r="F218" s="4">
        <v>0</v>
      </c>
      <c r="G218" s="4">
        <v>0</v>
      </c>
      <c r="H218" s="4">
        <v>0</v>
      </c>
      <c r="I218" s="4">
        <v>0</v>
      </c>
      <c r="J218" s="4">
        <v>0</v>
      </c>
      <c r="K218" s="4">
        <v>0</v>
      </c>
      <c r="L218" s="4">
        <v>0</v>
      </c>
      <c r="M218" s="4">
        <v>32.400000000000006</v>
      </c>
      <c r="N218" s="11">
        <f>SUM(line_downtime[[#This Row],[Emergency stop]:[Other]])/60</f>
        <v>0.9900000000000001</v>
      </c>
      <c r="O218" s="11">
        <f t="shared" si="6"/>
        <v>0.45</v>
      </c>
      <c r="P218" s="11">
        <f t="shared" si="7"/>
        <v>0.54</v>
      </c>
      <c r="Q218" s="4">
        <f>SUM(line_downtime[[#This Row],[Emergency stop]:[Other]])</f>
        <v>59.400000000000006</v>
      </c>
    </row>
    <row r="219" spans="1:17" x14ac:dyDescent="0.25">
      <c r="A219">
        <v>422328</v>
      </c>
      <c r="B219" s="4">
        <v>0</v>
      </c>
      <c r="C219" s="4">
        <v>0</v>
      </c>
      <c r="D219" s="4">
        <v>7.8000000000000007</v>
      </c>
      <c r="E219" s="4">
        <v>10.200000000000001</v>
      </c>
      <c r="F219" s="4">
        <v>0</v>
      </c>
      <c r="G219" s="4">
        <v>0</v>
      </c>
      <c r="H219" s="4">
        <v>2.4</v>
      </c>
      <c r="I219" s="4">
        <v>0</v>
      </c>
      <c r="J219" s="4">
        <v>0</v>
      </c>
      <c r="K219" s="4">
        <v>0</v>
      </c>
      <c r="L219" s="4">
        <v>0</v>
      </c>
      <c r="M219" s="4">
        <v>0</v>
      </c>
      <c r="N219" s="11">
        <f>SUM(line_downtime[[#This Row],[Emergency stop]:[Other]])/60</f>
        <v>0.33999999999999997</v>
      </c>
      <c r="O219" s="11">
        <f t="shared" si="6"/>
        <v>0</v>
      </c>
      <c r="P219" s="11">
        <f t="shared" si="7"/>
        <v>0.33999999999999997</v>
      </c>
      <c r="Q219" s="4">
        <f>SUM(line_downtime[[#This Row],[Emergency stop]:[Other]])</f>
        <v>20.399999999999999</v>
      </c>
    </row>
    <row r="220" spans="1:17" x14ac:dyDescent="0.25">
      <c r="A220">
        <v>422329</v>
      </c>
      <c r="B220" s="4">
        <v>0</v>
      </c>
      <c r="C220" s="4">
        <v>0</v>
      </c>
      <c r="D220" s="4">
        <v>1.7999999999999998</v>
      </c>
      <c r="E220" s="4">
        <v>0</v>
      </c>
      <c r="F220" s="4">
        <v>0</v>
      </c>
      <c r="G220" s="4">
        <v>25.2</v>
      </c>
      <c r="H220" s="4">
        <v>0</v>
      </c>
      <c r="I220" s="4">
        <v>22.2</v>
      </c>
      <c r="J220" s="4">
        <v>4.2</v>
      </c>
      <c r="K220" s="4">
        <v>0</v>
      </c>
      <c r="L220" s="4">
        <v>0</v>
      </c>
      <c r="M220" s="4">
        <v>0</v>
      </c>
      <c r="N220" s="11">
        <f>SUM(line_downtime[[#This Row],[Emergency stop]:[Other]])/60</f>
        <v>0.89000000000000012</v>
      </c>
      <c r="O220" s="11">
        <f t="shared" si="6"/>
        <v>0.78999999999999992</v>
      </c>
      <c r="P220" s="11">
        <f t="shared" si="7"/>
        <v>0.1000000000000002</v>
      </c>
      <c r="Q220" s="4">
        <f>SUM(line_downtime[[#This Row],[Emergency stop]:[Other]])</f>
        <v>53.400000000000006</v>
      </c>
    </row>
    <row r="221" spans="1:17" x14ac:dyDescent="0.25">
      <c r="A221">
        <v>422330</v>
      </c>
      <c r="B221" s="4">
        <v>0</v>
      </c>
      <c r="C221" s="4">
        <v>0</v>
      </c>
      <c r="D221" s="4">
        <v>0</v>
      </c>
      <c r="E221" s="4">
        <v>7.8000000000000007</v>
      </c>
      <c r="F221" s="4">
        <v>0</v>
      </c>
      <c r="G221" s="4">
        <v>1.2</v>
      </c>
      <c r="H221" s="4">
        <v>0</v>
      </c>
      <c r="I221" s="4">
        <v>0</v>
      </c>
      <c r="J221" s="4">
        <v>6</v>
      </c>
      <c r="K221" s="4">
        <v>13.2</v>
      </c>
      <c r="L221" s="4">
        <v>0</v>
      </c>
      <c r="M221" s="4">
        <v>0</v>
      </c>
      <c r="N221" s="11">
        <f>SUM(line_downtime[[#This Row],[Emergency stop]:[Other]])/60</f>
        <v>0.47</v>
      </c>
      <c r="O221" s="11">
        <f t="shared" si="6"/>
        <v>0.23999999999999996</v>
      </c>
      <c r="P221" s="11">
        <f t="shared" si="7"/>
        <v>0.23</v>
      </c>
      <c r="Q221" s="4">
        <f>SUM(line_downtime[[#This Row],[Emergency stop]:[Other]])</f>
        <v>28.2</v>
      </c>
    </row>
    <row r="222" spans="1:17" x14ac:dyDescent="0.25">
      <c r="A222">
        <v>422331</v>
      </c>
      <c r="B222" s="4">
        <v>0</v>
      </c>
      <c r="C222" s="4">
        <v>0</v>
      </c>
      <c r="D222" s="4">
        <v>0</v>
      </c>
      <c r="E222" s="4">
        <v>0</v>
      </c>
      <c r="F222" s="4">
        <v>4.2</v>
      </c>
      <c r="G222" s="4">
        <v>0</v>
      </c>
      <c r="H222" s="4">
        <v>0</v>
      </c>
      <c r="I222" s="4">
        <v>0</v>
      </c>
      <c r="J222" s="4">
        <v>26.4</v>
      </c>
      <c r="K222" s="4">
        <v>0</v>
      </c>
      <c r="L222" s="4">
        <v>0</v>
      </c>
      <c r="M222" s="4">
        <v>7.8000000000000007</v>
      </c>
      <c r="N222" s="11">
        <f>SUM(line_downtime[[#This Row],[Emergency stop]:[Other]])/60</f>
        <v>0.64</v>
      </c>
      <c r="O222" s="11">
        <f t="shared" si="6"/>
        <v>7.0000000000000007E-2</v>
      </c>
      <c r="P222" s="11">
        <f t="shared" si="7"/>
        <v>0.57000000000000006</v>
      </c>
      <c r="Q222" s="4">
        <f>SUM(line_downtime[[#This Row],[Emergency stop]:[Other]])</f>
        <v>38.4</v>
      </c>
    </row>
    <row r="223" spans="1:17" x14ac:dyDescent="0.25">
      <c r="A223">
        <v>422332</v>
      </c>
      <c r="B223" s="4">
        <v>0</v>
      </c>
      <c r="C223" s="4">
        <v>0</v>
      </c>
      <c r="D223" s="4">
        <v>19.2</v>
      </c>
      <c r="E223" s="4">
        <v>0</v>
      </c>
      <c r="F223" s="4">
        <v>7.1999999999999993</v>
      </c>
      <c r="G223" s="4">
        <v>2.4</v>
      </c>
      <c r="H223" s="4">
        <v>0.6</v>
      </c>
      <c r="I223" s="4">
        <v>0</v>
      </c>
      <c r="J223" s="4">
        <v>0</v>
      </c>
      <c r="K223" s="4">
        <v>0</v>
      </c>
      <c r="L223" s="4">
        <v>0</v>
      </c>
      <c r="M223" s="4">
        <v>0</v>
      </c>
      <c r="N223" s="11">
        <f>SUM(line_downtime[[#This Row],[Emergency stop]:[Other]])/60</f>
        <v>0.49</v>
      </c>
      <c r="O223" s="11">
        <f t="shared" si="6"/>
        <v>0.16</v>
      </c>
      <c r="P223" s="11">
        <f t="shared" si="7"/>
        <v>0.32999999999999996</v>
      </c>
      <c r="Q223" s="4">
        <f>SUM(line_downtime[[#This Row],[Emergency stop]:[Other]])</f>
        <v>29.4</v>
      </c>
    </row>
    <row r="224" spans="1:17" x14ac:dyDescent="0.25">
      <c r="A224">
        <v>422333</v>
      </c>
      <c r="B224" s="4">
        <v>0</v>
      </c>
      <c r="C224" s="4">
        <v>0</v>
      </c>
      <c r="D224" s="4">
        <v>0</v>
      </c>
      <c r="E224" s="4">
        <v>0</v>
      </c>
      <c r="F224" s="4">
        <v>73.8</v>
      </c>
      <c r="G224" s="4">
        <v>0</v>
      </c>
      <c r="H224" s="4">
        <v>0</v>
      </c>
      <c r="I224" s="4">
        <v>0</v>
      </c>
      <c r="J224" s="4">
        <v>0</v>
      </c>
      <c r="K224" s="4">
        <v>0</v>
      </c>
      <c r="L224" s="4">
        <v>0</v>
      </c>
      <c r="M224" s="4">
        <v>0</v>
      </c>
      <c r="N224" s="11">
        <f>SUM(line_downtime[[#This Row],[Emergency stop]:[Other]])/60</f>
        <v>1.23</v>
      </c>
      <c r="O224" s="11">
        <f t="shared" si="6"/>
        <v>1.23</v>
      </c>
      <c r="P224" s="11">
        <f t="shared" si="7"/>
        <v>0</v>
      </c>
      <c r="Q224" s="4">
        <f>SUM(line_downtime[[#This Row],[Emergency stop]:[Other]])</f>
        <v>73.8</v>
      </c>
    </row>
    <row r="225" spans="1:17" x14ac:dyDescent="0.25">
      <c r="A225">
        <v>422334</v>
      </c>
      <c r="B225" s="4">
        <v>0</v>
      </c>
      <c r="C225" s="4">
        <v>0</v>
      </c>
      <c r="D225" s="4">
        <v>0</v>
      </c>
      <c r="E225" s="4">
        <v>69.599999999999994</v>
      </c>
      <c r="F225" s="4">
        <v>0</v>
      </c>
      <c r="G225" s="4">
        <v>0</v>
      </c>
      <c r="H225" s="4">
        <v>4.2</v>
      </c>
      <c r="I225" s="4">
        <v>0</v>
      </c>
      <c r="J225" s="4">
        <v>22.2</v>
      </c>
      <c r="K225" s="4">
        <v>22.2</v>
      </c>
      <c r="L225" s="4">
        <v>0</v>
      </c>
      <c r="M225" s="4">
        <v>0</v>
      </c>
      <c r="N225" s="11">
        <f>SUM(line_downtime[[#This Row],[Emergency stop]:[Other]])/60</f>
        <v>1.97</v>
      </c>
      <c r="O225" s="11">
        <f t="shared" si="6"/>
        <v>0.37</v>
      </c>
      <c r="P225" s="11">
        <f t="shared" si="7"/>
        <v>1.6</v>
      </c>
      <c r="Q225" s="4">
        <f>SUM(line_downtime[[#This Row],[Emergency stop]:[Other]])</f>
        <v>118.2</v>
      </c>
    </row>
    <row r="226" spans="1:17" x14ac:dyDescent="0.25">
      <c r="A226">
        <v>422335</v>
      </c>
      <c r="B226" s="4">
        <v>0</v>
      </c>
      <c r="C226" s="4">
        <v>0</v>
      </c>
      <c r="D226" s="4">
        <v>0</v>
      </c>
      <c r="E226" s="4">
        <v>21.599999999999998</v>
      </c>
      <c r="F226" s="4">
        <v>0</v>
      </c>
      <c r="G226" s="4">
        <v>0</v>
      </c>
      <c r="H226" s="4">
        <v>0</v>
      </c>
      <c r="I226" s="4">
        <v>0.6</v>
      </c>
      <c r="J226" s="4">
        <v>0</v>
      </c>
      <c r="K226" s="4">
        <v>0</v>
      </c>
      <c r="L226" s="4">
        <v>0</v>
      </c>
      <c r="M226" s="4">
        <v>0</v>
      </c>
      <c r="N226" s="11">
        <f>SUM(line_downtime[[#This Row],[Emergency stop]:[Other]])/60</f>
        <v>0.37</v>
      </c>
      <c r="O226" s="11">
        <f t="shared" si="6"/>
        <v>0.01</v>
      </c>
      <c r="P226" s="11">
        <f t="shared" si="7"/>
        <v>0.36</v>
      </c>
      <c r="Q226" s="4">
        <f>SUM(line_downtime[[#This Row],[Emergency stop]:[Other]])</f>
        <v>22.2</v>
      </c>
    </row>
    <row r="227" spans="1:17" x14ac:dyDescent="0.25">
      <c r="A227">
        <v>422336</v>
      </c>
      <c r="B227" s="4">
        <v>0</v>
      </c>
      <c r="C227" s="4">
        <v>0</v>
      </c>
      <c r="D227" s="4">
        <v>0</v>
      </c>
      <c r="E227" s="4">
        <v>0</v>
      </c>
      <c r="F227" s="4">
        <v>0</v>
      </c>
      <c r="G227" s="4">
        <v>0</v>
      </c>
      <c r="H227" s="4">
        <v>41.4</v>
      </c>
      <c r="I227" s="4">
        <v>0</v>
      </c>
      <c r="J227" s="4">
        <v>0</v>
      </c>
      <c r="K227" s="4">
        <v>0</v>
      </c>
      <c r="L227" s="4">
        <v>0</v>
      </c>
      <c r="M227" s="4">
        <v>0</v>
      </c>
      <c r="N227" s="11">
        <f>SUM(line_downtime[[#This Row],[Emergency stop]:[Other]])/60</f>
        <v>0.69</v>
      </c>
      <c r="O227" s="11">
        <f t="shared" si="6"/>
        <v>0</v>
      </c>
      <c r="P227" s="11">
        <f t="shared" si="7"/>
        <v>0.69</v>
      </c>
      <c r="Q227" s="4">
        <f>SUM(line_downtime[[#This Row],[Emergency stop]:[Other]])</f>
        <v>41.4</v>
      </c>
    </row>
    <row r="228" spans="1:17" x14ac:dyDescent="0.25">
      <c r="A228">
        <v>422337</v>
      </c>
      <c r="B228" s="4">
        <v>0</v>
      </c>
      <c r="C228" s="4">
        <v>0</v>
      </c>
      <c r="D228" s="4">
        <v>0</v>
      </c>
      <c r="E228" s="4">
        <v>0</v>
      </c>
      <c r="F228" s="4">
        <v>0</v>
      </c>
      <c r="G228" s="4">
        <v>0</v>
      </c>
      <c r="H228" s="4">
        <v>0.6</v>
      </c>
      <c r="I228" s="4">
        <v>6.6</v>
      </c>
      <c r="J228" s="4">
        <v>0</v>
      </c>
      <c r="K228" s="4">
        <v>1.2</v>
      </c>
      <c r="L228" s="4">
        <v>0.6</v>
      </c>
      <c r="M228" s="4">
        <v>0</v>
      </c>
      <c r="N228" s="11">
        <f>SUM(line_downtime[[#This Row],[Emergency stop]:[Other]])/60</f>
        <v>0.14999999999999997</v>
      </c>
      <c r="O228" s="11">
        <f t="shared" si="6"/>
        <v>0.14000000000000001</v>
      </c>
      <c r="P228" s="11">
        <f t="shared" si="7"/>
        <v>9.9999999999999534E-3</v>
      </c>
      <c r="Q228" s="4">
        <f>SUM(line_downtime[[#This Row],[Emergency stop]:[Other]])</f>
        <v>8.9999999999999982</v>
      </c>
    </row>
    <row r="229" spans="1:17" x14ac:dyDescent="0.25">
      <c r="A229">
        <v>422338</v>
      </c>
      <c r="B229" s="4">
        <v>0</v>
      </c>
      <c r="C229" s="4">
        <v>1.7999999999999998</v>
      </c>
      <c r="D229" s="4">
        <v>0.6</v>
      </c>
      <c r="E229" s="4">
        <v>0</v>
      </c>
      <c r="F229" s="4">
        <v>1.7999999999999998</v>
      </c>
      <c r="G229" s="4">
        <v>0</v>
      </c>
      <c r="H229" s="4">
        <v>0</v>
      </c>
      <c r="I229" s="4">
        <v>0</v>
      </c>
      <c r="J229" s="4">
        <v>0</v>
      </c>
      <c r="K229" s="4">
        <v>0</v>
      </c>
      <c r="L229" s="4">
        <v>6</v>
      </c>
      <c r="M229" s="4">
        <v>0</v>
      </c>
      <c r="N229" s="11">
        <f>SUM(line_downtime[[#This Row],[Emergency stop]:[Other]])/60</f>
        <v>0.16999999999999998</v>
      </c>
      <c r="O229" s="11">
        <f t="shared" si="6"/>
        <v>0.16</v>
      </c>
      <c r="P229" s="11">
        <f t="shared" si="7"/>
        <v>9.9999999999999811E-3</v>
      </c>
      <c r="Q229" s="4">
        <f>SUM(line_downtime[[#This Row],[Emergency stop]:[Other]])</f>
        <v>10.199999999999999</v>
      </c>
    </row>
    <row r="230" spans="1:17" x14ac:dyDescent="0.25">
      <c r="A230">
        <v>422339</v>
      </c>
      <c r="B230" s="4">
        <v>0</v>
      </c>
      <c r="C230" s="4">
        <v>0</v>
      </c>
      <c r="D230" s="4">
        <v>0</v>
      </c>
      <c r="E230" s="4">
        <v>30.6</v>
      </c>
      <c r="F230" s="4">
        <v>0</v>
      </c>
      <c r="G230" s="4">
        <v>0</v>
      </c>
      <c r="H230" s="4">
        <v>0</v>
      </c>
      <c r="I230" s="4">
        <v>0</v>
      </c>
      <c r="J230" s="4">
        <v>0</v>
      </c>
      <c r="K230" s="4">
        <v>0</v>
      </c>
      <c r="L230" s="4">
        <v>0</v>
      </c>
      <c r="M230" s="4">
        <v>0</v>
      </c>
      <c r="N230" s="11">
        <f>SUM(line_downtime[[#This Row],[Emergency stop]:[Other]])/60</f>
        <v>0.51</v>
      </c>
      <c r="O230" s="11">
        <f t="shared" si="6"/>
        <v>0</v>
      </c>
      <c r="P230" s="11">
        <f t="shared" si="7"/>
        <v>0.51</v>
      </c>
      <c r="Q230" s="4">
        <f>SUM(line_downtime[[#This Row],[Emergency stop]:[Other]])</f>
        <v>30.6</v>
      </c>
    </row>
    <row r="231" spans="1:17" x14ac:dyDescent="0.25">
      <c r="A231">
        <v>422340</v>
      </c>
      <c r="B231" s="4">
        <v>0</v>
      </c>
      <c r="C231" s="4">
        <v>0</v>
      </c>
      <c r="D231" s="4">
        <v>3</v>
      </c>
      <c r="E231" s="4">
        <v>0</v>
      </c>
      <c r="F231" s="4">
        <v>0</v>
      </c>
      <c r="G231" s="4">
        <v>0</v>
      </c>
      <c r="H231" s="4">
        <v>0</v>
      </c>
      <c r="I231" s="4">
        <v>0</v>
      </c>
      <c r="J231" s="4">
        <v>0</v>
      </c>
      <c r="K231" s="4">
        <v>1.2</v>
      </c>
      <c r="L231" s="4">
        <v>33</v>
      </c>
      <c r="M231" s="4">
        <v>2.4</v>
      </c>
      <c r="N231" s="11">
        <f>SUM(line_downtime[[#This Row],[Emergency stop]:[Other]])/60</f>
        <v>0.66</v>
      </c>
      <c r="O231" s="11">
        <f t="shared" si="6"/>
        <v>0.57000000000000006</v>
      </c>
      <c r="P231" s="11">
        <f t="shared" si="7"/>
        <v>8.9999999999999969E-2</v>
      </c>
      <c r="Q231" s="4">
        <f>SUM(line_downtime[[#This Row],[Emergency stop]:[Other]])</f>
        <v>39.6</v>
      </c>
    </row>
    <row r="232" spans="1:17" x14ac:dyDescent="0.25">
      <c r="A232">
        <v>422341</v>
      </c>
      <c r="B232" s="4">
        <v>0</v>
      </c>
      <c r="C232" s="4">
        <v>0</v>
      </c>
      <c r="D232" s="4">
        <v>9.6</v>
      </c>
      <c r="E232" s="4">
        <v>0</v>
      </c>
      <c r="F232" s="4">
        <v>3</v>
      </c>
      <c r="G232" s="4">
        <v>0</v>
      </c>
      <c r="H232" s="4">
        <v>0</v>
      </c>
      <c r="I232" s="4">
        <v>0</v>
      </c>
      <c r="J232" s="4">
        <v>0</v>
      </c>
      <c r="K232" s="4">
        <v>0</v>
      </c>
      <c r="L232" s="4">
        <v>1.2</v>
      </c>
      <c r="M232" s="4">
        <v>0</v>
      </c>
      <c r="N232" s="11">
        <f>SUM(line_downtime[[#This Row],[Emergency stop]:[Other]])/60</f>
        <v>0.22999999999999998</v>
      </c>
      <c r="O232" s="11">
        <f t="shared" si="6"/>
        <v>7.0000000000000007E-2</v>
      </c>
      <c r="P232" s="11">
        <f t="shared" si="7"/>
        <v>0.15999999999999998</v>
      </c>
      <c r="Q232" s="4">
        <f>SUM(line_downtime[[#This Row],[Emergency stop]:[Other]])</f>
        <v>13.799999999999999</v>
      </c>
    </row>
    <row r="233" spans="1:17" x14ac:dyDescent="0.25">
      <c r="A233">
        <v>422342</v>
      </c>
      <c r="B233" s="4">
        <v>0</v>
      </c>
      <c r="C233" s="4">
        <v>0</v>
      </c>
      <c r="D233" s="4">
        <v>0</v>
      </c>
      <c r="E233" s="4">
        <v>0</v>
      </c>
      <c r="F233" s="4">
        <v>0</v>
      </c>
      <c r="G233" s="4">
        <v>0</v>
      </c>
      <c r="H233" s="4">
        <v>0</v>
      </c>
      <c r="I233" s="4">
        <v>0</v>
      </c>
      <c r="J233" s="4">
        <v>0</v>
      </c>
      <c r="K233" s="4">
        <v>0</v>
      </c>
      <c r="L233" s="4">
        <v>54.6</v>
      </c>
      <c r="M233" s="4">
        <v>0</v>
      </c>
      <c r="N233" s="11">
        <f>SUM(line_downtime[[#This Row],[Emergency stop]:[Other]])/60</f>
        <v>0.91</v>
      </c>
      <c r="O233" s="11">
        <f t="shared" si="6"/>
        <v>0.91</v>
      </c>
      <c r="P233" s="11">
        <f t="shared" si="7"/>
        <v>0</v>
      </c>
      <c r="Q233" s="4">
        <f>SUM(line_downtime[[#This Row],[Emergency stop]:[Other]])</f>
        <v>54.6</v>
      </c>
    </row>
    <row r="234" spans="1:17" x14ac:dyDescent="0.25">
      <c r="A234">
        <v>422343</v>
      </c>
      <c r="B234" s="4">
        <v>9.6</v>
      </c>
      <c r="C234" s="4">
        <v>0</v>
      </c>
      <c r="D234" s="4">
        <v>4.2</v>
      </c>
      <c r="E234" s="4">
        <v>0</v>
      </c>
      <c r="F234" s="4">
        <v>0</v>
      </c>
      <c r="G234" s="4">
        <v>0</v>
      </c>
      <c r="H234" s="4">
        <v>0</v>
      </c>
      <c r="I234" s="4">
        <v>0</v>
      </c>
      <c r="J234" s="4">
        <v>0</v>
      </c>
      <c r="K234" s="4">
        <v>0</v>
      </c>
      <c r="L234" s="4">
        <v>0</v>
      </c>
      <c r="M234" s="4">
        <v>0</v>
      </c>
      <c r="N234" s="11">
        <f>SUM(line_downtime[[#This Row],[Emergency stop]:[Other]])/60</f>
        <v>0.23</v>
      </c>
      <c r="O234" s="11">
        <f t="shared" si="6"/>
        <v>0</v>
      </c>
      <c r="P234" s="11">
        <f t="shared" si="7"/>
        <v>0.23</v>
      </c>
      <c r="Q234" s="4">
        <f>SUM(line_downtime[[#This Row],[Emergency stop]:[Other]])</f>
        <v>13.8</v>
      </c>
    </row>
    <row r="235" spans="1:17" x14ac:dyDescent="0.25">
      <c r="A235">
        <v>422344</v>
      </c>
      <c r="B235" s="4">
        <v>0</v>
      </c>
      <c r="C235" s="4">
        <v>0</v>
      </c>
      <c r="D235" s="4">
        <v>0</v>
      </c>
      <c r="E235" s="4">
        <v>1.2</v>
      </c>
      <c r="F235" s="4">
        <v>0</v>
      </c>
      <c r="G235" s="4">
        <v>0</v>
      </c>
      <c r="H235" s="4">
        <v>0</v>
      </c>
      <c r="I235" s="4">
        <v>0</v>
      </c>
      <c r="J235" s="4">
        <v>0</v>
      </c>
      <c r="K235" s="4">
        <v>0</v>
      </c>
      <c r="L235" s="4">
        <v>82.2</v>
      </c>
      <c r="M235" s="4">
        <v>0</v>
      </c>
      <c r="N235" s="11">
        <f>SUM(line_downtime[[#This Row],[Emergency stop]:[Other]])/60</f>
        <v>1.3900000000000001</v>
      </c>
      <c r="O235" s="11">
        <f t="shared" si="6"/>
        <v>1.37</v>
      </c>
      <c r="P235" s="11">
        <f t="shared" si="7"/>
        <v>2.0000000000000018E-2</v>
      </c>
      <c r="Q235" s="4">
        <f>SUM(line_downtime[[#This Row],[Emergency stop]:[Other]])</f>
        <v>83.4</v>
      </c>
    </row>
    <row r="236" spans="1:17" x14ac:dyDescent="0.25">
      <c r="A236">
        <v>422345</v>
      </c>
      <c r="B236" s="4">
        <v>0</v>
      </c>
      <c r="C236" s="4">
        <v>0</v>
      </c>
      <c r="D236" s="4">
        <v>0</v>
      </c>
      <c r="E236" s="4">
        <v>41.4</v>
      </c>
      <c r="F236" s="4">
        <v>0</v>
      </c>
      <c r="G236" s="4">
        <v>0</v>
      </c>
      <c r="H236" s="4">
        <v>0</v>
      </c>
      <c r="I236" s="4">
        <v>0</v>
      </c>
      <c r="J236" s="4">
        <v>0</v>
      </c>
      <c r="K236" s="4">
        <v>0</v>
      </c>
      <c r="L236" s="4">
        <v>8.4</v>
      </c>
      <c r="M236" s="4">
        <v>0</v>
      </c>
      <c r="N236" s="11">
        <f>SUM(line_downtime[[#This Row],[Emergency stop]:[Other]])/60</f>
        <v>0.83</v>
      </c>
      <c r="O236" s="11">
        <f t="shared" si="6"/>
        <v>0.14000000000000001</v>
      </c>
      <c r="P236" s="11">
        <f t="shared" si="7"/>
        <v>0.69</v>
      </c>
      <c r="Q236" s="4">
        <f>SUM(line_downtime[[#This Row],[Emergency stop]:[Other]])</f>
        <v>49.8</v>
      </c>
    </row>
    <row r="237" spans="1:17" x14ac:dyDescent="0.25">
      <c r="A237">
        <v>422346</v>
      </c>
      <c r="B237" s="4">
        <v>0</v>
      </c>
      <c r="C237" s="4">
        <v>0</v>
      </c>
      <c r="D237" s="4">
        <v>0</v>
      </c>
      <c r="E237" s="4">
        <v>0</v>
      </c>
      <c r="F237" s="4">
        <v>0</v>
      </c>
      <c r="G237" s="4">
        <v>2.4</v>
      </c>
      <c r="H237" s="4">
        <v>0</v>
      </c>
      <c r="I237" s="4">
        <v>0</v>
      </c>
      <c r="J237" s="4">
        <v>0</v>
      </c>
      <c r="K237" s="4">
        <v>13.8</v>
      </c>
      <c r="L237" s="4">
        <v>0</v>
      </c>
      <c r="M237" s="4">
        <v>0</v>
      </c>
      <c r="N237" s="11">
        <f>SUM(line_downtime[[#This Row],[Emergency stop]:[Other]])/60</f>
        <v>0.26999999999999996</v>
      </c>
      <c r="O237" s="11">
        <f t="shared" si="6"/>
        <v>0.26999999999999996</v>
      </c>
      <c r="P237" s="11">
        <f t="shared" si="7"/>
        <v>0</v>
      </c>
      <c r="Q237" s="4">
        <f>SUM(line_downtime[[#This Row],[Emergency stop]:[Other]])</f>
        <v>16.2</v>
      </c>
    </row>
    <row r="238" spans="1:17" x14ac:dyDescent="0.25">
      <c r="A238">
        <v>422347</v>
      </c>
      <c r="B238" s="4">
        <v>0</v>
      </c>
      <c r="C238" s="4">
        <v>0</v>
      </c>
      <c r="D238" s="4">
        <v>0</v>
      </c>
      <c r="E238" s="4">
        <v>0</v>
      </c>
      <c r="F238" s="4">
        <v>0</v>
      </c>
      <c r="G238" s="4">
        <v>0</v>
      </c>
      <c r="H238" s="4">
        <v>3.5999999999999996</v>
      </c>
      <c r="I238" s="4">
        <v>0</v>
      </c>
      <c r="J238" s="4">
        <v>0</v>
      </c>
      <c r="K238" s="4">
        <v>0</v>
      </c>
      <c r="L238" s="4">
        <v>2.4</v>
      </c>
      <c r="M238" s="4">
        <v>3</v>
      </c>
      <c r="N238" s="11">
        <f>SUM(line_downtime[[#This Row],[Emergency stop]:[Other]])/60</f>
        <v>0.15</v>
      </c>
      <c r="O238" s="11">
        <f t="shared" si="6"/>
        <v>0.04</v>
      </c>
      <c r="P238" s="11">
        <f t="shared" si="7"/>
        <v>0.10999999999999999</v>
      </c>
      <c r="Q238" s="4">
        <f>SUM(line_downtime[[#This Row],[Emergency stop]:[Other]])</f>
        <v>9</v>
      </c>
    </row>
    <row r="239" spans="1:17" x14ac:dyDescent="0.25">
      <c r="A239">
        <v>422348</v>
      </c>
      <c r="B239" s="4">
        <v>0</v>
      </c>
      <c r="C239" s="4">
        <v>9</v>
      </c>
      <c r="D239" s="4">
        <v>0</v>
      </c>
      <c r="E239" s="4">
        <v>0</v>
      </c>
      <c r="F239" s="4">
        <v>1.2</v>
      </c>
      <c r="G239" s="4">
        <v>0</v>
      </c>
      <c r="H239" s="4">
        <v>0</v>
      </c>
      <c r="I239" s="4">
        <v>0</v>
      </c>
      <c r="J239" s="4">
        <v>0</v>
      </c>
      <c r="K239" s="4">
        <v>0</v>
      </c>
      <c r="L239" s="4">
        <v>18.600000000000001</v>
      </c>
      <c r="M239" s="4">
        <v>0</v>
      </c>
      <c r="N239" s="11">
        <f>SUM(line_downtime[[#This Row],[Emergency stop]:[Other]])/60</f>
        <v>0.48000000000000004</v>
      </c>
      <c r="O239" s="11">
        <f t="shared" si="6"/>
        <v>0.48000000000000004</v>
      </c>
      <c r="P239" s="11">
        <f t="shared" si="7"/>
        <v>0</v>
      </c>
      <c r="Q239" s="4">
        <f>SUM(line_downtime[[#This Row],[Emergency stop]:[Other]])</f>
        <v>28.8</v>
      </c>
    </row>
    <row r="240" spans="1:17" x14ac:dyDescent="0.25">
      <c r="A240">
        <v>422349</v>
      </c>
      <c r="B240" s="4">
        <v>0</v>
      </c>
      <c r="C240" s="4">
        <v>0</v>
      </c>
      <c r="D240" s="4">
        <v>0</v>
      </c>
      <c r="E240" s="4">
        <v>38.4</v>
      </c>
      <c r="F240" s="4">
        <v>0</v>
      </c>
      <c r="G240" s="4">
        <v>0</v>
      </c>
      <c r="H240" s="4">
        <v>3.5999999999999996</v>
      </c>
      <c r="I240" s="4">
        <v>0</v>
      </c>
      <c r="J240" s="4">
        <v>12.6</v>
      </c>
      <c r="K240" s="4">
        <v>0</v>
      </c>
      <c r="L240" s="4">
        <v>0</v>
      </c>
      <c r="M240" s="4">
        <v>0</v>
      </c>
      <c r="N240" s="11">
        <f>SUM(line_downtime[[#This Row],[Emergency stop]:[Other]])/60</f>
        <v>0.91</v>
      </c>
      <c r="O240" s="11">
        <f t="shared" si="6"/>
        <v>0</v>
      </c>
      <c r="P240" s="11">
        <f t="shared" si="7"/>
        <v>0.91</v>
      </c>
      <c r="Q240" s="4">
        <f>SUM(line_downtime[[#This Row],[Emergency stop]:[Other]])</f>
        <v>54.6</v>
      </c>
    </row>
    <row r="241" spans="1:17" x14ac:dyDescent="0.25">
      <c r="A241">
        <v>422350</v>
      </c>
      <c r="B241" s="4">
        <v>0</v>
      </c>
      <c r="C241" s="4">
        <v>0</v>
      </c>
      <c r="D241" s="4">
        <v>0</v>
      </c>
      <c r="E241" s="4">
        <v>18</v>
      </c>
      <c r="F241" s="4">
        <v>2.4</v>
      </c>
      <c r="G241" s="4">
        <v>0</v>
      </c>
      <c r="H241" s="4">
        <v>0</v>
      </c>
      <c r="I241" s="4">
        <v>12</v>
      </c>
      <c r="J241" s="4">
        <v>0</v>
      </c>
      <c r="K241" s="4">
        <v>0</v>
      </c>
      <c r="L241" s="4">
        <v>0</v>
      </c>
      <c r="M241" s="4">
        <v>0</v>
      </c>
      <c r="N241" s="11">
        <f>SUM(line_downtime[[#This Row],[Emergency stop]:[Other]])/60</f>
        <v>0.53999999999999992</v>
      </c>
      <c r="O241" s="11">
        <f t="shared" si="6"/>
        <v>0.24000000000000002</v>
      </c>
      <c r="P241" s="11">
        <f t="shared" si="7"/>
        <v>0.29999999999999993</v>
      </c>
      <c r="Q241" s="4">
        <f>SUM(line_downtime[[#This Row],[Emergency stop]:[Other]])</f>
        <v>32.4</v>
      </c>
    </row>
    <row r="242" spans="1:17" x14ac:dyDescent="0.25">
      <c r="A242">
        <v>422351</v>
      </c>
      <c r="B242" s="4">
        <v>0</v>
      </c>
      <c r="C242" s="4">
        <v>0</v>
      </c>
      <c r="D242" s="4">
        <v>15.600000000000001</v>
      </c>
      <c r="E242" s="4">
        <v>0</v>
      </c>
      <c r="F242" s="4">
        <v>0</v>
      </c>
      <c r="G242" s="4">
        <v>0</v>
      </c>
      <c r="H242" s="4">
        <v>0</v>
      </c>
      <c r="I242" s="4">
        <v>0</v>
      </c>
      <c r="J242" s="4">
        <v>0</v>
      </c>
      <c r="K242" s="4">
        <v>0</v>
      </c>
      <c r="L242" s="4">
        <v>0</v>
      </c>
      <c r="M242" s="4">
        <v>0</v>
      </c>
      <c r="N242" s="11">
        <f>SUM(line_downtime[[#This Row],[Emergency stop]:[Other]])/60</f>
        <v>0.26</v>
      </c>
      <c r="O242" s="11">
        <f t="shared" si="6"/>
        <v>0</v>
      </c>
      <c r="P242" s="11">
        <f t="shared" si="7"/>
        <v>0.26</v>
      </c>
      <c r="Q242" s="4">
        <f>SUM(line_downtime[[#This Row],[Emergency stop]:[Other]])</f>
        <v>15.600000000000001</v>
      </c>
    </row>
    <row r="243" spans="1:17" x14ac:dyDescent="0.25">
      <c r="A243">
        <v>422352</v>
      </c>
      <c r="B243" s="4">
        <v>0</v>
      </c>
      <c r="C243" s="4">
        <v>0</v>
      </c>
      <c r="D243" s="4">
        <v>0</v>
      </c>
      <c r="E243" s="4">
        <v>0</v>
      </c>
      <c r="F243" s="4">
        <v>0</v>
      </c>
      <c r="G243" s="4">
        <v>0</v>
      </c>
      <c r="H243" s="4">
        <v>0</v>
      </c>
      <c r="I243" s="4">
        <v>10.799999999999999</v>
      </c>
      <c r="J243" s="4">
        <v>10.799999999999999</v>
      </c>
      <c r="K243" s="4">
        <v>0</v>
      </c>
      <c r="L243" s="4">
        <v>1.7999999999999998</v>
      </c>
      <c r="M243" s="4">
        <v>0</v>
      </c>
      <c r="N243" s="11">
        <f>SUM(line_downtime[[#This Row],[Emergency stop]:[Other]])/60</f>
        <v>0.38999999999999996</v>
      </c>
      <c r="O243" s="11">
        <f t="shared" si="6"/>
        <v>0.20999999999999996</v>
      </c>
      <c r="P243" s="11">
        <f t="shared" si="7"/>
        <v>0.18</v>
      </c>
      <c r="Q243" s="4">
        <f>SUM(line_downtime[[#This Row],[Emergency stop]:[Other]])</f>
        <v>23.4</v>
      </c>
    </row>
    <row r="244" spans="1:17" x14ac:dyDescent="0.25">
      <c r="A244">
        <v>422353</v>
      </c>
      <c r="B244" s="4">
        <v>0</v>
      </c>
      <c r="C244" s="4">
        <v>0</v>
      </c>
      <c r="D244" s="4">
        <v>0</v>
      </c>
      <c r="E244" s="4">
        <v>0.6</v>
      </c>
      <c r="F244" s="4">
        <v>8.4</v>
      </c>
      <c r="G244" s="4">
        <v>0</v>
      </c>
      <c r="H244" s="4">
        <v>0</v>
      </c>
      <c r="I244" s="4">
        <v>0</v>
      </c>
      <c r="J244" s="4">
        <v>0</v>
      </c>
      <c r="K244" s="4">
        <v>0</v>
      </c>
      <c r="L244" s="4">
        <v>0</v>
      </c>
      <c r="M244" s="4">
        <v>1.2</v>
      </c>
      <c r="N244" s="11">
        <f>SUM(line_downtime[[#This Row],[Emergency stop]:[Other]])/60</f>
        <v>0.16999999999999998</v>
      </c>
      <c r="O244" s="11">
        <f t="shared" si="6"/>
        <v>0.14000000000000001</v>
      </c>
      <c r="P244" s="11">
        <f t="shared" si="7"/>
        <v>2.9999999999999971E-2</v>
      </c>
      <c r="Q244" s="4">
        <f>SUM(line_downtime[[#This Row],[Emergency stop]:[Other]])</f>
        <v>10.199999999999999</v>
      </c>
    </row>
    <row r="245" spans="1:17" x14ac:dyDescent="0.25">
      <c r="A245">
        <v>422354</v>
      </c>
      <c r="B245" s="4">
        <v>0</v>
      </c>
      <c r="C245" s="4">
        <v>4.2</v>
      </c>
      <c r="D245" s="4">
        <v>0</v>
      </c>
      <c r="E245" s="4">
        <v>0</v>
      </c>
      <c r="F245" s="4">
        <v>0</v>
      </c>
      <c r="G245" s="4">
        <v>6.6</v>
      </c>
      <c r="H245" s="4">
        <v>0</v>
      </c>
      <c r="I245" s="4">
        <v>17.399999999999999</v>
      </c>
      <c r="J245" s="4">
        <v>0</v>
      </c>
      <c r="K245" s="4">
        <v>7.1999999999999993</v>
      </c>
      <c r="L245" s="4">
        <v>0</v>
      </c>
      <c r="M245" s="4">
        <v>0</v>
      </c>
      <c r="N245" s="11">
        <f>SUM(line_downtime[[#This Row],[Emergency stop]:[Other]])/60</f>
        <v>0.59</v>
      </c>
      <c r="O245" s="11">
        <f t="shared" si="6"/>
        <v>0.59</v>
      </c>
      <c r="P245" s="11">
        <f t="shared" si="7"/>
        <v>0</v>
      </c>
      <c r="Q245" s="4">
        <f>SUM(line_downtime[[#This Row],[Emergency stop]:[Other]])</f>
        <v>35.4</v>
      </c>
    </row>
    <row r="246" spans="1:17" x14ac:dyDescent="0.25">
      <c r="A246">
        <v>422355</v>
      </c>
      <c r="B246" s="4">
        <v>0</v>
      </c>
      <c r="C246" s="4">
        <v>0</v>
      </c>
      <c r="D246" s="4">
        <v>0</v>
      </c>
      <c r="E246" s="4">
        <v>0</v>
      </c>
      <c r="F246" s="4">
        <v>0</v>
      </c>
      <c r="G246" s="4">
        <v>0</v>
      </c>
      <c r="H246" s="4">
        <v>0</v>
      </c>
      <c r="I246" s="4">
        <v>0</v>
      </c>
      <c r="J246" s="4">
        <v>58.8</v>
      </c>
      <c r="K246" s="4">
        <v>0</v>
      </c>
      <c r="L246" s="4">
        <v>0</v>
      </c>
      <c r="M246" s="4">
        <v>0</v>
      </c>
      <c r="N246" s="11">
        <f>SUM(line_downtime[[#This Row],[Emergency stop]:[Other]])/60</f>
        <v>0.98</v>
      </c>
      <c r="O246" s="11">
        <f t="shared" si="6"/>
        <v>0</v>
      </c>
      <c r="P246" s="11">
        <f t="shared" si="7"/>
        <v>0.98</v>
      </c>
      <c r="Q246" s="4">
        <f>SUM(line_downtime[[#This Row],[Emergency stop]:[Other]])</f>
        <v>58.8</v>
      </c>
    </row>
    <row r="247" spans="1:17" x14ac:dyDescent="0.25">
      <c r="A247">
        <v>422356</v>
      </c>
      <c r="B247" s="4">
        <v>0</v>
      </c>
      <c r="C247" s="4">
        <v>0</v>
      </c>
      <c r="D247" s="4">
        <v>0</v>
      </c>
      <c r="E247" s="4">
        <v>0</v>
      </c>
      <c r="F247" s="4">
        <v>0</v>
      </c>
      <c r="G247" s="4">
        <v>0</v>
      </c>
      <c r="H247" s="4">
        <v>25.2</v>
      </c>
      <c r="I247" s="4">
        <v>0</v>
      </c>
      <c r="J247" s="4">
        <v>0</v>
      </c>
      <c r="K247" s="4">
        <v>0</v>
      </c>
      <c r="L247" s="4">
        <v>0</v>
      </c>
      <c r="M247" s="4">
        <v>0</v>
      </c>
      <c r="N247" s="11">
        <f>SUM(line_downtime[[#This Row],[Emergency stop]:[Other]])/60</f>
        <v>0.42</v>
      </c>
      <c r="O247" s="11">
        <f t="shared" si="6"/>
        <v>0</v>
      </c>
      <c r="P247" s="11">
        <f t="shared" si="7"/>
        <v>0.42</v>
      </c>
      <c r="Q247" s="4">
        <f>SUM(line_downtime[[#This Row],[Emergency stop]:[Other]])</f>
        <v>25.2</v>
      </c>
    </row>
    <row r="248" spans="1:17" x14ac:dyDescent="0.25">
      <c r="A248">
        <v>422357</v>
      </c>
      <c r="B248" s="4">
        <v>13.2</v>
      </c>
      <c r="C248" s="4">
        <v>0</v>
      </c>
      <c r="D248" s="4">
        <v>42.599999999999994</v>
      </c>
      <c r="E248" s="4">
        <v>0</v>
      </c>
      <c r="F248" s="4">
        <v>0</v>
      </c>
      <c r="G248" s="4">
        <v>0</v>
      </c>
      <c r="H248" s="4">
        <v>0</v>
      </c>
      <c r="I248" s="4">
        <v>0</v>
      </c>
      <c r="J248" s="4">
        <v>0</v>
      </c>
      <c r="K248" s="4">
        <v>0</v>
      </c>
      <c r="L248" s="4">
        <v>0</v>
      </c>
      <c r="M248" s="4">
        <v>0</v>
      </c>
      <c r="N248" s="11">
        <f>SUM(line_downtime[[#This Row],[Emergency stop]:[Other]])/60</f>
        <v>0.92999999999999994</v>
      </c>
      <c r="O248" s="11">
        <f t="shared" si="6"/>
        <v>0</v>
      </c>
      <c r="P248" s="11">
        <f t="shared" si="7"/>
        <v>0.92999999999999994</v>
      </c>
      <c r="Q248" s="4">
        <f>SUM(line_downtime[[#This Row],[Emergency stop]:[Other]])</f>
        <v>55.8</v>
      </c>
    </row>
    <row r="249" spans="1:17" x14ac:dyDescent="0.25">
      <c r="A249">
        <v>422358</v>
      </c>
      <c r="B249" s="4">
        <v>0</v>
      </c>
      <c r="C249" s="4">
        <v>0</v>
      </c>
      <c r="D249" s="4">
        <v>0</v>
      </c>
      <c r="E249" s="4">
        <v>0</v>
      </c>
      <c r="F249" s="4">
        <v>50.4</v>
      </c>
      <c r="G249" s="4">
        <v>0</v>
      </c>
      <c r="H249" s="4">
        <v>0</v>
      </c>
      <c r="I249" s="4">
        <v>0</v>
      </c>
      <c r="J249" s="4">
        <v>0</v>
      </c>
      <c r="K249" s="4">
        <v>0</v>
      </c>
      <c r="L249" s="4">
        <v>0</v>
      </c>
      <c r="M249" s="4">
        <v>0</v>
      </c>
      <c r="N249" s="11">
        <f>SUM(line_downtime[[#This Row],[Emergency stop]:[Other]])/60</f>
        <v>0.84</v>
      </c>
      <c r="O249" s="11">
        <f t="shared" si="6"/>
        <v>0.84</v>
      </c>
      <c r="P249" s="11">
        <f t="shared" si="7"/>
        <v>0</v>
      </c>
      <c r="Q249" s="4">
        <f>SUM(line_downtime[[#This Row],[Emergency stop]:[Other]])</f>
        <v>50.4</v>
      </c>
    </row>
    <row r="250" spans="1:17" x14ac:dyDescent="0.25">
      <c r="A250">
        <v>422359</v>
      </c>
      <c r="B250" s="4">
        <v>0</v>
      </c>
      <c r="C250" s="4">
        <v>4.2</v>
      </c>
      <c r="D250" s="4">
        <v>0</v>
      </c>
      <c r="E250" s="4">
        <v>0</v>
      </c>
      <c r="F250" s="4">
        <v>3.5999999999999996</v>
      </c>
      <c r="G250" s="4">
        <v>0</v>
      </c>
      <c r="H250" s="4">
        <v>0</v>
      </c>
      <c r="I250" s="4">
        <v>0</v>
      </c>
      <c r="J250" s="4">
        <v>0</v>
      </c>
      <c r="K250" s="4">
        <v>4.2</v>
      </c>
      <c r="L250" s="4">
        <v>9.6</v>
      </c>
      <c r="M250" s="4">
        <v>0</v>
      </c>
      <c r="N250" s="11">
        <f>SUM(line_downtime[[#This Row],[Emergency stop]:[Other]])/60</f>
        <v>0.36000000000000004</v>
      </c>
      <c r="O250" s="11">
        <f t="shared" si="6"/>
        <v>0.36000000000000004</v>
      </c>
      <c r="P250" s="11">
        <f t="shared" si="7"/>
        <v>0</v>
      </c>
      <c r="Q250" s="4">
        <f>SUM(line_downtime[[#This Row],[Emergency stop]:[Other]])</f>
        <v>21.6</v>
      </c>
    </row>
    <row r="251" spans="1:17" x14ac:dyDescent="0.25">
      <c r="A251">
        <v>422360</v>
      </c>
      <c r="B251" s="4">
        <v>0</v>
      </c>
      <c r="C251" s="4">
        <v>0</v>
      </c>
      <c r="D251" s="4">
        <v>0</v>
      </c>
      <c r="E251" s="4">
        <v>0</v>
      </c>
      <c r="F251" s="4">
        <v>0</v>
      </c>
      <c r="G251" s="4">
        <v>0</v>
      </c>
      <c r="H251" s="4">
        <v>0</v>
      </c>
      <c r="I251" s="4">
        <v>0</v>
      </c>
      <c r="J251" s="4">
        <v>55.2</v>
      </c>
      <c r="K251" s="4">
        <v>0</v>
      </c>
      <c r="L251" s="4">
        <v>0</v>
      </c>
      <c r="M251" s="4">
        <v>0</v>
      </c>
      <c r="N251" s="11">
        <f>SUM(line_downtime[[#This Row],[Emergency stop]:[Other]])/60</f>
        <v>0.92</v>
      </c>
      <c r="O251" s="11">
        <f t="shared" si="6"/>
        <v>0</v>
      </c>
      <c r="P251" s="11">
        <f t="shared" si="7"/>
        <v>0.92</v>
      </c>
      <c r="Q251" s="4">
        <f>SUM(line_downtime[[#This Row],[Emergency stop]:[Other]])</f>
        <v>55.2</v>
      </c>
    </row>
    <row r="252" spans="1:17" x14ac:dyDescent="0.25">
      <c r="A252">
        <v>422361</v>
      </c>
      <c r="B252" s="4">
        <v>0</v>
      </c>
      <c r="C252" s="4">
        <v>0</v>
      </c>
      <c r="D252" s="4">
        <v>0</v>
      </c>
      <c r="E252" s="4">
        <v>0</v>
      </c>
      <c r="F252" s="4">
        <v>108.60000000000001</v>
      </c>
      <c r="G252" s="4">
        <v>0</v>
      </c>
      <c r="H252" s="4">
        <v>0</v>
      </c>
      <c r="I252" s="4">
        <v>0</v>
      </c>
      <c r="J252" s="4">
        <v>0</v>
      </c>
      <c r="K252" s="4">
        <v>0</v>
      </c>
      <c r="L252" s="4">
        <v>0</v>
      </c>
      <c r="M252" s="4">
        <v>0</v>
      </c>
      <c r="N252" s="11">
        <f>SUM(line_downtime[[#This Row],[Emergency stop]:[Other]])/60</f>
        <v>1.81</v>
      </c>
      <c r="O252" s="11">
        <f t="shared" si="6"/>
        <v>1.81</v>
      </c>
      <c r="P252" s="11">
        <f t="shared" si="7"/>
        <v>0</v>
      </c>
      <c r="Q252" s="4">
        <f>SUM(line_downtime[[#This Row],[Emergency stop]:[Other]])</f>
        <v>108.60000000000001</v>
      </c>
    </row>
    <row r="253" spans="1:17" x14ac:dyDescent="0.25">
      <c r="A253">
        <v>422362</v>
      </c>
      <c r="B253" s="4">
        <v>0</v>
      </c>
      <c r="C253" s="4">
        <v>0</v>
      </c>
      <c r="D253" s="4">
        <v>7.8000000000000007</v>
      </c>
      <c r="E253" s="4">
        <v>4.2</v>
      </c>
      <c r="F253" s="4">
        <v>0</v>
      </c>
      <c r="G253" s="4">
        <v>0</v>
      </c>
      <c r="H253" s="4">
        <v>0</v>
      </c>
      <c r="I253" s="4">
        <v>0</v>
      </c>
      <c r="J253" s="4">
        <v>0</v>
      </c>
      <c r="K253" s="4">
        <v>0</v>
      </c>
      <c r="L253" s="4">
        <v>0</v>
      </c>
      <c r="M253" s="4">
        <v>0</v>
      </c>
      <c r="N253" s="11">
        <f>SUM(line_downtime[[#This Row],[Emergency stop]:[Other]])/60</f>
        <v>0.2</v>
      </c>
      <c r="O253" s="11">
        <f t="shared" si="6"/>
        <v>0</v>
      </c>
      <c r="P253" s="11">
        <f t="shared" si="7"/>
        <v>0.2</v>
      </c>
      <c r="Q253" s="4">
        <f>SUM(line_downtime[[#This Row],[Emergency stop]:[Other]])</f>
        <v>12</v>
      </c>
    </row>
    <row r="254" spans="1:17" x14ac:dyDescent="0.25">
      <c r="A254">
        <v>422363</v>
      </c>
      <c r="B254" s="4">
        <v>0</v>
      </c>
      <c r="C254" s="4">
        <v>0</v>
      </c>
      <c r="D254" s="4">
        <v>9.6</v>
      </c>
      <c r="E254" s="4">
        <v>0</v>
      </c>
      <c r="F254" s="4">
        <v>0</v>
      </c>
      <c r="G254" s="4">
        <v>0</v>
      </c>
      <c r="H254" s="4">
        <v>0</v>
      </c>
      <c r="I254" s="4">
        <v>0</v>
      </c>
      <c r="J254" s="4">
        <v>3.5999999999999996</v>
      </c>
      <c r="K254" s="4">
        <v>10.799999999999999</v>
      </c>
      <c r="L254" s="4">
        <v>0</v>
      </c>
      <c r="M254" s="4">
        <v>0</v>
      </c>
      <c r="N254" s="11">
        <f>SUM(line_downtime[[#This Row],[Emergency stop]:[Other]])/60</f>
        <v>0.4</v>
      </c>
      <c r="O254" s="11">
        <f t="shared" si="6"/>
        <v>0.18</v>
      </c>
      <c r="P254" s="11">
        <f t="shared" si="7"/>
        <v>0.22000000000000003</v>
      </c>
      <c r="Q254" s="4">
        <f>SUM(line_downtime[[#This Row],[Emergency stop]:[Other]])</f>
        <v>24</v>
      </c>
    </row>
    <row r="255" spans="1:17" x14ac:dyDescent="0.25">
      <c r="A255">
        <v>422364</v>
      </c>
      <c r="B255" s="4">
        <v>0</v>
      </c>
      <c r="C255" s="4">
        <v>0</v>
      </c>
      <c r="D255" s="4">
        <v>13.8</v>
      </c>
      <c r="E255" s="4">
        <v>0</v>
      </c>
      <c r="F255" s="4">
        <v>0</v>
      </c>
      <c r="G255" s="4">
        <v>0</v>
      </c>
      <c r="H255" s="4">
        <v>0</v>
      </c>
      <c r="I255" s="4">
        <v>0</v>
      </c>
      <c r="J255" s="4">
        <v>0</v>
      </c>
      <c r="K255" s="4">
        <v>0</v>
      </c>
      <c r="L255" s="4">
        <v>22.8</v>
      </c>
      <c r="M255" s="4">
        <v>0</v>
      </c>
      <c r="N255" s="11">
        <f>SUM(line_downtime[[#This Row],[Emergency stop]:[Other]])/60</f>
        <v>0.61</v>
      </c>
      <c r="O255" s="11">
        <f t="shared" si="6"/>
        <v>0.38</v>
      </c>
      <c r="P255" s="11">
        <f t="shared" si="7"/>
        <v>0.22999999999999998</v>
      </c>
      <c r="Q255" s="4">
        <f>SUM(line_downtime[[#This Row],[Emergency stop]:[Other]])</f>
        <v>36.6</v>
      </c>
    </row>
    <row r="256" spans="1:17" x14ac:dyDescent="0.25">
      <c r="A256">
        <v>422365</v>
      </c>
      <c r="B256" s="4">
        <v>0</v>
      </c>
      <c r="C256" s="4">
        <v>0</v>
      </c>
      <c r="D256" s="4">
        <v>0</v>
      </c>
      <c r="E256" s="4">
        <v>0</v>
      </c>
      <c r="F256" s="4">
        <v>0</v>
      </c>
      <c r="G256" s="4">
        <v>9.6</v>
      </c>
      <c r="H256" s="4">
        <v>0</v>
      </c>
      <c r="I256" s="4">
        <v>0</v>
      </c>
      <c r="J256" s="4">
        <v>0</v>
      </c>
      <c r="K256" s="4">
        <v>31.200000000000003</v>
      </c>
      <c r="L256" s="4">
        <v>0</v>
      </c>
      <c r="M256" s="4">
        <v>0</v>
      </c>
      <c r="N256" s="11">
        <f>SUM(line_downtime[[#This Row],[Emergency stop]:[Other]])/60</f>
        <v>0.68</v>
      </c>
      <c r="O256" s="11">
        <f t="shared" si="6"/>
        <v>0.68</v>
      </c>
      <c r="P256" s="11">
        <f t="shared" si="7"/>
        <v>0</v>
      </c>
      <c r="Q256" s="4">
        <f>SUM(line_downtime[[#This Row],[Emergency stop]:[Other]])</f>
        <v>40.800000000000004</v>
      </c>
    </row>
    <row r="257" spans="1:17" x14ac:dyDescent="0.25">
      <c r="A257">
        <v>422366</v>
      </c>
      <c r="B257" s="4">
        <v>0</v>
      </c>
      <c r="C257" s="4">
        <v>0</v>
      </c>
      <c r="D257" s="4">
        <v>0</v>
      </c>
      <c r="E257" s="4">
        <v>0</v>
      </c>
      <c r="F257" s="4">
        <v>0</v>
      </c>
      <c r="G257" s="4">
        <v>0</v>
      </c>
      <c r="H257" s="4">
        <v>0</v>
      </c>
      <c r="I257" s="4">
        <v>0</v>
      </c>
      <c r="J257" s="4">
        <v>0</v>
      </c>
      <c r="K257" s="4">
        <v>0</v>
      </c>
      <c r="L257" s="4">
        <v>12.6</v>
      </c>
      <c r="M257" s="4">
        <v>46.2</v>
      </c>
      <c r="N257" s="11">
        <f>SUM(line_downtime[[#This Row],[Emergency stop]:[Other]])/60</f>
        <v>0.98000000000000009</v>
      </c>
      <c r="O257" s="11">
        <f t="shared" si="6"/>
        <v>0.21</v>
      </c>
      <c r="P257" s="11">
        <f t="shared" si="7"/>
        <v>0.77000000000000013</v>
      </c>
      <c r="Q257" s="4">
        <f>SUM(line_downtime[[#This Row],[Emergency stop]:[Other]])</f>
        <v>58.800000000000004</v>
      </c>
    </row>
    <row r="258" spans="1:17" x14ac:dyDescent="0.25">
      <c r="A258">
        <v>422367</v>
      </c>
      <c r="B258" s="4">
        <v>0</v>
      </c>
      <c r="C258" s="4">
        <v>84</v>
      </c>
      <c r="D258" s="4">
        <v>0</v>
      </c>
      <c r="E258" s="4">
        <v>0</v>
      </c>
      <c r="F258" s="4">
        <v>0</v>
      </c>
      <c r="G258" s="4">
        <v>0</v>
      </c>
      <c r="H258" s="4">
        <v>0</v>
      </c>
      <c r="I258" s="4">
        <v>0</v>
      </c>
      <c r="J258" s="4">
        <v>0</v>
      </c>
      <c r="K258" s="4">
        <v>0</v>
      </c>
      <c r="L258" s="4">
        <v>0</v>
      </c>
      <c r="M258" s="4">
        <v>7.8000000000000007</v>
      </c>
      <c r="N258" s="11">
        <f>SUM(line_downtime[[#This Row],[Emergency stop]:[Other]])/60</f>
        <v>1.53</v>
      </c>
      <c r="O258" s="11">
        <f t="shared" si="6"/>
        <v>1.4</v>
      </c>
      <c r="P258" s="11">
        <f t="shared" si="7"/>
        <v>0.13000000000000012</v>
      </c>
      <c r="Q258" s="4">
        <f>SUM(line_downtime[[#This Row],[Emergency stop]:[Other]])</f>
        <v>91.8</v>
      </c>
    </row>
    <row r="259" spans="1:17" x14ac:dyDescent="0.25">
      <c r="A259">
        <v>422368</v>
      </c>
      <c r="B259" s="4">
        <v>33.6</v>
      </c>
      <c r="C259" s="4">
        <v>0</v>
      </c>
      <c r="D259" s="4">
        <v>0</v>
      </c>
      <c r="E259" s="4">
        <v>0</v>
      </c>
      <c r="F259" s="4">
        <v>0</v>
      </c>
      <c r="G259" s="4">
        <v>0</v>
      </c>
      <c r="H259" s="4">
        <v>0</v>
      </c>
      <c r="I259" s="4">
        <v>0</v>
      </c>
      <c r="J259" s="4">
        <v>0</v>
      </c>
      <c r="K259" s="4">
        <v>0</v>
      </c>
      <c r="L259" s="4">
        <v>0</v>
      </c>
      <c r="M259" s="4">
        <v>0</v>
      </c>
      <c r="N259" s="11">
        <f>SUM(line_downtime[[#This Row],[Emergency stop]:[Other]])/60</f>
        <v>0.56000000000000005</v>
      </c>
      <c r="O259" s="11">
        <f t="shared" ref="O259:O322" si="8">(C259+F259+G259+I259+K259+L259)/60</f>
        <v>0</v>
      </c>
      <c r="P259" s="11">
        <f t="shared" ref="P259:P322" si="9">N259-O259</f>
        <v>0.56000000000000005</v>
      </c>
      <c r="Q259" s="4">
        <f>SUM(line_downtime[[#This Row],[Emergency stop]:[Other]])</f>
        <v>33.6</v>
      </c>
    </row>
    <row r="260" spans="1:17" x14ac:dyDescent="0.25">
      <c r="A260">
        <v>422369</v>
      </c>
      <c r="B260" s="4">
        <v>0</v>
      </c>
      <c r="C260" s="4">
        <v>0</v>
      </c>
      <c r="D260" s="4">
        <v>0</v>
      </c>
      <c r="E260" s="4">
        <v>0</v>
      </c>
      <c r="F260" s="4">
        <v>0</v>
      </c>
      <c r="G260" s="4">
        <v>0</v>
      </c>
      <c r="H260" s="4">
        <v>0</v>
      </c>
      <c r="I260" s="4">
        <v>10.799999999999999</v>
      </c>
      <c r="J260" s="4">
        <v>0</v>
      </c>
      <c r="K260" s="4">
        <v>0</v>
      </c>
      <c r="L260" s="4">
        <v>0</v>
      </c>
      <c r="M260" s="4">
        <v>42</v>
      </c>
      <c r="N260" s="11">
        <f>SUM(line_downtime[[#This Row],[Emergency stop]:[Other]])/60</f>
        <v>0.88</v>
      </c>
      <c r="O260" s="11">
        <f t="shared" si="8"/>
        <v>0.18</v>
      </c>
      <c r="P260" s="11">
        <f t="shared" si="9"/>
        <v>0.7</v>
      </c>
      <c r="Q260" s="4">
        <f>SUM(line_downtime[[#This Row],[Emergency stop]:[Other]])</f>
        <v>52.8</v>
      </c>
    </row>
    <row r="261" spans="1:17" x14ac:dyDescent="0.25">
      <c r="A261">
        <v>422370</v>
      </c>
      <c r="B261" s="4">
        <v>0</v>
      </c>
      <c r="C261" s="4">
        <v>0</v>
      </c>
      <c r="D261" s="4">
        <v>2.4</v>
      </c>
      <c r="E261" s="4">
        <v>9</v>
      </c>
      <c r="F261" s="4">
        <v>0</v>
      </c>
      <c r="G261" s="4">
        <v>0</v>
      </c>
      <c r="H261" s="4">
        <v>0</v>
      </c>
      <c r="I261" s="4">
        <v>0</v>
      </c>
      <c r="J261" s="4">
        <v>0</v>
      </c>
      <c r="K261" s="4">
        <v>5.3999999999999995</v>
      </c>
      <c r="L261" s="4">
        <v>0</v>
      </c>
      <c r="M261" s="4">
        <v>0</v>
      </c>
      <c r="N261" s="11">
        <f>SUM(line_downtime[[#This Row],[Emergency stop]:[Other]])/60</f>
        <v>0.28000000000000003</v>
      </c>
      <c r="O261" s="11">
        <f t="shared" si="8"/>
        <v>0.09</v>
      </c>
      <c r="P261" s="11">
        <f t="shared" si="9"/>
        <v>0.19000000000000003</v>
      </c>
      <c r="Q261" s="4">
        <f>SUM(line_downtime[[#This Row],[Emergency stop]:[Other]])</f>
        <v>16.8</v>
      </c>
    </row>
    <row r="262" spans="1:17" x14ac:dyDescent="0.25">
      <c r="A262">
        <v>422371</v>
      </c>
      <c r="B262" s="4">
        <v>0</v>
      </c>
      <c r="C262" s="4">
        <v>0</v>
      </c>
      <c r="D262" s="4">
        <v>7.1999999999999993</v>
      </c>
      <c r="E262" s="4">
        <v>0</v>
      </c>
      <c r="F262" s="4">
        <v>0</v>
      </c>
      <c r="G262" s="4">
        <v>0</v>
      </c>
      <c r="H262" s="4">
        <v>8.4</v>
      </c>
      <c r="I262" s="4">
        <v>0</v>
      </c>
      <c r="J262" s="4">
        <v>0</v>
      </c>
      <c r="K262" s="4">
        <v>0</v>
      </c>
      <c r="L262" s="4">
        <v>0</v>
      </c>
      <c r="M262" s="4">
        <v>0</v>
      </c>
      <c r="N262" s="11">
        <f>SUM(line_downtime[[#This Row],[Emergency stop]:[Other]])/60</f>
        <v>0.26</v>
      </c>
      <c r="O262" s="11">
        <f t="shared" si="8"/>
        <v>0</v>
      </c>
      <c r="P262" s="11">
        <f t="shared" si="9"/>
        <v>0.26</v>
      </c>
      <c r="Q262" s="4">
        <f>SUM(line_downtime[[#This Row],[Emergency stop]:[Other]])</f>
        <v>15.6</v>
      </c>
    </row>
    <row r="263" spans="1:17" x14ac:dyDescent="0.25">
      <c r="A263">
        <v>422372</v>
      </c>
      <c r="B263" s="4">
        <v>0</v>
      </c>
      <c r="C263" s="4">
        <v>0</v>
      </c>
      <c r="D263" s="4">
        <v>0</v>
      </c>
      <c r="E263" s="4">
        <v>0</v>
      </c>
      <c r="F263" s="4">
        <v>0</v>
      </c>
      <c r="G263" s="4">
        <v>0</v>
      </c>
      <c r="H263" s="4">
        <v>0</v>
      </c>
      <c r="I263" s="4">
        <v>0</v>
      </c>
      <c r="J263" s="4">
        <v>0</v>
      </c>
      <c r="K263" s="4">
        <v>0</v>
      </c>
      <c r="L263" s="4">
        <v>12.6</v>
      </c>
      <c r="M263" s="4">
        <v>0</v>
      </c>
      <c r="N263" s="11">
        <f>SUM(line_downtime[[#This Row],[Emergency stop]:[Other]])/60</f>
        <v>0.21</v>
      </c>
      <c r="O263" s="11">
        <f t="shared" si="8"/>
        <v>0.21</v>
      </c>
      <c r="P263" s="11">
        <f t="shared" si="9"/>
        <v>0</v>
      </c>
      <c r="Q263" s="4">
        <f>SUM(line_downtime[[#This Row],[Emergency stop]:[Other]])</f>
        <v>12.6</v>
      </c>
    </row>
    <row r="264" spans="1:17" x14ac:dyDescent="0.25">
      <c r="A264">
        <v>422373</v>
      </c>
      <c r="B264" s="4">
        <v>18.600000000000001</v>
      </c>
      <c r="C264" s="4">
        <v>0</v>
      </c>
      <c r="D264" s="4">
        <v>0</v>
      </c>
      <c r="E264" s="4">
        <v>0</v>
      </c>
      <c r="F264" s="4">
        <v>0</v>
      </c>
      <c r="G264" s="4">
        <v>7.8000000000000007</v>
      </c>
      <c r="H264" s="4">
        <v>28.2</v>
      </c>
      <c r="I264" s="4">
        <v>0</v>
      </c>
      <c r="J264" s="4">
        <v>0</v>
      </c>
      <c r="K264" s="4">
        <v>0</v>
      </c>
      <c r="L264" s="4">
        <v>0</v>
      </c>
      <c r="M264" s="4">
        <v>0</v>
      </c>
      <c r="N264" s="11">
        <f>SUM(line_downtime[[#This Row],[Emergency stop]:[Other]])/60</f>
        <v>0.91</v>
      </c>
      <c r="O264" s="11">
        <f t="shared" si="8"/>
        <v>0.13</v>
      </c>
      <c r="P264" s="11">
        <f t="shared" si="9"/>
        <v>0.78</v>
      </c>
      <c r="Q264" s="4">
        <f>SUM(line_downtime[[#This Row],[Emergency stop]:[Other]])</f>
        <v>54.6</v>
      </c>
    </row>
    <row r="265" spans="1:17" x14ac:dyDescent="0.25">
      <c r="A265">
        <v>422374</v>
      </c>
      <c r="B265" s="4">
        <v>0</v>
      </c>
      <c r="C265" s="4">
        <v>0</v>
      </c>
      <c r="D265" s="4">
        <v>0</v>
      </c>
      <c r="E265" s="4">
        <v>0</v>
      </c>
      <c r="F265" s="4">
        <v>0</v>
      </c>
      <c r="G265" s="4">
        <v>0</v>
      </c>
      <c r="H265" s="4">
        <v>0</v>
      </c>
      <c r="I265" s="4">
        <v>0</v>
      </c>
      <c r="J265" s="4">
        <v>0</v>
      </c>
      <c r="K265" s="4">
        <v>0</v>
      </c>
      <c r="L265" s="4">
        <v>0</v>
      </c>
      <c r="M265" s="4">
        <v>37.200000000000003</v>
      </c>
      <c r="N265" s="11">
        <f>SUM(line_downtime[[#This Row],[Emergency stop]:[Other]])/60</f>
        <v>0.62</v>
      </c>
      <c r="O265" s="11">
        <f t="shared" si="8"/>
        <v>0</v>
      </c>
      <c r="P265" s="11">
        <f t="shared" si="9"/>
        <v>0.62</v>
      </c>
      <c r="Q265" s="4">
        <f>SUM(line_downtime[[#This Row],[Emergency stop]:[Other]])</f>
        <v>37.200000000000003</v>
      </c>
    </row>
    <row r="266" spans="1:17" x14ac:dyDescent="0.25">
      <c r="A266">
        <v>422375</v>
      </c>
      <c r="B266" s="4">
        <v>0</v>
      </c>
      <c r="C266" s="4">
        <v>0</v>
      </c>
      <c r="D266" s="4">
        <v>0</v>
      </c>
      <c r="E266" s="4">
        <v>0</v>
      </c>
      <c r="F266" s="4">
        <v>0</v>
      </c>
      <c r="G266" s="4">
        <v>0</v>
      </c>
      <c r="H266" s="4">
        <v>3</v>
      </c>
      <c r="I266" s="4">
        <v>0</v>
      </c>
      <c r="J266" s="4">
        <v>0</v>
      </c>
      <c r="K266" s="4">
        <v>0</v>
      </c>
      <c r="L266" s="4">
        <v>40.200000000000003</v>
      </c>
      <c r="M266" s="4">
        <v>5.3999999999999995</v>
      </c>
      <c r="N266" s="11">
        <f>SUM(line_downtime[[#This Row],[Emergency stop]:[Other]])/60</f>
        <v>0.81</v>
      </c>
      <c r="O266" s="11">
        <f t="shared" si="8"/>
        <v>0.67</v>
      </c>
      <c r="P266" s="11">
        <f t="shared" si="9"/>
        <v>0.14000000000000001</v>
      </c>
      <c r="Q266" s="4">
        <f>SUM(line_downtime[[#This Row],[Emergency stop]:[Other]])</f>
        <v>48.6</v>
      </c>
    </row>
    <row r="267" spans="1:17" x14ac:dyDescent="0.25">
      <c r="A267">
        <v>422376</v>
      </c>
      <c r="B267" s="4">
        <v>0</v>
      </c>
      <c r="C267" s="4">
        <v>0</v>
      </c>
      <c r="D267" s="4">
        <v>0</v>
      </c>
      <c r="E267" s="4">
        <v>0</v>
      </c>
      <c r="F267" s="4">
        <v>0</v>
      </c>
      <c r="G267" s="4">
        <v>18</v>
      </c>
      <c r="H267" s="4">
        <v>0</v>
      </c>
      <c r="I267" s="4">
        <v>0</v>
      </c>
      <c r="J267" s="4">
        <v>0</v>
      </c>
      <c r="K267" s="4">
        <v>0</v>
      </c>
      <c r="L267" s="4">
        <v>36.6</v>
      </c>
      <c r="M267" s="4">
        <v>0</v>
      </c>
      <c r="N267" s="11">
        <f>SUM(line_downtime[[#This Row],[Emergency stop]:[Other]])/60</f>
        <v>0.91</v>
      </c>
      <c r="O267" s="11">
        <f t="shared" si="8"/>
        <v>0.91</v>
      </c>
      <c r="P267" s="11">
        <f t="shared" si="9"/>
        <v>0</v>
      </c>
      <c r="Q267" s="4">
        <f>SUM(line_downtime[[#This Row],[Emergency stop]:[Other]])</f>
        <v>54.6</v>
      </c>
    </row>
    <row r="268" spans="1:17" x14ac:dyDescent="0.25">
      <c r="A268">
        <v>422377</v>
      </c>
      <c r="B268" s="4">
        <v>42.599999999999994</v>
      </c>
      <c r="C268" s="4">
        <v>0</v>
      </c>
      <c r="D268" s="4">
        <v>0</v>
      </c>
      <c r="E268" s="4">
        <v>0</v>
      </c>
      <c r="F268" s="4">
        <v>0</v>
      </c>
      <c r="G268" s="4">
        <v>0</v>
      </c>
      <c r="H268" s="4">
        <v>0</v>
      </c>
      <c r="I268" s="4">
        <v>0</v>
      </c>
      <c r="J268" s="4">
        <v>0</v>
      </c>
      <c r="K268" s="4">
        <v>0</v>
      </c>
      <c r="L268" s="4">
        <v>0</v>
      </c>
      <c r="M268" s="4">
        <v>0</v>
      </c>
      <c r="N268" s="11">
        <f>SUM(line_downtime[[#This Row],[Emergency stop]:[Other]])/60</f>
        <v>0.70999999999999985</v>
      </c>
      <c r="O268" s="11">
        <f t="shared" si="8"/>
        <v>0</v>
      </c>
      <c r="P268" s="11">
        <f t="shared" si="9"/>
        <v>0.70999999999999985</v>
      </c>
      <c r="Q268" s="4">
        <f>SUM(line_downtime[[#This Row],[Emergency stop]:[Other]])</f>
        <v>42.599999999999994</v>
      </c>
    </row>
    <row r="269" spans="1:17" x14ac:dyDescent="0.25">
      <c r="A269">
        <v>422378</v>
      </c>
      <c r="B269" s="4">
        <v>0</v>
      </c>
      <c r="C269" s="4">
        <v>0</v>
      </c>
      <c r="D269" s="4">
        <v>0</v>
      </c>
      <c r="E269" s="4">
        <v>0</v>
      </c>
      <c r="F269" s="4">
        <v>0</v>
      </c>
      <c r="G269" s="4">
        <v>0</v>
      </c>
      <c r="H269" s="4">
        <v>21</v>
      </c>
      <c r="I269" s="4">
        <v>0</v>
      </c>
      <c r="J269" s="4">
        <v>0</v>
      </c>
      <c r="K269" s="4">
        <v>0</v>
      </c>
      <c r="L269" s="4">
        <v>0</v>
      </c>
      <c r="M269" s="4">
        <v>0</v>
      </c>
      <c r="N269" s="11">
        <f>SUM(line_downtime[[#This Row],[Emergency stop]:[Other]])/60</f>
        <v>0.35</v>
      </c>
      <c r="O269" s="11">
        <f t="shared" si="8"/>
        <v>0</v>
      </c>
      <c r="P269" s="11">
        <f t="shared" si="9"/>
        <v>0.35</v>
      </c>
      <c r="Q269" s="4">
        <f>SUM(line_downtime[[#This Row],[Emergency stop]:[Other]])</f>
        <v>21</v>
      </c>
    </row>
    <row r="270" spans="1:17" x14ac:dyDescent="0.25">
      <c r="A270">
        <v>422379</v>
      </c>
      <c r="B270" s="4">
        <v>1.2</v>
      </c>
      <c r="C270" s="4">
        <v>0</v>
      </c>
      <c r="D270" s="4">
        <v>38.4</v>
      </c>
      <c r="E270" s="4">
        <v>0</v>
      </c>
      <c r="F270" s="4">
        <v>3</v>
      </c>
      <c r="G270" s="4">
        <v>0</v>
      </c>
      <c r="H270" s="4">
        <v>0</v>
      </c>
      <c r="I270" s="4">
        <v>0</v>
      </c>
      <c r="J270" s="4">
        <v>31.200000000000003</v>
      </c>
      <c r="K270" s="4">
        <v>0</v>
      </c>
      <c r="L270" s="4">
        <v>0</v>
      </c>
      <c r="M270" s="4">
        <v>0</v>
      </c>
      <c r="N270" s="11">
        <f>SUM(line_downtime[[#This Row],[Emergency stop]:[Other]])/60</f>
        <v>1.2300000000000002</v>
      </c>
      <c r="O270" s="11">
        <f t="shared" si="8"/>
        <v>0.05</v>
      </c>
      <c r="P270" s="11">
        <f t="shared" si="9"/>
        <v>1.1800000000000002</v>
      </c>
      <c r="Q270" s="4">
        <f>SUM(line_downtime[[#This Row],[Emergency stop]:[Other]])</f>
        <v>73.800000000000011</v>
      </c>
    </row>
    <row r="271" spans="1:17" x14ac:dyDescent="0.25">
      <c r="A271">
        <v>422380</v>
      </c>
      <c r="B271" s="4">
        <v>0</v>
      </c>
      <c r="C271" s="4">
        <v>0</v>
      </c>
      <c r="D271" s="4">
        <v>0</v>
      </c>
      <c r="E271" s="4">
        <v>30.6</v>
      </c>
      <c r="F271" s="4">
        <v>0</v>
      </c>
      <c r="G271" s="4">
        <v>0</v>
      </c>
      <c r="H271" s="4">
        <v>0</v>
      </c>
      <c r="I271" s="4">
        <v>0</v>
      </c>
      <c r="J271" s="4">
        <v>0</v>
      </c>
      <c r="K271" s="4">
        <v>6.6</v>
      </c>
      <c r="L271" s="4">
        <v>0</v>
      </c>
      <c r="M271" s="4">
        <v>0</v>
      </c>
      <c r="N271" s="11">
        <f>SUM(line_downtime[[#This Row],[Emergency stop]:[Other]])/60</f>
        <v>0.62</v>
      </c>
      <c r="O271" s="11">
        <f t="shared" si="8"/>
        <v>0.11</v>
      </c>
      <c r="P271" s="11">
        <f t="shared" si="9"/>
        <v>0.51</v>
      </c>
      <c r="Q271" s="4">
        <f>SUM(line_downtime[[#This Row],[Emergency stop]:[Other]])</f>
        <v>37.200000000000003</v>
      </c>
    </row>
    <row r="272" spans="1:17" x14ac:dyDescent="0.25">
      <c r="A272">
        <v>422381</v>
      </c>
      <c r="B272" s="4">
        <v>0</v>
      </c>
      <c r="C272" s="4">
        <v>17.399999999999999</v>
      </c>
      <c r="D272" s="4">
        <v>0</v>
      </c>
      <c r="E272" s="4">
        <v>2.4</v>
      </c>
      <c r="F272" s="4">
        <v>0</v>
      </c>
      <c r="G272" s="4">
        <v>0</v>
      </c>
      <c r="H272" s="4">
        <v>0</v>
      </c>
      <c r="I272" s="4">
        <v>1.7999999999999998</v>
      </c>
      <c r="J272" s="4">
        <v>0</v>
      </c>
      <c r="K272" s="4">
        <v>0</v>
      </c>
      <c r="L272" s="4">
        <v>0</v>
      </c>
      <c r="M272" s="4">
        <v>0</v>
      </c>
      <c r="N272" s="11">
        <f>SUM(line_downtime[[#This Row],[Emergency stop]:[Other]])/60</f>
        <v>0.36</v>
      </c>
      <c r="O272" s="11">
        <f t="shared" si="8"/>
        <v>0.32</v>
      </c>
      <c r="P272" s="11">
        <f t="shared" si="9"/>
        <v>3.999999999999998E-2</v>
      </c>
      <c r="Q272" s="4">
        <f>SUM(line_downtime[[#This Row],[Emergency stop]:[Other]])</f>
        <v>21.599999999999998</v>
      </c>
    </row>
    <row r="273" spans="1:17" x14ac:dyDescent="0.25">
      <c r="A273">
        <v>422382</v>
      </c>
      <c r="B273" s="4">
        <v>0</v>
      </c>
      <c r="C273" s="4">
        <v>0</v>
      </c>
      <c r="D273" s="4">
        <v>0</v>
      </c>
      <c r="E273" s="4">
        <v>10.200000000000001</v>
      </c>
      <c r="F273" s="4">
        <v>0</v>
      </c>
      <c r="G273" s="4">
        <v>0</v>
      </c>
      <c r="H273" s="4">
        <v>0</v>
      </c>
      <c r="I273" s="4">
        <v>1.7999999999999998</v>
      </c>
      <c r="J273" s="4">
        <v>0.6</v>
      </c>
      <c r="K273" s="4">
        <v>0</v>
      </c>
      <c r="L273" s="4">
        <v>1.7999999999999998</v>
      </c>
      <c r="M273" s="4">
        <v>0</v>
      </c>
      <c r="N273" s="11">
        <f>SUM(line_downtime[[#This Row],[Emergency stop]:[Other]])/60</f>
        <v>0.23999999999999996</v>
      </c>
      <c r="O273" s="11">
        <f t="shared" si="8"/>
        <v>5.9999999999999991E-2</v>
      </c>
      <c r="P273" s="11">
        <f t="shared" si="9"/>
        <v>0.17999999999999997</v>
      </c>
      <c r="Q273" s="4">
        <f>SUM(line_downtime[[#This Row],[Emergency stop]:[Other]])</f>
        <v>14.399999999999999</v>
      </c>
    </row>
    <row r="274" spans="1:17" x14ac:dyDescent="0.25">
      <c r="A274">
        <v>422383</v>
      </c>
      <c r="B274" s="4">
        <v>3</v>
      </c>
      <c r="C274" s="4">
        <v>0</v>
      </c>
      <c r="D274" s="4">
        <v>0</v>
      </c>
      <c r="E274" s="4">
        <v>0</v>
      </c>
      <c r="F274" s="4">
        <v>3.5999999999999996</v>
      </c>
      <c r="G274" s="4">
        <v>3.5999999999999996</v>
      </c>
      <c r="H274" s="4">
        <v>0</v>
      </c>
      <c r="I274" s="4">
        <v>0</v>
      </c>
      <c r="J274" s="4">
        <v>1.7999999999999998</v>
      </c>
      <c r="K274" s="4">
        <v>0</v>
      </c>
      <c r="L274" s="4">
        <v>0</v>
      </c>
      <c r="M274" s="4">
        <v>0</v>
      </c>
      <c r="N274" s="11">
        <f>SUM(line_downtime[[#This Row],[Emergency stop]:[Other]])/60</f>
        <v>0.2</v>
      </c>
      <c r="O274" s="11">
        <f t="shared" si="8"/>
        <v>0.11999999999999998</v>
      </c>
      <c r="P274" s="11">
        <f t="shared" si="9"/>
        <v>8.0000000000000029E-2</v>
      </c>
      <c r="Q274" s="4">
        <f>SUM(line_downtime[[#This Row],[Emergency stop]:[Other]])</f>
        <v>12</v>
      </c>
    </row>
    <row r="275" spans="1:17" x14ac:dyDescent="0.25">
      <c r="A275">
        <v>422384</v>
      </c>
      <c r="B275" s="4">
        <v>0</v>
      </c>
      <c r="C275" s="4">
        <v>0</v>
      </c>
      <c r="D275" s="4">
        <v>0</v>
      </c>
      <c r="E275" s="4">
        <v>10.200000000000001</v>
      </c>
      <c r="F275" s="4">
        <v>0</v>
      </c>
      <c r="G275" s="4">
        <v>0</v>
      </c>
      <c r="H275" s="4">
        <v>13.8</v>
      </c>
      <c r="I275" s="4">
        <v>0</v>
      </c>
      <c r="J275" s="4">
        <v>0</v>
      </c>
      <c r="K275" s="4">
        <v>34.199999999999996</v>
      </c>
      <c r="L275" s="4">
        <v>0</v>
      </c>
      <c r="M275" s="4">
        <v>0</v>
      </c>
      <c r="N275" s="11">
        <f>SUM(line_downtime[[#This Row],[Emergency stop]:[Other]])/60</f>
        <v>0.97</v>
      </c>
      <c r="O275" s="11">
        <f t="shared" si="8"/>
        <v>0.56999999999999995</v>
      </c>
      <c r="P275" s="11">
        <f t="shared" si="9"/>
        <v>0.4</v>
      </c>
      <c r="Q275" s="4">
        <f>SUM(line_downtime[[#This Row],[Emergency stop]:[Other]])</f>
        <v>58.199999999999996</v>
      </c>
    </row>
    <row r="276" spans="1:17" x14ac:dyDescent="0.25">
      <c r="A276">
        <v>422385</v>
      </c>
      <c r="B276" s="4">
        <v>10.200000000000001</v>
      </c>
      <c r="C276" s="4">
        <v>40.200000000000003</v>
      </c>
      <c r="D276" s="4">
        <v>0</v>
      </c>
      <c r="E276" s="4">
        <v>0</v>
      </c>
      <c r="F276" s="4">
        <v>0</v>
      </c>
      <c r="G276" s="4">
        <v>0</v>
      </c>
      <c r="H276" s="4">
        <v>0</v>
      </c>
      <c r="I276" s="4">
        <v>0</v>
      </c>
      <c r="J276" s="4">
        <v>0</v>
      </c>
      <c r="K276" s="4">
        <v>58.199999999999996</v>
      </c>
      <c r="L276" s="4">
        <v>0</v>
      </c>
      <c r="M276" s="4">
        <v>0</v>
      </c>
      <c r="N276" s="11">
        <f>SUM(line_downtime[[#This Row],[Emergency stop]:[Other]])/60</f>
        <v>1.8099999999999998</v>
      </c>
      <c r="O276" s="11">
        <f t="shared" si="8"/>
        <v>1.6400000000000001</v>
      </c>
      <c r="P276" s="11">
        <f t="shared" si="9"/>
        <v>0.16999999999999971</v>
      </c>
      <c r="Q276" s="4">
        <f>SUM(line_downtime[[#This Row],[Emergency stop]:[Other]])</f>
        <v>108.6</v>
      </c>
    </row>
    <row r="277" spans="1:17" x14ac:dyDescent="0.25">
      <c r="A277">
        <v>422386</v>
      </c>
      <c r="B277" s="4">
        <v>0</v>
      </c>
      <c r="C277" s="4">
        <v>0</v>
      </c>
      <c r="D277" s="4">
        <v>0</v>
      </c>
      <c r="E277" s="4">
        <v>4.2</v>
      </c>
      <c r="F277" s="4">
        <v>0</v>
      </c>
      <c r="G277" s="4">
        <v>0</v>
      </c>
      <c r="H277" s="4">
        <v>0</v>
      </c>
      <c r="I277" s="4">
        <v>0</v>
      </c>
      <c r="J277" s="4">
        <v>6.6</v>
      </c>
      <c r="K277" s="4">
        <v>0</v>
      </c>
      <c r="L277" s="4">
        <v>0</v>
      </c>
      <c r="M277" s="4">
        <v>0</v>
      </c>
      <c r="N277" s="11">
        <f>SUM(line_downtime[[#This Row],[Emergency stop]:[Other]])/60</f>
        <v>0.18000000000000002</v>
      </c>
      <c r="O277" s="11">
        <f t="shared" si="8"/>
        <v>0</v>
      </c>
      <c r="P277" s="11">
        <f t="shared" si="9"/>
        <v>0.18000000000000002</v>
      </c>
      <c r="Q277" s="4">
        <f>SUM(line_downtime[[#This Row],[Emergency stop]:[Other]])</f>
        <v>10.8</v>
      </c>
    </row>
    <row r="278" spans="1:17" x14ac:dyDescent="0.25">
      <c r="A278">
        <v>422387</v>
      </c>
      <c r="B278" s="4">
        <v>15</v>
      </c>
      <c r="C278" s="4">
        <v>27.6</v>
      </c>
      <c r="D278" s="4">
        <v>0</v>
      </c>
      <c r="E278" s="4">
        <v>0</v>
      </c>
      <c r="F278" s="4">
        <v>0</v>
      </c>
      <c r="G278" s="4">
        <v>0</v>
      </c>
      <c r="H278" s="4">
        <v>0</v>
      </c>
      <c r="I278" s="4">
        <v>0</v>
      </c>
      <c r="J278" s="4">
        <v>0</v>
      </c>
      <c r="K278" s="4">
        <v>0</v>
      </c>
      <c r="L278" s="4">
        <v>0</v>
      </c>
      <c r="M278" s="4">
        <v>10.799999999999999</v>
      </c>
      <c r="N278" s="11">
        <f>SUM(line_downtime[[#This Row],[Emergency stop]:[Other]])/60</f>
        <v>0.89</v>
      </c>
      <c r="O278" s="11">
        <f t="shared" si="8"/>
        <v>0.46</v>
      </c>
      <c r="P278" s="11">
        <f t="shared" si="9"/>
        <v>0.43</v>
      </c>
      <c r="Q278" s="4">
        <f>SUM(line_downtime[[#This Row],[Emergency stop]:[Other]])</f>
        <v>53.4</v>
      </c>
    </row>
    <row r="279" spans="1:17" x14ac:dyDescent="0.25">
      <c r="A279">
        <v>422388</v>
      </c>
      <c r="B279" s="4">
        <v>0</v>
      </c>
      <c r="C279" s="4">
        <v>0</v>
      </c>
      <c r="D279" s="4">
        <v>0</v>
      </c>
      <c r="E279" s="4">
        <v>0</v>
      </c>
      <c r="F279" s="4">
        <v>0</v>
      </c>
      <c r="G279" s="4">
        <v>0</v>
      </c>
      <c r="H279" s="4">
        <v>0</v>
      </c>
      <c r="I279" s="4">
        <v>0</v>
      </c>
      <c r="J279" s="4">
        <v>0</v>
      </c>
      <c r="K279" s="4">
        <v>0</v>
      </c>
      <c r="L279" s="4">
        <v>15.600000000000001</v>
      </c>
      <c r="M279" s="4">
        <v>7.8000000000000007</v>
      </c>
      <c r="N279" s="11">
        <f>SUM(line_downtime[[#This Row],[Emergency stop]:[Other]])/60</f>
        <v>0.39</v>
      </c>
      <c r="O279" s="11">
        <f t="shared" si="8"/>
        <v>0.26</v>
      </c>
      <c r="P279" s="11">
        <f t="shared" si="9"/>
        <v>0.13</v>
      </c>
      <c r="Q279" s="4">
        <f>SUM(line_downtime[[#This Row],[Emergency stop]:[Other]])</f>
        <v>23.400000000000002</v>
      </c>
    </row>
    <row r="280" spans="1:17" x14ac:dyDescent="0.25">
      <c r="A280">
        <v>422389</v>
      </c>
      <c r="B280" s="4">
        <v>0</v>
      </c>
      <c r="C280" s="4">
        <v>28.799999999999997</v>
      </c>
      <c r="D280" s="4">
        <v>0</v>
      </c>
      <c r="E280" s="4">
        <v>0</v>
      </c>
      <c r="F280" s="4">
        <v>10.200000000000001</v>
      </c>
      <c r="G280" s="4">
        <v>9</v>
      </c>
      <c r="H280" s="4">
        <v>0</v>
      </c>
      <c r="I280" s="4">
        <v>0</v>
      </c>
      <c r="J280" s="4">
        <v>4.8</v>
      </c>
      <c r="K280" s="4">
        <v>0</v>
      </c>
      <c r="L280" s="4">
        <v>0</v>
      </c>
      <c r="M280" s="4">
        <v>0</v>
      </c>
      <c r="N280" s="11">
        <f>SUM(line_downtime[[#This Row],[Emergency stop]:[Other]])/60</f>
        <v>0.88</v>
      </c>
      <c r="O280" s="11">
        <f t="shared" si="8"/>
        <v>0.8</v>
      </c>
      <c r="P280" s="11">
        <f t="shared" si="9"/>
        <v>7.999999999999996E-2</v>
      </c>
      <c r="Q280" s="4">
        <f>SUM(line_downtime[[#This Row],[Emergency stop]:[Other]])</f>
        <v>52.8</v>
      </c>
    </row>
    <row r="281" spans="1:17" x14ac:dyDescent="0.25">
      <c r="A281">
        <v>422390</v>
      </c>
      <c r="B281" s="4">
        <v>0</v>
      </c>
      <c r="C281" s="4">
        <v>0</v>
      </c>
      <c r="D281" s="4">
        <v>0</v>
      </c>
      <c r="E281" s="4">
        <v>4.2</v>
      </c>
      <c r="F281" s="4">
        <v>0</v>
      </c>
      <c r="G281" s="4">
        <v>0</v>
      </c>
      <c r="H281" s="4">
        <v>0</v>
      </c>
      <c r="I281" s="4">
        <v>24</v>
      </c>
      <c r="J281" s="4">
        <v>0</v>
      </c>
      <c r="K281" s="4">
        <v>1.2</v>
      </c>
      <c r="L281" s="4">
        <v>0</v>
      </c>
      <c r="M281" s="4">
        <v>10.799999999999999</v>
      </c>
      <c r="N281" s="11">
        <f>SUM(line_downtime[[#This Row],[Emergency stop]:[Other]])/60</f>
        <v>0.66999999999999993</v>
      </c>
      <c r="O281" s="11">
        <f t="shared" si="8"/>
        <v>0.42</v>
      </c>
      <c r="P281" s="11">
        <f t="shared" si="9"/>
        <v>0.24999999999999994</v>
      </c>
      <c r="Q281" s="4">
        <f>SUM(line_downtime[[#This Row],[Emergency stop]:[Other]])</f>
        <v>40.199999999999996</v>
      </c>
    </row>
    <row r="282" spans="1:17" x14ac:dyDescent="0.25">
      <c r="A282">
        <v>422391</v>
      </c>
      <c r="B282" s="4">
        <v>0</v>
      </c>
      <c r="C282" s="4">
        <v>0</v>
      </c>
      <c r="D282" s="4">
        <v>0</v>
      </c>
      <c r="E282" s="4">
        <v>0</v>
      </c>
      <c r="F282" s="4">
        <v>0</v>
      </c>
      <c r="G282" s="4">
        <v>0</v>
      </c>
      <c r="H282" s="4">
        <v>0</v>
      </c>
      <c r="I282" s="4">
        <v>0</v>
      </c>
      <c r="J282" s="4">
        <v>0</v>
      </c>
      <c r="K282" s="4">
        <v>0</v>
      </c>
      <c r="L282" s="4">
        <v>30</v>
      </c>
      <c r="M282" s="4">
        <v>0</v>
      </c>
      <c r="N282" s="11">
        <f>SUM(line_downtime[[#This Row],[Emergency stop]:[Other]])/60</f>
        <v>0.5</v>
      </c>
      <c r="O282" s="11">
        <f t="shared" si="8"/>
        <v>0.5</v>
      </c>
      <c r="P282" s="11">
        <f t="shared" si="9"/>
        <v>0</v>
      </c>
      <c r="Q282" s="4">
        <f>SUM(line_downtime[[#This Row],[Emergency stop]:[Other]])</f>
        <v>30</v>
      </c>
    </row>
    <row r="283" spans="1:17" x14ac:dyDescent="0.25">
      <c r="A283">
        <v>422392</v>
      </c>
      <c r="B283" s="4">
        <v>0</v>
      </c>
      <c r="C283" s="4">
        <v>0</v>
      </c>
      <c r="D283" s="4">
        <v>0</v>
      </c>
      <c r="E283" s="4">
        <v>0</v>
      </c>
      <c r="F283" s="4">
        <v>0</v>
      </c>
      <c r="G283" s="4">
        <v>0</v>
      </c>
      <c r="H283" s="4">
        <v>0</v>
      </c>
      <c r="I283" s="4">
        <v>0</v>
      </c>
      <c r="J283" s="4">
        <v>0</v>
      </c>
      <c r="K283" s="4">
        <v>0</v>
      </c>
      <c r="L283" s="4">
        <v>0</v>
      </c>
      <c r="M283" s="4">
        <v>24.599999999999998</v>
      </c>
      <c r="N283" s="11">
        <f>SUM(line_downtime[[#This Row],[Emergency stop]:[Other]])/60</f>
        <v>0.41</v>
      </c>
      <c r="O283" s="11">
        <f t="shared" si="8"/>
        <v>0</v>
      </c>
      <c r="P283" s="11">
        <f t="shared" si="9"/>
        <v>0.41</v>
      </c>
      <c r="Q283" s="4">
        <f>SUM(line_downtime[[#This Row],[Emergency stop]:[Other]])</f>
        <v>24.599999999999998</v>
      </c>
    </row>
    <row r="284" spans="1:17" x14ac:dyDescent="0.25">
      <c r="A284">
        <v>422393</v>
      </c>
      <c r="B284" s="4">
        <v>0</v>
      </c>
      <c r="C284" s="4">
        <v>0</v>
      </c>
      <c r="D284" s="4">
        <v>0</v>
      </c>
      <c r="E284" s="4">
        <v>0</v>
      </c>
      <c r="F284" s="4">
        <v>0</v>
      </c>
      <c r="G284" s="4">
        <v>4.8</v>
      </c>
      <c r="H284" s="4">
        <v>18</v>
      </c>
      <c r="I284" s="4">
        <v>0</v>
      </c>
      <c r="J284" s="4">
        <v>32.400000000000006</v>
      </c>
      <c r="K284" s="4">
        <v>0</v>
      </c>
      <c r="L284" s="4">
        <v>0</v>
      </c>
      <c r="M284" s="4">
        <v>0</v>
      </c>
      <c r="N284" s="11">
        <f>SUM(line_downtime[[#This Row],[Emergency stop]:[Other]])/60</f>
        <v>0.92</v>
      </c>
      <c r="O284" s="11">
        <f t="shared" si="8"/>
        <v>0.08</v>
      </c>
      <c r="P284" s="11">
        <f t="shared" si="9"/>
        <v>0.84000000000000008</v>
      </c>
      <c r="Q284" s="4">
        <f>SUM(line_downtime[[#This Row],[Emergency stop]:[Other]])</f>
        <v>55.2</v>
      </c>
    </row>
    <row r="285" spans="1:17" x14ac:dyDescent="0.25">
      <c r="A285">
        <v>422394</v>
      </c>
      <c r="B285" s="4">
        <v>0</v>
      </c>
      <c r="C285" s="4">
        <v>0</v>
      </c>
      <c r="D285" s="4">
        <v>0</v>
      </c>
      <c r="E285" s="4">
        <v>0</v>
      </c>
      <c r="F285" s="4">
        <v>4.2</v>
      </c>
      <c r="G285" s="4">
        <v>3</v>
      </c>
      <c r="H285" s="4">
        <v>0</v>
      </c>
      <c r="I285" s="4">
        <v>5.3999999999999995</v>
      </c>
      <c r="J285" s="4">
        <v>0</v>
      </c>
      <c r="K285" s="4">
        <v>0</v>
      </c>
      <c r="L285" s="4">
        <v>0</v>
      </c>
      <c r="M285" s="4">
        <v>0</v>
      </c>
      <c r="N285" s="11">
        <f>SUM(line_downtime[[#This Row],[Emergency stop]:[Other]])/60</f>
        <v>0.21</v>
      </c>
      <c r="O285" s="11">
        <f t="shared" si="8"/>
        <v>0.21</v>
      </c>
      <c r="P285" s="11">
        <f t="shared" si="9"/>
        <v>0</v>
      </c>
      <c r="Q285" s="4">
        <f>SUM(line_downtime[[#This Row],[Emergency stop]:[Other]])</f>
        <v>12.6</v>
      </c>
    </row>
    <row r="286" spans="1:17" x14ac:dyDescent="0.25">
      <c r="A286">
        <v>422395</v>
      </c>
      <c r="B286" s="4">
        <v>0</v>
      </c>
      <c r="C286" s="4">
        <v>0</v>
      </c>
      <c r="D286" s="4">
        <v>0</v>
      </c>
      <c r="E286" s="4">
        <v>3.5999999999999996</v>
      </c>
      <c r="F286" s="4">
        <v>0</v>
      </c>
      <c r="G286" s="4">
        <v>0</v>
      </c>
      <c r="H286" s="4">
        <v>0</v>
      </c>
      <c r="I286" s="4">
        <v>11.4</v>
      </c>
      <c r="J286" s="4">
        <v>0</v>
      </c>
      <c r="K286" s="4">
        <v>0</v>
      </c>
      <c r="L286" s="4">
        <v>0</v>
      </c>
      <c r="M286" s="4">
        <v>20.400000000000002</v>
      </c>
      <c r="N286" s="11">
        <f>SUM(line_downtime[[#This Row],[Emergency stop]:[Other]])/60</f>
        <v>0.59000000000000008</v>
      </c>
      <c r="O286" s="11">
        <f t="shared" si="8"/>
        <v>0.19</v>
      </c>
      <c r="P286" s="11">
        <f t="shared" si="9"/>
        <v>0.40000000000000008</v>
      </c>
      <c r="Q286" s="4">
        <f>SUM(line_downtime[[#This Row],[Emergency stop]:[Other]])</f>
        <v>35.400000000000006</v>
      </c>
    </row>
    <row r="287" spans="1:17" x14ac:dyDescent="0.25">
      <c r="A287">
        <v>422396</v>
      </c>
      <c r="B287" s="4">
        <v>0</v>
      </c>
      <c r="C287" s="4">
        <v>0</v>
      </c>
      <c r="D287" s="4">
        <v>6.6</v>
      </c>
      <c r="E287" s="4">
        <v>0</v>
      </c>
      <c r="F287" s="4">
        <v>2.4</v>
      </c>
      <c r="G287" s="4">
        <v>0</v>
      </c>
      <c r="H287" s="4">
        <v>0</v>
      </c>
      <c r="I287" s="4">
        <v>0</v>
      </c>
      <c r="J287" s="4">
        <v>1.7999999999999998</v>
      </c>
      <c r="K287" s="4">
        <v>3</v>
      </c>
      <c r="L287" s="4">
        <v>0</v>
      </c>
      <c r="M287" s="4">
        <v>0</v>
      </c>
      <c r="N287" s="11">
        <f>SUM(line_downtime[[#This Row],[Emergency stop]:[Other]])/60</f>
        <v>0.23</v>
      </c>
      <c r="O287" s="11">
        <f t="shared" si="8"/>
        <v>9.0000000000000011E-2</v>
      </c>
      <c r="P287" s="11">
        <f t="shared" si="9"/>
        <v>0.14000000000000001</v>
      </c>
      <c r="Q287" s="4">
        <f>SUM(line_downtime[[#This Row],[Emergency stop]:[Other]])</f>
        <v>13.8</v>
      </c>
    </row>
    <row r="288" spans="1:17" x14ac:dyDescent="0.25">
      <c r="A288">
        <v>422397</v>
      </c>
      <c r="B288" s="4">
        <v>0</v>
      </c>
      <c r="C288" s="4">
        <v>0</v>
      </c>
      <c r="D288" s="4">
        <v>2.4</v>
      </c>
      <c r="E288" s="4">
        <v>0</v>
      </c>
      <c r="F288" s="4">
        <v>7.8000000000000007</v>
      </c>
      <c r="G288" s="4">
        <v>0</v>
      </c>
      <c r="H288" s="4">
        <v>0</v>
      </c>
      <c r="I288" s="4">
        <v>0</v>
      </c>
      <c r="J288" s="4">
        <v>0</v>
      </c>
      <c r="K288" s="4">
        <v>0</v>
      </c>
      <c r="L288" s="4">
        <v>12</v>
      </c>
      <c r="M288" s="4">
        <v>0</v>
      </c>
      <c r="N288" s="11">
        <f>SUM(line_downtime[[#This Row],[Emergency stop]:[Other]])/60</f>
        <v>0.37000000000000005</v>
      </c>
      <c r="O288" s="11">
        <f t="shared" si="8"/>
        <v>0.33</v>
      </c>
      <c r="P288" s="11">
        <f t="shared" si="9"/>
        <v>4.0000000000000036E-2</v>
      </c>
      <c r="Q288" s="4">
        <f>SUM(line_downtime[[#This Row],[Emergency stop]:[Other]])</f>
        <v>22.200000000000003</v>
      </c>
    </row>
    <row r="289" spans="1:17" x14ac:dyDescent="0.25">
      <c r="A289">
        <v>422398</v>
      </c>
      <c r="B289" s="4">
        <v>0</v>
      </c>
      <c r="C289" s="4">
        <v>1.2</v>
      </c>
      <c r="D289" s="4">
        <v>3</v>
      </c>
      <c r="E289" s="4">
        <v>0</v>
      </c>
      <c r="F289" s="4">
        <v>3</v>
      </c>
      <c r="G289" s="4">
        <v>0</v>
      </c>
      <c r="H289" s="4">
        <v>0</v>
      </c>
      <c r="I289" s="4">
        <v>0</v>
      </c>
      <c r="J289" s="4">
        <v>0</v>
      </c>
      <c r="K289" s="4">
        <v>0</v>
      </c>
      <c r="L289" s="4">
        <v>0</v>
      </c>
      <c r="M289" s="4">
        <v>3.5999999999999996</v>
      </c>
      <c r="N289" s="11">
        <f>SUM(line_downtime[[#This Row],[Emergency stop]:[Other]])/60</f>
        <v>0.18000000000000002</v>
      </c>
      <c r="O289" s="11">
        <f t="shared" si="8"/>
        <v>7.0000000000000007E-2</v>
      </c>
      <c r="P289" s="11">
        <f t="shared" si="9"/>
        <v>0.11000000000000001</v>
      </c>
      <c r="Q289" s="4">
        <f>SUM(line_downtime[[#This Row],[Emergency stop]:[Other]])</f>
        <v>10.8</v>
      </c>
    </row>
    <row r="290" spans="1:17" x14ac:dyDescent="0.25">
      <c r="A290">
        <v>422399</v>
      </c>
      <c r="B290" s="4">
        <v>0</v>
      </c>
      <c r="C290" s="4">
        <v>0</v>
      </c>
      <c r="D290" s="4">
        <v>0</v>
      </c>
      <c r="E290" s="4">
        <v>15</v>
      </c>
      <c r="F290" s="4">
        <v>0</v>
      </c>
      <c r="G290" s="4">
        <v>13.8</v>
      </c>
      <c r="H290" s="4">
        <v>0</v>
      </c>
      <c r="I290" s="4">
        <v>0</v>
      </c>
      <c r="J290" s="4">
        <v>0</v>
      </c>
      <c r="K290" s="4">
        <v>0</v>
      </c>
      <c r="L290" s="4">
        <v>0</v>
      </c>
      <c r="M290" s="4">
        <v>0</v>
      </c>
      <c r="N290" s="11">
        <f>SUM(line_downtime[[#This Row],[Emergency stop]:[Other]])/60</f>
        <v>0.48000000000000004</v>
      </c>
      <c r="O290" s="11">
        <f t="shared" si="8"/>
        <v>0.23</v>
      </c>
      <c r="P290" s="11">
        <f t="shared" si="9"/>
        <v>0.25</v>
      </c>
      <c r="Q290" s="4">
        <f>SUM(line_downtime[[#This Row],[Emergency stop]:[Other]])</f>
        <v>28.8</v>
      </c>
    </row>
    <row r="291" spans="1:17" x14ac:dyDescent="0.25">
      <c r="A291">
        <v>422400</v>
      </c>
      <c r="B291" s="4">
        <v>0</v>
      </c>
      <c r="C291" s="4">
        <v>10.799999999999999</v>
      </c>
      <c r="D291" s="4">
        <v>4.8</v>
      </c>
      <c r="E291" s="4">
        <v>0</v>
      </c>
      <c r="F291" s="4">
        <v>0</v>
      </c>
      <c r="G291" s="4">
        <v>0</v>
      </c>
      <c r="H291" s="4">
        <v>0</v>
      </c>
      <c r="I291" s="4">
        <v>28.799999999999997</v>
      </c>
      <c r="J291" s="4">
        <v>0</v>
      </c>
      <c r="K291" s="4">
        <v>13.2</v>
      </c>
      <c r="L291" s="4">
        <v>0</v>
      </c>
      <c r="M291" s="4">
        <v>0</v>
      </c>
      <c r="N291" s="11">
        <f>SUM(line_downtime[[#This Row],[Emergency stop]:[Other]])/60</f>
        <v>0.95999999999999985</v>
      </c>
      <c r="O291" s="11">
        <f t="shared" si="8"/>
        <v>0.88</v>
      </c>
      <c r="P291" s="11">
        <f t="shared" si="9"/>
        <v>7.9999999999999849E-2</v>
      </c>
      <c r="Q291" s="4">
        <f>SUM(line_downtime[[#This Row],[Emergency stop]:[Other]])</f>
        <v>57.599999999999994</v>
      </c>
    </row>
    <row r="292" spans="1:17" x14ac:dyDescent="0.25">
      <c r="A292">
        <v>422401</v>
      </c>
      <c r="B292" s="4">
        <v>49.8</v>
      </c>
      <c r="C292" s="4">
        <v>0</v>
      </c>
      <c r="D292" s="4">
        <v>0</v>
      </c>
      <c r="E292" s="4">
        <v>0</v>
      </c>
      <c r="F292" s="4">
        <v>0</v>
      </c>
      <c r="G292" s="4">
        <v>7.8000000000000007</v>
      </c>
      <c r="H292" s="4">
        <v>0</v>
      </c>
      <c r="I292" s="4">
        <v>0</v>
      </c>
      <c r="J292" s="4">
        <v>0</v>
      </c>
      <c r="K292" s="4">
        <v>0.6</v>
      </c>
      <c r="L292" s="4">
        <v>0</v>
      </c>
      <c r="M292" s="4">
        <v>0</v>
      </c>
      <c r="N292" s="11">
        <f>SUM(line_downtime[[#This Row],[Emergency stop]:[Other]])/60</f>
        <v>0.97</v>
      </c>
      <c r="O292" s="11">
        <f t="shared" si="8"/>
        <v>0.14000000000000001</v>
      </c>
      <c r="P292" s="11">
        <f t="shared" si="9"/>
        <v>0.83</v>
      </c>
      <c r="Q292" s="4">
        <f>SUM(line_downtime[[#This Row],[Emergency stop]:[Other]])</f>
        <v>58.199999999999996</v>
      </c>
    </row>
    <row r="293" spans="1:17" x14ac:dyDescent="0.25">
      <c r="A293">
        <v>422402</v>
      </c>
      <c r="B293" s="4">
        <v>0</v>
      </c>
      <c r="C293" s="4">
        <v>0</v>
      </c>
      <c r="D293" s="4">
        <v>0</v>
      </c>
      <c r="E293" s="4">
        <v>0</v>
      </c>
      <c r="F293" s="4">
        <v>8.4</v>
      </c>
      <c r="G293" s="4">
        <v>16.8</v>
      </c>
      <c r="H293" s="4">
        <v>16.200000000000003</v>
      </c>
      <c r="I293" s="4">
        <v>0</v>
      </c>
      <c r="J293" s="4">
        <v>0</v>
      </c>
      <c r="K293" s="4">
        <v>0</v>
      </c>
      <c r="L293" s="4">
        <v>0</v>
      </c>
      <c r="M293" s="4">
        <v>1.7999999999999998</v>
      </c>
      <c r="N293" s="11">
        <f>SUM(line_downtime[[#This Row],[Emergency stop]:[Other]])/60</f>
        <v>0.72000000000000008</v>
      </c>
      <c r="O293" s="11">
        <f t="shared" si="8"/>
        <v>0.42000000000000004</v>
      </c>
      <c r="P293" s="11">
        <f t="shared" si="9"/>
        <v>0.30000000000000004</v>
      </c>
      <c r="Q293" s="4">
        <f>SUM(line_downtime[[#This Row],[Emergency stop]:[Other]])</f>
        <v>43.2</v>
      </c>
    </row>
    <row r="294" spans="1:17" x14ac:dyDescent="0.25">
      <c r="A294">
        <v>422403</v>
      </c>
      <c r="B294" s="4">
        <v>0</v>
      </c>
      <c r="C294" s="4">
        <v>0</v>
      </c>
      <c r="D294" s="4">
        <v>0</v>
      </c>
      <c r="E294" s="4">
        <v>9</v>
      </c>
      <c r="F294" s="4">
        <v>0</v>
      </c>
      <c r="G294" s="4">
        <v>12.6</v>
      </c>
      <c r="H294" s="4">
        <v>0</v>
      </c>
      <c r="I294" s="4">
        <v>0</v>
      </c>
      <c r="J294" s="4">
        <v>0</v>
      </c>
      <c r="K294" s="4">
        <v>0</v>
      </c>
      <c r="L294" s="4">
        <v>0</v>
      </c>
      <c r="M294" s="4">
        <v>0</v>
      </c>
      <c r="N294" s="11">
        <f>SUM(line_downtime[[#This Row],[Emergency stop]:[Other]])/60</f>
        <v>0.36000000000000004</v>
      </c>
      <c r="O294" s="11">
        <f t="shared" si="8"/>
        <v>0.21</v>
      </c>
      <c r="P294" s="11">
        <f t="shared" si="9"/>
        <v>0.15000000000000005</v>
      </c>
      <c r="Q294" s="4">
        <f>SUM(line_downtime[[#This Row],[Emergency stop]:[Other]])</f>
        <v>21.6</v>
      </c>
    </row>
    <row r="295" spans="1:17" x14ac:dyDescent="0.25">
      <c r="A295">
        <v>422404</v>
      </c>
      <c r="B295" s="4">
        <v>0</v>
      </c>
      <c r="C295" s="4">
        <v>0</v>
      </c>
      <c r="D295" s="4">
        <v>0</v>
      </c>
      <c r="E295" s="4">
        <v>0</v>
      </c>
      <c r="F295" s="4">
        <v>0</v>
      </c>
      <c r="G295" s="4">
        <v>14.399999999999999</v>
      </c>
      <c r="H295" s="4">
        <v>0</v>
      </c>
      <c r="I295" s="4">
        <v>0</v>
      </c>
      <c r="J295" s="4">
        <v>4.2</v>
      </c>
      <c r="K295" s="4">
        <v>17.399999999999999</v>
      </c>
      <c r="L295" s="4">
        <v>0</v>
      </c>
      <c r="M295" s="4">
        <v>0</v>
      </c>
      <c r="N295" s="11">
        <f>SUM(line_downtime[[#This Row],[Emergency stop]:[Other]])/60</f>
        <v>0.6</v>
      </c>
      <c r="O295" s="11">
        <f t="shared" si="8"/>
        <v>0.52999999999999992</v>
      </c>
      <c r="P295" s="11">
        <f t="shared" si="9"/>
        <v>7.0000000000000062E-2</v>
      </c>
      <c r="Q295" s="4">
        <f>SUM(line_downtime[[#This Row],[Emergency stop]:[Other]])</f>
        <v>36</v>
      </c>
    </row>
    <row r="296" spans="1:17" x14ac:dyDescent="0.25">
      <c r="A296">
        <v>422405</v>
      </c>
      <c r="B296" s="4">
        <v>0</v>
      </c>
      <c r="C296" s="4">
        <v>0</v>
      </c>
      <c r="D296" s="4">
        <v>0</v>
      </c>
      <c r="E296" s="4">
        <v>0</v>
      </c>
      <c r="F296" s="4">
        <v>94.800000000000011</v>
      </c>
      <c r="G296" s="4">
        <v>0</v>
      </c>
      <c r="H296" s="4">
        <v>0</v>
      </c>
      <c r="I296" s="4">
        <v>0</v>
      </c>
      <c r="J296" s="4">
        <v>0</v>
      </c>
      <c r="K296" s="4">
        <v>0</v>
      </c>
      <c r="L296" s="4">
        <v>0</v>
      </c>
      <c r="M296" s="4">
        <v>0</v>
      </c>
      <c r="N296" s="11">
        <f>SUM(line_downtime[[#This Row],[Emergency stop]:[Other]])/60</f>
        <v>1.5800000000000003</v>
      </c>
      <c r="O296" s="11">
        <f t="shared" si="8"/>
        <v>1.5800000000000003</v>
      </c>
      <c r="P296" s="11">
        <f t="shared" si="9"/>
        <v>0</v>
      </c>
      <c r="Q296" s="4">
        <f>SUM(line_downtime[[#This Row],[Emergency stop]:[Other]])</f>
        <v>94.800000000000011</v>
      </c>
    </row>
    <row r="297" spans="1:17" x14ac:dyDescent="0.25">
      <c r="A297">
        <v>422406</v>
      </c>
      <c r="B297" s="4">
        <v>0</v>
      </c>
      <c r="C297" s="4">
        <v>0</v>
      </c>
      <c r="D297" s="4">
        <v>0</v>
      </c>
      <c r="E297" s="4">
        <v>0</v>
      </c>
      <c r="F297" s="4">
        <v>0</v>
      </c>
      <c r="G297" s="4">
        <v>0</v>
      </c>
      <c r="H297" s="4">
        <v>39.6</v>
      </c>
      <c r="I297" s="4">
        <v>0</v>
      </c>
      <c r="J297" s="4">
        <v>0</v>
      </c>
      <c r="K297" s="4">
        <v>0</v>
      </c>
      <c r="L297" s="4">
        <v>0</v>
      </c>
      <c r="M297" s="4">
        <v>0</v>
      </c>
      <c r="N297" s="11">
        <f>SUM(line_downtime[[#This Row],[Emergency stop]:[Other]])/60</f>
        <v>0.66</v>
      </c>
      <c r="O297" s="11">
        <f t="shared" si="8"/>
        <v>0</v>
      </c>
      <c r="P297" s="11">
        <f t="shared" si="9"/>
        <v>0.66</v>
      </c>
      <c r="Q297" s="4">
        <f>SUM(line_downtime[[#This Row],[Emergency stop]:[Other]])</f>
        <v>39.6</v>
      </c>
    </row>
    <row r="298" spans="1:17" x14ac:dyDescent="0.25">
      <c r="A298">
        <v>422407</v>
      </c>
      <c r="B298" s="4">
        <v>0</v>
      </c>
      <c r="C298" s="4">
        <v>31.8</v>
      </c>
      <c r="D298" s="4">
        <v>0</v>
      </c>
      <c r="E298" s="4">
        <v>0</v>
      </c>
      <c r="F298" s="4">
        <v>0</v>
      </c>
      <c r="G298" s="4">
        <v>0</v>
      </c>
      <c r="H298" s="4">
        <v>0</v>
      </c>
      <c r="I298" s="4">
        <v>0</v>
      </c>
      <c r="J298" s="4">
        <v>0</v>
      </c>
      <c r="K298" s="4">
        <v>0</v>
      </c>
      <c r="L298" s="4">
        <v>0</v>
      </c>
      <c r="M298" s="4">
        <v>0</v>
      </c>
      <c r="N298" s="11">
        <f>SUM(line_downtime[[#This Row],[Emergency stop]:[Other]])/60</f>
        <v>0.53</v>
      </c>
      <c r="O298" s="11">
        <f t="shared" si="8"/>
        <v>0.53</v>
      </c>
      <c r="P298" s="11">
        <f t="shared" si="9"/>
        <v>0</v>
      </c>
      <c r="Q298" s="4">
        <f>SUM(line_downtime[[#This Row],[Emergency stop]:[Other]])</f>
        <v>31.8</v>
      </c>
    </row>
    <row r="299" spans="1:17" x14ac:dyDescent="0.25">
      <c r="A299">
        <v>422408</v>
      </c>
      <c r="B299" s="4">
        <v>19.2</v>
      </c>
      <c r="C299" s="4">
        <v>0</v>
      </c>
      <c r="D299" s="4">
        <v>0</v>
      </c>
      <c r="E299" s="4">
        <v>0</v>
      </c>
      <c r="F299" s="4">
        <v>0</v>
      </c>
      <c r="G299" s="4">
        <v>0</v>
      </c>
      <c r="H299" s="4">
        <v>0</v>
      </c>
      <c r="I299" s="4">
        <v>0</v>
      </c>
      <c r="J299" s="4">
        <v>2.4</v>
      </c>
      <c r="K299" s="4">
        <v>0</v>
      </c>
      <c r="L299" s="4">
        <v>0</v>
      </c>
      <c r="M299" s="4">
        <v>3.5999999999999996</v>
      </c>
      <c r="N299" s="11">
        <f>SUM(line_downtime[[#This Row],[Emergency stop]:[Other]])/60</f>
        <v>0.41999999999999993</v>
      </c>
      <c r="O299" s="11">
        <f t="shared" si="8"/>
        <v>0</v>
      </c>
      <c r="P299" s="11">
        <f t="shared" si="9"/>
        <v>0.41999999999999993</v>
      </c>
      <c r="Q299" s="4">
        <f>SUM(line_downtime[[#This Row],[Emergency stop]:[Other]])</f>
        <v>25.199999999999996</v>
      </c>
    </row>
    <row r="300" spans="1:17" x14ac:dyDescent="0.25">
      <c r="A300">
        <v>422409</v>
      </c>
      <c r="B300" s="4">
        <v>0</v>
      </c>
      <c r="C300" s="4">
        <v>0</v>
      </c>
      <c r="D300" s="4">
        <v>0</v>
      </c>
      <c r="E300" s="4">
        <v>0</v>
      </c>
      <c r="F300" s="4">
        <v>0</v>
      </c>
      <c r="G300" s="4">
        <v>0</v>
      </c>
      <c r="H300" s="4">
        <v>15.600000000000001</v>
      </c>
      <c r="I300" s="4">
        <v>0</v>
      </c>
      <c r="J300" s="4">
        <v>0</v>
      </c>
      <c r="K300" s="4">
        <v>0</v>
      </c>
      <c r="L300" s="4">
        <v>0</v>
      </c>
      <c r="M300" s="4">
        <v>0</v>
      </c>
      <c r="N300" s="11">
        <f>SUM(line_downtime[[#This Row],[Emergency stop]:[Other]])/60</f>
        <v>0.26</v>
      </c>
      <c r="O300" s="11">
        <f t="shared" si="8"/>
        <v>0</v>
      </c>
      <c r="P300" s="11">
        <f t="shared" si="9"/>
        <v>0.26</v>
      </c>
      <c r="Q300" s="4">
        <f>SUM(line_downtime[[#This Row],[Emergency stop]:[Other]])</f>
        <v>15.600000000000001</v>
      </c>
    </row>
    <row r="301" spans="1:17" x14ac:dyDescent="0.25">
      <c r="A301">
        <v>422410</v>
      </c>
      <c r="B301" s="4">
        <v>0</v>
      </c>
      <c r="C301" s="4">
        <v>0</v>
      </c>
      <c r="D301" s="4">
        <v>0</v>
      </c>
      <c r="E301" s="4">
        <v>3</v>
      </c>
      <c r="F301" s="4">
        <v>9.6</v>
      </c>
      <c r="G301" s="4">
        <v>4.2</v>
      </c>
      <c r="H301" s="4">
        <v>0</v>
      </c>
      <c r="I301" s="4">
        <v>0</v>
      </c>
      <c r="J301" s="4">
        <v>0</v>
      </c>
      <c r="K301" s="4">
        <v>0</v>
      </c>
      <c r="L301" s="4">
        <v>0</v>
      </c>
      <c r="M301" s="4">
        <v>0</v>
      </c>
      <c r="N301" s="11">
        <f>SUM(line_downtime[[#This Row],[Emergency stop]:[Other]])/60</f>
        <v>0.28000000000000003</v>
      </c>
      <c r="O301" s="11">
        <f t="shared" si="8"/>
        <v>0.23</v>
      </c>
      <c r="P301" s="11">
        <f t="shared" si="9"/>
        <v>5.0000000000000017E-2</v>
      </c>
      <c r="Q301" s="4">
        <f>SUM(line_downtime[[#This Row],[Emergency stop]:[Other]])</f>
        <v>16.8</v>
      </c>
    </row>
    <row r="302" spans="1:17" x14ac:dyDescent="0.25">
      <c r="A302">
        <v>422411</v>
      </c>
      <c r="B302" s="4">
        <v>0</v>
      </c>
      <c r="C302" s="4">
        <v>4.8</v>
      </c>
      <c r="D302" s="4">
        <v>0</v>
      </c>
      <c r="E302" s="4">
        <v>0</v>
      </c>
      <c r="F302" s="4">
        <v>7.8000000000000007</v>
      </c>
      <c r="G302" s="4">
        <v>0</v>
      </c>
      <c r="H302" s="4">
        <v>0</v>
      </c>
      <c r="I302" s="4">
        <v>24.599999999999998</v>
      </c>
      <c r="J302" s="4">
        <v>0</v>
      </c>
      <c r="K302" s="4">
        <v>0</v>
      </c>
      <c r="L302" s="4">
        <v>15</v>
      </c>
      <c r="M302" s="4">
        <v>0</v>
      </c>
      <c r="N302" s="11">
        <f>SUM(line_downtime[[#This Row],[Emergency stop]:[Other]])/60</f>
        <v>0.87</v>
      </c>
      <c r="O302" s="11">
        <f t="shared" si="8"/>
        <v>0.87</v>
      </c>
      <c r="P302" s="11">
        <f t="shared" si="9"/>
        <v>0</v>
      </c>
      <c r="Q302" s="4">
        <f>SUM(line_downtime[[#This Row],[Emergency stop]:[Other]])</f>
        <v>52.2</v>
      </c>
    </row>
    <row r="303" spans="1:17" x14ac:dyDescent="0.25">
      <c r="A303">
        <v>422412</v>
      </c>
      <c r="B303" s="4">
        <v>0</v>
      </c>
      <c r="C303" s="4">
        <v>0</v>
      </c>
      <c r="D303" s="4">
        <v>0</v>
      </c>
      <c r="E303" s="4">
        <v>0</v>
      </c>
      <c r="F303" s="4">
        <v>13.2</v>
      </c>
      <c r="G303" s="4">
        <v>0</v>
      </c>
      <c r="H303" s="4">
        <v>48</v>
      </c>
      <c r="I303" s="4">
        <v>11.4</v>
      </c>
      <c r="J303" s="4">
        <v>0</v>
      </c>
      <c r="K303" s="4">
        <v>0</v>
      </c>
      <c r="L303" s="4">
        <v>0</v>
      </c>
      <c r="M303" s="4">
        <v>40.200000000000003</v>
      </c>
      <c r="N303" s="11">
        <f>SUM(line_downtime[[#This Row],[Emergency stop]:[Other]])/60</f>
        <v>1.8800000000000001</v>
      </c>
      <c r="O303" s="11">
        <f t="shared" si="8"/>
        <v>0.41000000000000003</v>
      </c>
      <c r="P303" s="11">
        <f t="shared" si="9"/>
        <v>1.4700000000000002</v>
      </c>
      <c r="Q303" s="4">
        <f>SUM(line_downtime[[#This Row],[Emergency stop]:[Other]])</f>
        <v>112.80000000000001</v>
      </c>
    </row>
    <row r="304" spans="1:17" x14ac:dyDescent="0.25">
      <c r="A304">
        <v>422413</v>
      </c>
      <c r="B304" s="4">
        <v>0</v>
      </c>
      <c r="C304" s="4">
        <v>0</v>
      </c>
      <c r="D304" s="4">
        <v>0</v>
      </c>
      <c r="E304" s="4">
        <v>0</v>
      </c>
      <c r="F304" s="4">
        <v>0</v>
      </c>
      <c r="G304" s="4">
        <v>0</v>
      </c>
      <c r="H304" s="4">
        <v>0</v>
      </c>
      <c r="I304" s="4">
        <v>0</v>
      </c>
      <c r="J304" s="4">
        <v>0</v>
      </c>
      <c r="K304" s="4">
        <v>36.6</v>
      </c>
      <c r="L304" s="4">
        <v>0</v>
      </c>
      <c r="M304" s="4">
        <v>0</v>
      </c>
      <c r="N304" s="11">
        <f>SUM(line_downtime[[#This Row],[Emergency stop]:[Other]])/60</f>
        <v>0.61</v>
      </c>
      <c r="O304" s="11">
        <f t="shared" si="8"/>
        <v>0.61</v>
      </c>
      <c r="P304" s="11">
        <f t="shared" si="9"/>
        <v>0</v>
      </c>
      <c r="Q304" s="4">
        <f>SUM(line_downtime[[#This Row],[Emergency stop]:[Other]])</f>
        <v>36.6</v>
      </c>
    </row>
    <row r="305" spans="1:17" x14ac:dyDescent="0.25">
      <c r="A305">
        <v>422414</v>
      </c>
      <c r="B305" s="4">
        <v>0</v>
      </c>
      <c r="C305" s="4">
        <v>0</v>
      </c>
      <c r="D305" s="4">
        <v>12.6</v>
      </c>
      <c r="E305" s="4">
        <v>7.1999999999999993</v>
      </c>
      <c r="F305" s="4">
        <v>0</v>
      </c>
      <c r="G305" s="4">
        <v>0</v>
      </c>
      <c r="H305" s="4">
        <v>0</v>
      </c>
      <c r="I305" s="4">
        <v>0</v>
      </c>
      <c r="J305" s="4">
        <v>1.2</v>
      </c>
      <c r="K305" s="4">
        <v>38.4</v>
      </c>
      <c r="L305" s="4">
        <v>0</v>
      </c>
      <c r="M305" s="4">
        <v>0</v>
      </c>
      <c r="N305" s="11">
        <f>SUM(line_downtime[[#This Row],[Emergency stop]:[Other]])/60</f>
        <v>0.98999999999999988</v>
      </c>
      <c r="O305" s="11">
        <f t="shared" si="8"/>
        <v>0.64</v>
      </c>
      <c r="P305" s="11">
        <f t="shared" si="9"/>
        <v>0.34999999999999987</v>
      </c>
      <c r="Q305" s="4">
        <f>SUM(line_downtime[[#This Row],[Emergency stop]:[Other]])</f>
        <v>59.399999999999991</v>
      </c>
    </row>
    <row r="306" spans="1:17" x14ac:dyDescent="0.25">
      <c r="A306">
        <v>422415</v>
      </c>
      <c r="B306" s="4">
        <v>16.200000000000003</v>
      </c>
      <c r="C306" s="4">
        <v>0</v>
      </c>
      <c r="D306" s="4">
        <v>0</v>
      </c>
      <c r="E306" s="4">
        <v>0</v>
      </c>
      <c r="F306" s="4">
        <v>0</v>
      </c>
      <c r="G306" s="4">
        <v>0</v>
      </c>
      <c r="H306" s="4">
        <v>0</v>
      </c>
      <c r="I306" s="4">
        <v>0</v>
      </c>
      <c r="J306" s="4">
        <v>0</v>
      </c>
      <c r="K306" s="4">
        <v>0</v>
      </c>
      <c r="L306" s="4">
        <v>0</v>
      </c>
      <c r="M306" s="4">
        <v>0</v>
      </c>
      <c r="N306" s="11">
        <f>SUM(line_downtime[[#This Row],[Emergency stop]:[Other]])/60</f>
        <v>0.27000000000000007</v>
      </c>
      <c r="O306" s="11">
        <f t="shared" si="8"/>
        <v>0</v>
      </c>
      <c r="P306" s="11">
        <f t="shared" si="9"/>
        <v>0.27000000000000007</v>
      </c>
      <c r="Q306" s="4">
        <f>SUM(line_downtime[[#This Row],[Emergency stop]:[Other]])</f>
        <v>16.200000000000003</v>
      </c>
    </row>
    <row r="307" spans="1:17" x14ac:dyDescent="0.25">
      <c r="A307">
        <v>422416</v>
      </c>
      <c r="B307" s="4">
        <v>0</v>
      </c>
      <c r="C307" s="4">
        <v>0</v>
      </c>
      <c r="D307" s="4">
        <v>5.3999999999999995</v>
      </c>
      <c r="E307" s="4">
        <v>0</v>
      </c>
      <c r="F307" s="4">
        <v>0</v>
      </c>
      <c r="G307" s="4">
        <v>0</v>
      </c>
      <c r="H307" s="4">
        <v>0</v>
      </c>
      <c r="I307" s="4">
        <v>28.799999999999997</v>
      </c>
      <c r="J307" s="4">
        <v>0</v>
      </c>
      <c r="K307" s="4">
        <v>0</v>
      </c>
      <c r="L307" s="4">
        <v>0</v>
      </c>
      <c r="M307" s="4">
        <v>0</v>
      </c>
      <c r="N307" s="11">
        <f>SUM(line_downtime[[#This Row],[Emergency stop]:[Other]])/60</f>
        <v>0.56999999999999995</v>
      </c>
      <c r="O307" s="11">
        <f t="shared" si="8"/>
        <v>0.47999999999999993</v>
      </c>
      <c r="P307" s="11">
        <f t="shared" si="9"/>
        <v>9.0000000000000024E-2</v>
      </c>
      <c r="Q307" s="4">
        <f>SUM(line_downtime[[#This Row],[Emergency stop]:[Other]])</f>
        <v>34.199999999999996</v>
      </c>
    </row>
    <row r="308" spans="1:17" x14ac:dyDescent="0.25">
      <c r="A308">
        <v>422417</v>
      </c>
      <c r="B308" s="4">
        <v>51.6</v>
      </c>
      <c r="C308" s="4">
        <v>0</v>
      </c>
      <c r="D308" s="4">
        <v>3</v>
      </c>
      <c r="E308" s="4">
        <v>0</v>
      </c>
      <c r="F308" s="4">
        <v>0</v>
      </c>
      <c r="G308" s="4">
        <v>30.6</v>
      </c>
      <c r="H308" s="4">
        <v>34.199999999999996</v>
      </c>
      <c r="I308" s="4">
        <v>0</v>
      </c>
      <c r="J308" s="4">
        <v>0</v>
      </c>
      <c r="K308" s="4">
        <v>0</v>
      </c>
      <c r="L308" s="4">
        <v>0</v>
      </c>
      <c r="M308" s="4">
        <v>0</v>
      </c>
      <c r="N308" s="11">
        <f>SUM(line_downtime[[#This Row],[Emergency stop]:[Other]])/60</f>
        <v>1.99</v>
      </c>
      <c r="O308" s="11">
        <f t="shared" si="8"/>
        <v>0.51</v>
      </c>
      <c r="P308" s="11">
        <f t="shared" si="9"/>
        <v>1.48</v>
      </c>
      <c r="Q308" s="4">
        <f>SUM(line_downtime[[#This Row],[Emergency stop]:[Other]])</f>
        <v>119.4</v>
      </c>
    </row>
    <row r="309" spans="1:17" x14ac:dyDescent="0.25">
      <c r="A309">
        <v>422418</v>
      </c>
      <c r="B309" s="4">
        <v>0</v>
      </c>
      <c r="C309" s="4">
        <v>0</v>
      </c>
      <c r="D309" s="4">
        <v>51</v>
      </c>
      <c r="E309" s="4">
        <v>0</v>
      </c>
      <c r="F309" s="4">
        <v>0</v>
      </c>
      <c r="G309" s="4">
        <v>0</v>
      </c>
      <c r="H309" s="4">
        <v>0</v>
      </c>
      <c r="I309" s="4">
        <v>0</v>
      </c>
      <c r="J309" s="4">
        <v>0</v>
      </c>
      <c r="K309" s="4">
        <v>0</v>
      </c>
      <c r="L309" s="4">
        <v>0</v>
      </c>
      <c r="M309" s="4">
        <v>0</v>
      </c>
      <c r="N309" s="11">
        <f>SUM(line_downtime[[#This Row],[Emergency stop]:[Other]])/60</f>
        <v>0.85</v>
      </c>
      <c r="O309" s="11">
        <f t="shared" si="8"/>
        <v>0</v>
      </c>
      <c r="P309" s="11">
        <f t="shared" si="9"/>
        <v>0.85</v>
      </c>
      <c r="Q309" s="4">
        <f>SUM(line_downtime[[#This Row],[Emergency stop]:[Other]])</f>
        <v>51</v>
      </c>
    </row>
    <row r="310" spans="1:17" x14ac:dyDescent="0.25">
      <c r="A310">
        <v>422419</v>
      </c>
      <c r="B310" s="4">
        <v>0</v>
      </c>
      <c r="C310" s="4">
        <v>0</v>
      </c>
      <c r="D310" s="4">
        <v>0</v>
      </c>
      <c r="E310" s="4">
        <v>0</v>
      </c>
      <c r="F310" s="4">
        <v>0</v>
      </c>
      <c r="G310" s="4">
        <v>0</v>
      </c>
      <c r="H310" s="4">
        <v>28.799999999999997</v>
      </c>
      <c r="I310" s="4">
        <v>0</v>
      </c>
      <c r="J310" s="4">
        <v>0</v>
      </c>
      <c r="K310" s="4">
        <v>0</v>
      </c>
      <c r="L310" s="4">
        <v>0</v>
      </c>
      <c r="M310" s="4">
        <v>0</v>
      </c>
      <c r="N310" s="11">
        <f>SUM(line_downtime[[#This Row],[Emergency stop]:[Other]])/60</f>
        <v>0.47999999999999993</v>
      </c>
      <c r="O310" s="11">
        <f t="shared" si="8"/>
        <v>0</v>
      </c>
      <c r="P310" s="11">
        <f t="shared" si="9"/>
        <v>0.47999999999999993</v>
      </c>
      <c r="Q310" s="4">
        <f>SUM(line_downtime[[#This Row],[Emergency stop]:[Other]])</f>
        <v>28.799999999999997</v>
      </c>
    </row>
    <row r="311" spans="1:17" x14ac:dyDescent="0.25">
      <c r="A311">
        <v>422420</v>
      </c>
      <c r="B311" s="4">
        <v>0</v>
      </c>
      <c r="C311" s="4">
        <v>8.4</v>
      </c>
      <c r="D311" s="4">
        <v>0</v>
      </c>
      <c r="E311" s="4">
        <v>0</v>
      </c>
      <c r="F311" s="4">
        <v>0</v>
      </c>
      <c r="G311" s="4">
        <v>0</v>
      </c>
      <c r="H311" s="4">
        <v>8.4</v>
      </c>
      <c r="I311" s="4">
        <v>27.6</v>
      </c>
      <c r="J311" s="4">
        <v>0</v>
      </c>
      <c r="K311" s="4">
        <v>0</v>
      </c>
      <c r="L311" s="4">
        <v>0</v>
      </c>
      <c r="M311" s="4">
        <v>0</v>
      </c>
      <c r="N311" s="11">
        <f>SUM(line_downtime[[#This Row],[Emergency stop]:[Other]])/60</f>
        <v>0.7400000000000001</v>
      </c>
      <c r="O311" s="11">
        <f t="shared" si="8"/>
        <v>0.6</v>
      </c>
      <c r="P311" s="11">
        <f t="shared" si="9"/>
        <v>0.14000000000000012</v>
      </c>
      <c r="Q311" s="4">
        <f>SUM(line_downtime[[#This Row],[Emergency stop]:[Other]])</f>
        <v>44.400000000000006</v>
      </c>
    </row>
    <row r="312" spans="1:17" x14ac:dyDescent="0.25">
      <c r="A312">
        <v>422421</v>
      </c>
      <c r="B312" s="4">
        <v>0</v>
      </c>
      <c r="C312" s="4">
        <v>0</v>
      </c>
      <c r="D312" s="4">
        <v>0</v>
      </c>
      <c r="E312" s="4">
        <v>0</v>
      </c>
      <c r="F312" s="4">
        <v>0</v>
      </c>
      <c r="G312" s="4">
        <v>0</v>
      </c>
      <c r="H312" s="4">
        <v>0</v>
      </c>
      <c r="I312" s="4">
        <v>0</v>
      </c>
      <c r="J312" s="4">
        <v>0</v>
      </c>
      <c r="K312" s="4">
        <v>0</v>
      </c>
      <c r="L312" s="4">
        <v>49.8</v>
      </c>
      <c r="M312" s="4">
        <v>0</v>
      </c>
      <c r="N312" s="11">
        <f>SUM(line_downtime[[#This Row],[Emergency stop]:[Other]])/60</f>
        <v>0.83</v>
      </c>
      <c r="O312" s="11">
        <f t="shared" si="8"/>
        <v>0.83</v>
      </c>
      <c r="P312" s="11">
        <f t="shared" si="9"/>
        <v>0</v>
      </c>
      <c r="Q312" s="4">
        <f>SUM(line_downtime[[#This Row],[Emergency stop]:[Other]])</f>
        <v>49.8</v>
      </c>
    </row>
    <row r="313" spans="1:17" x14ac:dyDescent="0.25">
      <c r="A313">
        <v>422422</v>
      </c>
      <c r="B313" s="4">
        <v>5.3999999999999995</v>
      </c>
      <c r="C313" s="4">
        <v>2.4</v>
      </c>
      <c r="D313" s="4">
        <v>33.6</v>
      </c>
      <c r="E313" s="4">
        <v>0</v>
      </c>
      <c r="F313" s="4">
        <v>0</v>
      </c>
      <c r="G313" s="4">
        <v>0</v>
      </c>
      <c r="H313" s="4">
        <v>0</v>
      </c>
      <c r="I313" s="4">
        <v>0</v>
      </c>
      <c r="J313" s="4">
        <v>0</v>
      </c>
      <c r="K313" s="4">
        <v>0</v>
      </c>
      <c r="L313" s="4">
        <v>0</v>
      </c>
      <c r="M313" s="4">
        <v>3</v>
      </c>
      <c r="N313" s="11">
        <f>SUM(line_downtime[[#This Row],[Emergency stop]:[Other]])/60</f>
        <v>0.74</v>
      </c>
      <c r="O313" s="11">
        <f t="shared" si="8"/>
        <v>0.04</v>
      </c>
      <c r="P313" s="11">
        <f t="shared" si="9"/>
        <v>0.7</v>
      </c>
      <c r="Q313" s="4">
        <f>SUM(line_downtime[[#This Row],[Emergency stop]:[Other]])</f>
        <v>44.4</v>
      </c>
    </row>
    <row r="314" spans="1:17" x14ac:dyDescent="0.25">
      <c r="A314">
        <v>422423</v>
      </c>
      <c r="B314" s="4">
        <v>0</v>
      </c>
      <c r="C314" s="4">
        <v>0</v>
      </c>
      <c r="D314" s="4">
        <v>16.8</v>
      </c>
      <c r="E314" s="4">
        <v>0</v>
      </c>
      <c r="F314" s="4">
        <v>0</v>
      </c>
      <c r="G314" s="4">
        <v>0</v>
      </c>
      <c r="H314" s="4">
        <v>3</v>
      </c>
      <c r="I314" s="4">
        <v>0</v>
      </c>
      <c r="J314" s="4">
        <v>0</v>
      </c>
      <c r="K314" s="4">
        <v>0</v>
      </c>
      <c r="L314" s="4">
        <v>0</v>
      </c>
      <c r="M314" s="4">
        <v>0</v>
      </c>
      <c r="N314" s="11">
        <f>SUM(line_downtime[[#This Row],[Emergency stop]:[Other]])/60</f>
        <v>0.33</v>
      </c>
      <c r="O314" s="11">
        <f t="shared" si="8"/>
        <v>0</v>
      </c>
      <c r="P314" s="11">
        <f t="shared" si="9"/>
        <v>0.33</v>
      </c>
      <c r="Q314" s="4">
        <f>SUM(line_downtime[[#This Row],[Emergency stop]:[Other]])</f>
        <v>19.8</v>
      </c>
    </row>
    <row r="315" spans="1:17" x14ac:dyDescent="0.25">
      <c r="A315">
        <v>422424</v>
      </c>
      <c r="B315" s="4">
        <v>0</v>
      </c>
      <c r="C315" s="4">
        <v>0</v>
      </c>
      <c r="D315" s="4">
        <v>0</v>
      </c>
      <c r="E315" s="4">
        <v>0</v>
      </c>
      <c r="F315" s="4">
        <v>0</v>
      </c>
      <c r="G315" s="4">
        <v>0</v>
      </c>
      <c r="H315" s="4">
        <v>0</v>
      </c>
      <c r="I315" s="4">
        <v>29.4</v>
      </c>
      <c r="J315" s="4">
        <v>0</v>
      </c>
      <c r="K315" s="4">
        <v>10.200000000000001</v>
      </c>
      <c r="L315" s="4">
        <v>0</v>
      </c>
      <c r="M315" s="4">
        <v>12.6</v>
      </c>
      <c r="N315" s="11">
        <f>SUM(line_downtime[[#This Row],[Emergency stop]:[Other]])/60</f>
        <v>0.87</v>
      </c>
      <c r="O315" s="11">
        <f t="shared" si="8"/>
        <v>0.66</v>
      </c>
      <c r="P315" s="11">
        <f t="shared" si="9"/>
        <v>0.20999999999999996</v>
      </c>
      <c r="Q315" s="4">
        <f>SUM(line_downtime[[#This Row],[Emergency stop]:[Other]])</f>
        <v>52.2</v>
      </c>
    </row>
    <row r="316" spans="1:17" x14ac:dyDescent="0.25">
      <c r="A316">
        <v>422425</v>
      </c>
      <c r="B316" s="4">
        <v>0</v>
      </c>
      <c r="C316" s="4">
        <v>13.8</v>
      </c>
      <c r="D316" s="4">
        <v>58.199999999999996</v>
      </c>
      <c r="E316" s="4">
        <v>0</v>
      </c>
      <c r="F316" s="4">
        <v>18.600000000000001</v>
      </c>
      <c r="G316" s="4">
        <v>0</v>
      </c>
      <c r="H316" s="4">
        <v>0</v>
      </c>
      <c r="I316" s="4">
        <v>0</v>
      </c>
      <c r="J316" s="4">
        <v>0</v>
      </c>
      <c r="K316" s="4">
        <v>0</v>
      </c>
      <c r="L316" s="4">
        <v>0</v>
      </c>
      <c r="M316" s="4">
        <v>0</v>
      </c>
      <c r="N316" s="11">
        <f>SUM(line_downtime[[#This Row],[Emergency stop]:[Other]])/60</f>
        <v>1.51</v>
      </c>
      <c r="O316" s="11">
        <f t="shared" si="8"/>
        <v>0.54000000000000015</v>
      </c>
      <c r="P316" s="11">
        <f t="shared" si="9"/>
        <v>0.96999999999999986</v>
      </c>
      <c r="Q316" s="4">
        <f>SUM(line_downtime[[#This Row],[Emergency stop]:[Other]])</f>
        <v>90.6</v>
      </c>
    </row>
    <row r="317" spans="1:17" x14ac:dyDescent="0.25">
      <c r="A317">
        <v>422426</v>
      </c>
      <c r="B317" s="4">
        <v>16.200000000000003</v>
      </c>
      <c r="C317" s="4">
        <v>0</v>
      </c>
      <c r="D317" s="4">
        <v>6</v>
      </c>
      <c r="E317" s="4">
        <v>0</v>
      </c>
      <c r="F317" s="4">
        <v>0</v>
      </c>
      <c r="G317" s="4">
        <v>25.8</v>
      </c>
      <c r="H317" s="4">
        <v>0</v>
      </c>
      <c r="I317" s="4">
        <v>0</v>
      </c>
      <c r="J317" s="4">
        <v>0</v>
      </c>
      <c r="K317" s="4">
        <v>0</v>
      </c>
      <c r="L317" s="4">
        <v>0</v>
      </c>
      <c r="M317" s="4">
        <v>0</v>
      </c>
      <c r="N317" s="11">
        <f>SUM(line_downtime[[#This Row],[Emergency stop]:[Other]])/60</f>
        <v>0.8</v>
      </c>
      <c r="O317" s="11">
        <f t="shared" si="8"/>
        <v>0.43</v>
      </c>
      <c r="P317" s="11">
        <f t="shared" si="9"/>
        <v>0.37000000000000005</v>
      </c>
      <c r="Q317" s="4">
        <f>SUM(line_downtime[[#This Row],[Emergency stop]:[Other]])</f>
        <v>48</v>
      </c>
    </row>
    <row r="318" spans="1:17" x14ac:dyDescent="0.25">
      <c r="A318">
        <v>422427</v>
      </c>
      <c r="B318" s="4">
        <v>0</v>
      </c>
      <c r="C318" s="4">
        <v>13.2</v>
      </c>
      <c r="D318" s="4">
        <v>19.2</v>
      </c>
      <c r="E318" s="4">
        <v>0</v>
      </c>
      <c r="F318" s="4">
        <v>0</v>
      </c>
      <c r="G318" s="4">
        <v>19.2</v>
      </c>
      <c r="H318" s="4">
        <v>0</v>
      </c>
      <c r="I318" s="4">
        <v>0</v>
      </c>
      <c r="J318" s="4">
        <v>0</v>
      </c>
      <c r="K318" s="4">
        <v>0</v>
      </c>
      <c r="L318" s="4">
        <v>0</v>
      </c>
      <c r="M318" s="4">
        <v>0</v>
      </c>
      <c r="N318" s="11">
        <f>SUM(line_downtime[[#This Row],[Emergency stop]:[Other]])/60</f>
        <v>0.85999999999999988</v>
      </c>
      <c r="O318" s="11">
        <f t="shared" si="8"/>
        <v>0.53999999999999992</v>
      </c>
      <c r="P318" s="11">
        <f t="shared" si="9"/>
        <v>0.31999999999999995</v>
      </c>
      <c r="Q318" s="4">
        <f>SUM(line_downtime[[#This Row],[Emergency stop]:[Other]])</f>
        <v>51.599999999999994</v>
      </c>
    </row>
    <row r="319" spans="1:17" x14ac:dyDescent="0.25">
      <c r="A319">
        <v>422428</v>
      </c>
      <c r="B319" s="4">
        <v>0</v>
      </c>
      <c r="C319" s="4">
        <v>0</v>
      </c>
      <c r="D319" s="4">
        <v>0</v>
      </c>
      <c r="E319" s="4">
        <v>0</v>
      </c>
      <c r="F319" s="4">
        <v>0</v>
      </c>
      <c r="G319" s="4">
        <v>12.6</v>
      </c>
      <c r="H319" s="4">
        <v>0</v>
      </c>
      <c r="I319" s="4">
        <v>4.2</v>
      </c>
      <c r="J319" s="4">
        <v>0</v>
      </c>
      <c r="K319" s="4">
        <v>0</v>
      </c>
      <c r="L319" s="4">
        <v>0</v>
      </c>
      <c r="M319" s="4">
        <v>10.799999999999999</v>
      </c>
      <c r="N319" s="11">
        <f>SUM(line_downtime[[#This Row],[Emergency stop]:[Other]])/60</f>
        <v>0.46</v>
      </c>
      <c r="O319" s="11">
        <f t="shared" si="8"/>
        <v>0.28000000000000003</v>
      </c>
      <c r="P319" s="11">
        <f t="shared" si="9"/>
        <v>0.18</v>
      </c>
      <c r="Q319" s="4">
        <f>SUM(line_downtime[[#This Row],[Emergency stop]:[Other]])</f>
        <v>27.6</v>
      </c>
    </row>
    <row r="320" spans="1:17" x14ac:dyDescent="0.25">
      <c r="A320">
        <v>422429</v>
      </c>
      <c r="B320" s="4">
        <v>0</v>
      </c>
      <c r="C320" s="4">
        <v>0</v>
      </c>
      <c r="D320" s="4">
        <v>0</v>
      </c>
      <c r="E320" s="4">
        <v>0</v>
      </c>
      <c r="F320" s="4">
        <v>13.2</v>
      </c>
      <c r="G320" s="4">
        <v>0</v>
      </c>
      <c r="H320" s="4">
        <v>0</v>
      </c>
      <c r="I320" s="4">
        <v>0</v>
      </c>
      <c r="J320" s="4">
        <v>0</v>
      </c>
      <c r="K320" s="4">
        <v>0</v>
      </c>
      <c r="L320" s="4">
        <v>6</v>
      </c>
      <c r="M320" s="4">
        <v>0</v>
      </c>
      <c r="N320" s="11">
        <f>SUM(line_downtime[[#This Row],[Emergency stop]:[Other]])/60</f>
        <v>0.32</v>
      </c>
      <c r="O320" s="11">
        <f t="shared" si="8"/>
        <v>0.32</v>
      </c>
      <c r="P320" s="11">
        <f t="shared" si="9"/>
        <v>0</v>
      </c>
      <c r="Q320" s="4">
        <f>SUM(line_downtime[[#This Row],[Emergency stop]:[Other]])</f>
        <v>19.2</v>
      </c>
    </row>
    <row r="321" spans="1:17" x14ac:dyDescent="0.25">
      <c r="A321">
        <v>422430</v>
      </c>
      <c r="B321" s="4">
        <v>0</v>
      </c>
      <c r="C321" s="4">
        <v>0</v>
      </c>
      <c r="D321" s="4">
        <v>18</v>
      </c>
      <c r="E321" s="4">
        <v>37.200000000000003</v>
      </c>
      <c r="F321" s="4">
        <v>0</v>
      </c>
      <c r="G321" s="4">
        <v>0</v>
      </c>
      <c r="H321" s="4">
        <v>0</v>
      </c>
      <c r="I321" s="4">
        <v>0</v>
      </c>
      <c r="J321" s="4">
        <v>0</v>
      </c>
      <c r="K321" s="4">
        <v>0</v>
      </c>
      <c r="L321" s="4">
        <v>0</v>
      </c>
      <c r="M321" s="4">
        <v>0</v>
      </c>
      <c r="N321" s="11">
        <f>SUM(line_downtime[[#This Row],[Emergency stop]:[Other]])/60</f>
        <v>0.92</v>
      </c>
      <c r="O321" s="11">
        <f t="shared" si="8"/>
        <v>0</v>
      </c>
      <c r="P321" s="11">
        <f t="shared" si="9"/>
        <v>0.92</v>
      </c>
      <c r="Q321" s="4">
        <f>SUM(line_downtime[[#This Row],[Emergency stop]:[Other]])</f>
        <v>55.2</v>
      </c>
    </row>
    <row r="322" spans="1:17" x14ac:dyDescent="0.25">
      <c r="A322">
        <v>422431</v>
      </c>
      <c r="B322" s="4">
        <v>11.4</v>
      </c>
      <c r="C322" s="4">
        <v>0</v>
      </c>
      <c r="D322" s="4">
        <v>0</v>
      </c>
      <c r="E322" s="4">
        <v>0</v>
      </c>
      <c r="F322" s="4">
        <v>16.8</v>
      </c>
      <c r="G322" s="4">
        <v>13.8</v>
      </c>
      <c r="H322" s="4">
        <v>0</v>
      </c>
      <c r="I322" s="4">
        <v>0</v>
      </c>
      <c r="J322" s="4">
        <v>0</v>
      </c>
      <c r="K322" s="4">
        <v>0</v>
      </c>
      <c r="L322" s="4">
        <v>0</v>
      </c>
      <c r="M322" s="4">
        <v>0</v>
      </c>
      <c r="N322" s="11">
        <f>SUM(line_downtime[[#This Row],[Emergency stop]:[Other]])/60</f>
        <v>0.7</v>
      </c>
      <c r="O322" s="11">
        <f t="shared" si="8"/>
        <v>0.51</v>
      </c>
      <c r="P322" s="11">
        <f t="shared" si="9"/>
        <v>0.18999999999999995</v>
      </c>
      <c r="Q322" s="4">
        <f>SUM(line_downtime[[#This Row],[Emergency stop]:[Other]])</f>
        <v>42</v>
      </c>
    </row>
    <row r="323" spans="1:17" x14ac:dyDescent="0.25">
      <c r="A323">
        <v>422432</v>
      </c>
      <c r="B323" s="4">
        <v>0</v>
      </c>
      <c r="C323" s="4">
        <v>0</v>
      </c>
      <c r="D323" s="4">
        <v>0</v>
      </c>
      <c r="E323" s="4">
        <v>0</v>
      </c>
      <c r="F323" s="4">
        <v>0</v>
      </c>
      <c r="G323" s="4">
        <v>46.800000000000004</v>
      </c>
      <c r="H323" s="4">
        <v>0</v>
      </c>
      <c r="I323" s="4">
        <v>0</v>
      </c>
      <c r="J323" s="4">
        <v>0</v>
      </c>
      <c r="K323" s="4">
        <v>0</v>
      </c>
      <c r="L323" s="4">
        <v>0</v>
      </c>
      <c r="M323" s="4">
        <v>0</v>
      </c>
      <c r="N323" s="11">
        <f>SUM(line_downtime[[#This Row],[Emergency stop]:[Other]])/60</f>
        <v>0.78</v>
      </c>
      <c r="O323" s="11">
        <f t="shared" ref="O323:O386" si="10">(C323+F323+G323+I323+K323+L323)/60</f>
        <v>0.78</v>
      </c>
      <c r="P323" s="11">
        <f t="shared" ref="P323:P386" si="11">N323-O323</f>
        <v>0</v>
      </c>
      <c r="Q323" s="4">
        <f>SUM(line_downtime[[#This Row],[Emergency stop]:[Other]])</f>
        <v>46.800000000000004</v>
      </c>
    </row>
    <row r="324" spans="1:17" x14ac:dyDescent="0.25">
      <c r="A324">
        <v>422433</v>
      </c>
      <c r="B324" s="4">
        <v>0</v>
      </c>
      <c r="C324" s="4">
        <v>0</v>
      </c>
      <c r="D324" s="4">
        <v>0</v>
      </c>
      <c r="E324" s="4">
        <v>3.5999999999999996</v>
      </c>
      <c r="F324" s="4">
        <v>0</v>
      </c>
      <c r="G324" s="4">
        <v>0</v>
      </c>
      <c r="H324" s="4">
        <v>43.8</v>
      </c>
      <c r="I324" s="4">
        <v>0</v>
      </c>
      <c r="J324" s="4">
        <v>0</v>
      </c>
      <c r="K324" s="4">
        <v>0</v>
      </c>
      <c r="L324" s="4">
        <v>0</v>
      </c>
      <c r="M324" s="4">
        <v>0</v>
      </c>
      <c r="N324" s="11">
        <f>SUM(line_downtime[[#This Row],[Emergency stop]:[Other]])/60</f>
        <v>0.78999999999999992</v>
      </c>
      <c r="O324" s="11">
        <f t="shared" si="10"/>
        <v>0</v>
      </c>
      <c r="P324" s="11">
        <f t="shared" si="11"/>
        <v>0.78999999999999992</v>
      </c>
      <c r="Q324" s="4">
        <f>SUM(line_downtime[[#This Row],[Emergency stop]:[Other]])</f>
        <v>47.4</v>
      </c>
    </row>
    <row r="325" spans="1:17" x14ac:dyDescent="0.25">
      <c r="A325">
        <v>422434</v>
      </c>
      <c r="B325" s="4">
        <v>0</v>
      </c>
      <c r="C325" s="4">
        <v>0</v>
      </c>
      <c r="D325" s="4">
        <v>0</v>
      </c>
      <c r="E325" s="4">
        <v>0</v>
      </c>
      <c r="F325" s="4">
        <v>0</v>
      </c>
      <c r="G325" s="4">
        <v>0</v>
      </c>
      <c r="H325" s="4">
        <v>0</v>
      </c>
      <c r="I325" s="4">
        <v>0</v>
      </c>
      <c r="J325" s="4">
        <v>28.799999999999997</v>
      </c>
      <c r="K325" s="4">
        <v>0</v>
      </c>
      <c r="L325" s="4">
        <v>4.2</v>
      </c>
      <c r="M325" s="4">
        <v>0</v>
      </c>
      <c r="N325" s="11">
        <f>SUM(line_downtime[[#This Row],[Emergency stop]:[Other]])/60</f>
        <v>0.55000000000000004</v>
      </c>
      <c r="O325" s="11">
        <f t="shared" si="10"/>
        <v>7.0000000000000007E-2</v>
      </c>
      <c r="P325" s="11">
        <f t="shared" si="11"/>
        <v>0.48000000000000004</v>
      </c>
      <c r="Q325" s="4">
        <f>SUM(line_downtime[[#This Row],[Emergency stop]:[Other]])</f>
        <v>33</v>
      </c>
    </row>
    <row r="326" spans="1:17" x14ac:dyDescent="0.25">
      <c r="A326">
        <v>422435</v>
      </c>
      <c r="B326" s="4">
        <v>0</v>
      </c>
      <c r="C326" s="4">
        <v>0</v>
      </c>
      <c r="D326" s="4">
        <v>0</v>
      </c>
      <c r="E326" s="4">
        <v>0</v>
      </c>
      <c r="F326" s="4">
        <v>37.200000000000003</v>
      </c>
      <c r="G326" s="4">
        <v>0</v>
      </c>
      <c r="H326" s="4">
        <v>0</v>
      </c>
      <c r="I326" s="4">
        <v>0</v>
      </c>
      <c r="J326" s="4">
        <v>0</v>
      </c>
      <c r="K326" s="4">
        <v>0</v>
      </c>
      <c r="L326" s="4">
        <v>0</v>
      </c>
      <c r="M326" s="4">
        <v>0</v>
      </c>
      <c r="N326" s="11">
        <f>SUM(line_downtime[[#This Row],[Emergency stop]:[Other]])/60</f>
        <v>0.62</v>
      </c>
      <c r="O326" s="11">
        <f t="shared" si="10"/>
        <v>0.62</v>
      </c>
      <c r="P326" s="11">
        <f t="shared" si="11"/>
        <v>0</v>
      </c>
      <c r="Q326" s="4">
        <f>SUM(line_downtime[[#This Row],[Emergency stop]:[Other]])</f>
        <v>37.200000000000003</v>
      </c>
    </row>
    <row r="327" spans="1:17" x14ac:dyDescent="0.25">
      <c r="A327">
        <v>422436</v>
      </c>
      <c r="B327" s="4">
        <v>0</v>
      </c>
      <c r="C327" s="4">
        <v>0</v>
      </c>
      <c r="D327" s="4">
        <v>0</v>
      </c>
      <c r="E327" s="4">
        <v>0</v>
      </c>
      <c r="F327" s="4">
        <v>4.2</v>
      </c>
      <c r="G327" s="4">
        <v>0</v>
      </c>
      <c r="H327" s="4">
        <v>0</v>
      </c>
      <c r="I327" s="4">
        <v>44.4</v>
      </c>
      <c r="J327" s="4">
        <v>0</v>
      </c>
      <c r="K327" s="4">
        <v>0</v>
      </c>
      <c r="L327" s="4">
        <v>0</v>
      </c>
      <c r="M327" s="4">
        <v>0</v>
      </c>
      <c r="N327" s="11">
        <f>SUM(line_downtime[[#This Row],[Emergency stop]:[Other]])/60</f>
        <v>0.81</v>
      </c>
      <c r="O327" s="11">
        <f t="shared" si="10"/>
        <v>0.81</v>
      </c>
      <c r="P327" s="11">
        <f t="shared" si="11"/>
        <v>0</v>
      </c>
      <c r="Q327" s="4">
        <f>SUM(line_downtime[[#This Row],[Emergency stop]:[Other]])</f>
        <v>48.6</v>
      </c>
    </row>
    <row r="328" spans="1:17" x14ac:dyDescent="0.25">
      <c r="A328">
        <v>422437</v>
      </c>
      <c r="B328" s="4">
        <v>0</v>
      </c>
      <c r="C328" s="4">
        <v>1.7999999999999998</v>
      </c>
      <c r="D328" s="4">
        <v>6.6</v>
      </c>
      <c r="E328" s="4">
        <v>0</v>
      </c>
      <c r="F328" s="4">
        <v>0</v>
      </c>
      <c r="G328" s="4">
        <v>0</v>
      </c>
      <c r="H328" s="4">
        <v>4.8</v>
      </c>
      <c r="I328" s="4">
        <v>0</v>
      </c>
      <c r="J328" s="4">
        <v>0</v>
      </c>
      <c r="K328" s="4">
        <v>0</v>
      </c>
      <c r="L328" s="4">
        <v>0</v>
      </c>
      <c r="M328" s="4">
        <v>10.799999999999999</v>
      </c>
      <c r="N328" s="11">
        <f>SUM(line_downtime[[#This Row],[Emergency stop]:[Other]])/60</f>
        <v>0.4</v>
      </c>
      <c r="O328" s="11">
        <f t="shared" si="10"/>
        <v>2.9999999999999995E-2</v>
      </c>
      <c r="P328" s="11">
        <f t="shared" si="11"/>
        <v>0.37000000000000005</v>
      </c>
      <c r="Q328" s="4">
        <f>SUM(line_downtime[[#This Row],[Emergency stop]:[Other]])</f>
        <v>24</v>
      </c>
    </row>
    <row r="329" spans="1:17" x14ac:dyDescent="0.25">
      <c r="A329">
        <v>422438</v>
      </c>
      <c r="B329" s="4">
        <v>0</v>
      </c>
      <c r="C329" s="4">
        <v>0</v>
      </c>
      <c r="D329" s="4">
        <v>18</v>
      </c>
      <c r="E329" s="4">
        <v>0</v>
      </c>
      <c r="F329" s="4">
        <v>7.8000000000000007</v>
      </c>
      <c r="G329" s="4">
        <v>0</v>
      </c>
      <c r="H329" s="4">
        <v>0</v>
      </c>
      <c r="I329" s="4">
        <v>28.799999999999997</v>
      </c>
      <c r="J329" s="4">
        <v>0</v>
      </c>
      <c r="K329" s="4">
        <v>0</v>
      </c>
      <c r="L329" s="4">
        <v>0</v>
      </c>
      <c r="M329" s="4">
        <v>0</v>
      </c>
      <c r="N329" s="11">
        <f>SUM(line_downtime[[#This Row],[Emergency stop]:[Other]])/60</f>
        <v>0.90999999999999992</v>
      </c>
      <c r="O329" s="11">
        <f t="shared" si="10"/>
        <v>0.60999999999999988</v>
      </c>
      <c r="P329" s="11">
        <f t="shared" si="11"/>
        <v>0.30000000000000004</v>
      </c>
      <c r="Q329" s="4">
        <f>SUM(line_downtime[[#This Row],[Emergency stop]:[Other]])</f>
        <v>54.599999999999994</v>
      </c>
    </row>
    <row r="330" spans="1:17" x14ac:dyDescent="0.25">
      <c r="A330">
        <v>422439</v>
      </c>
      <c r="B330" s="4">
        <v>0</v>
      </c>
      <c r="C330" s="4">
        <v>1.2</v>
      </c>
      <c r="D330" s="4">
        <v>0</v>
      </c>
      <c r="E330" s="4">
        <v>0</v>
      </c>
      <c r="F330" s="4">
        <v>2.4</v>
      </c>
      <c r="G330" s="4">
        <v>0</v>
      </c>
      <c r="H330" s="4">
        <v>0</v>
      </c>
      <c r="I330" s="4">
        <v>0</v>
      </c>
      <c r="J330" s="4">
        <v>0</v>
      </c>
      <c r="K330" s="4">
        <v>5.3999999999999995</v>
      </c>
      <c r="L330" s="4">
        <v>0</v>
      </c>
      <c r="M330" s="4">
        <v>0.6</v>
      </c>
      <c r="N330" s="11">
        <f>SUM(line_downtime[[#This Row],[Emergency stop]:[Other]])/60</f>
        <v>0.16</v>
      </c>
      <c r="O330" s="11">
        <f t="shared" si="10"/>
        <v>0.15</v>
      </c>
      <c r="P330" s="11">
        <f t="shared" si="11"/>
        <v>1.0000000000000009E-2</v>
      </c>
      <c r="Q330" s="4">
        <f>SUM(line_downtime[[#This Row],[Emergency stop]:[Other]])</f>
        <v>9.6</v>
      </c>
    </row>
    <row r="331" spans="1:17" x14ac:dyDescent="0.25">
      <c r="A331">
        <v>422440</v>
      </c>
      <c r="B331" s="4">
        <v>0</v>
      </c>
      <c r="C331" s="4">
        <v>0</v>
      </c>
      <c r="D331" s="4">
        <v>0</v>
      </c>
      <c r="E331" s="4">
        <v>0</v>
      </c>
      <c r="F331" s="4">
        <v>0</v>
      </c>
      <c r="G331" s="4">
        <v>0</v>
      </c>
      <c r="H331" s="4">
        <v>0</v>
      </c>
      <c r="I331" s="4">
        <v>76.8</v>
      </c>
      <c r="J331" s="4">
        <v>0</v>
      </c>
      <c r="K331" s="4">
        <v>0</v>
      </c>
      <c r="L331" s="4">
        <v>0</v>
      </c>
      <c r="M331" s="4">
        <v>0</v>
      </c>
      <c r="N331" s="11">
        <f>SUM(line_downtime[[#This Row],[Emergency stop]:[Other]])/60</f>
        <v>1.28</v>
      </c>
      <c r="O331" s="11">
        <f t="shared" si="10"/>
        <v>1.28</v>
      </c>
      <c r="P331" s="11">
        <f t="shared" si="11"/>
        <v>0</v>
      </c>
      <c r="Q331" s="4">
        <f>SUM(line_downtime[[#This Row],[Emergency stop]:[Other]])</f>
        <v>76.8</v>
      </c>
    </row>
    <row r="332" spans="1:17" x14ac:dyDescent="0.25">
      <c r="A332">
        <v>422441</v>
      </c>
      <c r="B332" s="4">
        <v>0</v>
      </c>
      <c r="C332" s="4">
        <v>13.2</v>
      </c>
      <c r="D332" s="4">
        <v>0</v>
      </c>
      <c r="E332" s="4">
        <v>0</v>
      </c>
      <c r="F332" s="4">
        <v>0</v>
      </c>
      <c r="G332" s="4">
        <v>0</v>
      </c>
      <c r="H332" s="4">
        <v>0</v>
      </c>
      <c r="I332" s="4">
        <v>0</v>
      </c>
      <c r="J332" s="4">
        <v>12</v>
      </c>
      <c r="K332" s="4">
        <v>0</v>
      </c>
      <c r="L332" s="4">
        <v>0</v>
      </c>
      <c r="M332" s="4">
        <v>0</v>
      </c>
      <c r="N332" s="11">
        <f>SUM(line_downtime[[#This Row],[Emergency stop]:[Other]])/60</f>
        <v>0.42</v>
      </c>
      <c r="O332" s="11">
        <f t="shared" si="10"/>
        <v>0.22</v>
      </c>
      <c r="P332" s="11">
        <f t="shared" si="11"/>
        <v>0.19999999999999998</v>
      </c>
      <c r="Q332" s="4">
        <f>SUM(line_downtime[[#This Row],[Emergency stop]:[Other]])</f>
        <v>25.2</v>
      </c>
    </row>
    <row r="333" spans="1:17" x14ac:dyDescent="0.25">
      <c r="A333">
        <v>422442</v>
      </c>
      <c r="B333" s="4">
        <v>0</v>
      </c>
      <c r="C333" s="4">
        <v>0</v>
      </c>
      <c r="D333" s="4">
        <v>0</v>
      </c>
      <c r="E333" s="4">
        <v>0</v>
      </c>
      <c r="F333" s="4">
        <v>0</v>
      </c>
      <c r="G333" s="4">
        <v>0</v>
      </c>
      <c r="H333" s="4">
        <v>0</v>
      </c>
      <c r="I333" s="4">
        <v>0</v>
      </c>
      <c r="J333" s="4">
        <v>0</v>
      </c>
      <c r="K333" s="4">
        <v>4.2</v>
      </c>
      <c r="L333" s="4">
        <v>30</v>
      </c>
      <c r="M333" s="4">
        <v>0</v>
      </c>
      <c r="N333" s="11">
        <f>SUM(line_downtime[[#This Row],[Emergency stop]:[Other]])/60</f>
        <v>0.57000000000000006</v>
      </c>
      <c r="O333" s="11">
        <f t="shared" si="10"/>
        <v>0.57000000000000006</v>
      </c>
      <c r="P333" s="11">
        <f t="shared" si="11"/>
        <v>0</v>
      </c>
      <c r="Q333" s="4">
        <f>SUM(line_downtime[[#This Row],[Emergency stop]:[Other]])</f>
        <v>34.200000000000003</v>
      </c>
    </row>
    <row r="334" spans="1:17" x14ac:dyDescent="0.25">
      <c r="A334">
        <v>422443</v>
      </c>
      <c r="B334" s="4">
        <v>7.8000000000000007</v>
      </c>
      <c r="C334" s="4">
        <v>0</v>
      </c>
      <c r="D334" s="4">
        <v>0</v>
      </c>
      <c r="E334" s="4">
        <v>30</v>
      </c>
      <c r="F334" s="4">
        <v>0</v>
      </c>
      <c r="G334" s="4">
        <v>0</v>
      </c>
      <c r="H334" s="4">
        <v>0.6</v>
      </c>
      <c r="I334" s="4">
        <v>0</v>
      </c>
      <c r="J334" s="4">
        <v>0</v>
      </c>
      <c r="K334" s="4">
        <v>0</v>
      </c>
      <c r="L334" s="4">
        <v>0</v>
      </c>
      <c r="M334" s="4">
        <v>19.2</v>
      </c>
      <c r="N334" s="11">
        <f>SUM(line_downtime[[#This Row],[Emergency stop]:[Other]])/60</f>
        <v>0.95999999999999985</v>
      </c>
      <c r="O334" s="11">
        <f t="shared" si="10"/>
        <v>0</v>
      </c>
      <c r="P334" s="11">
        <f t="shared" si="11"/>
        <v>0.95999999999999985</v>
      </c>
      <c r="Q334" s="4">
        <f>SUM(line_downtime[[#This Row],[Emergency stop]:[Other]])</f>
        <v>57.599999999999994</v>
      </c>
    </row>
    <row r="335" spans="1:17" x14ac:dyDescent="0.25">
      <c r="A335">
        <v>422444</v>
      </c>
      <c r="B335" s="4">
        <v>3.5999999999999996</v>
      </c>
      <c r="C335" s="4">
        <v>0</v>
      </c>
      <c r="D335" s="4">
        <v>0</v>
      </c>
      <c r="E335" s="4">
        <v>7.1999999999999993</v>
      </c>
      <c r="F335" s="4">
        <v>0</v>
      </c>
      <c r="G335" s="4">
        <v>0</v>
      </c>
      <c r="H335" s="4">
        <v>0</v>
      </c>
      <c r="I335" s="4">
        <v>0</v>
      </c>
      <c r="J335" s="4">
        <v>0</v>
      </c>
      <c r="K335" s="4">
        <v>4.2</v>
      </c>
      <c r="L335" s="4">
        <v>0</v>
      </c>
      <c r="M335" s="4">
        <v>15.600000000000001</v>
      </c>
      <c r="N335" s="11">
        <f>SUM(line_downtime[[#This Row],[Emergency stop]:[Other]])/60</f>
        <v>0.51</v>
      </c>
      <c r="O335" s="11">
        <f t="shared" si="10"/>
        <v>7.0000000000000007E-2</v>
      </c>
      <c r="P335" s="11">
        <f t="shared" si="11"/>
        <v>0.44</v>
      </c>
      <c r="Q335" s="4">
        <f>SUM(line_downtime[[#This Row],[Emergency stop]:[Other]])</f>
        <v>30.6</v>
      </c>
    </row>
    <row r="336" spans="1:17" x14ac:dyDescent="0.25">
      <c r="A336">
        <v>422445</v>
      </c>
      <c r="B336" s="4">
        <v>18.600000000000001</v>
      </c>
      <c r="C336" s="4">
        <v>0</v>
      </c>
      <c r="D336" s="4">
        <v>0</v>
      </c>
      <c r="E336" s="4">
        <v>3.5999999999999996</v>
      </c>
      <c r="F336" s="4">
        <v>0</v>
      </c>
      <c r="G336" s="4">
        <v>0</v>
      </c>
      <c r="H336" s="4">
        <v>0</v>
      </c>
      <c r="I336" s="4">
        <v>12</v>
      </c>
      <c r="J336" s="4">
        <v>1.7999999999999998</v>
      </c>
      <c r="K336" s="4">
        <v>0</v>
      </c>
      <c r="L336" s="4">
        <v>0</v>
      </c>
      <c r="M336" s="4">
        <v>0</v>
      </c>
      <c r="N336" s="11">
        <f>SUM(line_downtime[[#This Row],[Emergency stop]:[Other]])/60</f>
        <v>0.6</v>
      </c>
      <c r="O336" s="11">
        <f t="shared" si="10"/>
        <v>0.2</v>
      </c>
      <c r="P336" s="11">
        <f t="shared" si="11"/>
        <v>0.39999999999999997</v>
      </c>
      <c r="Q336" s="4">
        <f>SUM(line_downtime[[#This Row],[Emergency stop]:[Other]])</f>
        <v>36</v>
      </c>
    </row>
    <row r="337" spans="1:17" x14ac:dyDescent="0.25">
      <c r="A337">
        <v>422446</v>
      </c>
      <c r="B337" s="4">
        <v>7.8000000000000007</v>
      </c>
      <c r="C337" s="4">
        <v>0</v>
      </c>
      <c r="D337" s="4">
        <v>25.2</v>
      </c>
      <c r="E337" s="4">
        <v>0</v>
      </c>
      <c r="F337" s="4">
        <v>0</v>
      </c>
      <c r="G337" s="4">
        <v>0</v>
      </c>
      <c r="H337" s="4">
        <v>0</v>
      </c>
      <c r="I337" s="4">
        <v>0</v>
      </c>
      <c r="J337" s="4">
        <v>0</v>
      </c>
      <c r="K337" s="4">
        <v>0</v>
      </c>
      <c r="L337" s="4">
        <v>0</v>
      </c>
      <c r="M337" s="4">
        <v>0.6</v>
      </c>
      <c r="N337" s="11">
        <f>SUM(line_downtime[[#This Row],[Emergency stop]:[Other]])/60</f>
        <v>0.56000000000000005</v>
      </c>
      <c r="O337" s="11">
        <f t="shared" si="10"/>
        <v>0</v>
      </c>
      <c r="P337" s="11">
        <f t="shared" si="11"/>
        <v>0.56000000000000005</v>
      </c>
      <c r="Q337" s="4">
        <f>SUM(line_downtime[[#This Row],[Emergency stop]:[Other]])</f>
        <v>33.6</v>
      </c>
    </row>
    <row r="338" spans="1:17" x14ac:dyDescent="0.25">
      <c r="A338">
        <v>422447</v>
      </c>
      <c r="B338" s="4">
        <v>0</v>
      </c>
      <c r="C338" s="4">
        <v>0</v>
      </c>
      <c r="D338" s="4">
        <v>0</v>
      </c>
      <c r="E338" s="4">
        <v>0</v>
      </c>
      <c r="F338" s="4">
        <v>0</v>
      </c>
      <c r="G338" s="4">
        <v>0</v>
      </c>
      <c r="H338" s="4">
        <v>0</v>
      </c>
      <c r="I338" s="4">
        <v>0</v>
      </c>
      <c r="J338" s="4">
        <v>57.599999999999994</v>
      </c>
      <c r="K338" s="4">
        <v>0</v>
      </c>
      <c r="L338" s="4">
        <v>0</v>
      </c>
      <c r="M338" s="4">
        <v>0</v>
      </c>
      <c r="N338" s="11">
        <f>SUM(line_downtime[[#This Row],[Emergency stop]:[Other]])/60</f>
        <v>0.95999999999999985</v>
      </c>
      <c r="O338" s="11">
        <f t="shared" si="10"/>
        <v>0</v>
      </c>
      <c r="P338" s="11">
        <f t="shared" si="11"/>
        <v>0.95999999999999985</v>
      </c>
      <c r="Q338" s="4">
        <f>SUM(line_downtime[[#This Row],[Emergency stop]:[Other]])</f>
        <v>57.599999999999994</v>
      </c>
    </row>
    <row r="339" spans="1:17" x14ac:dyDescent="0.25">
      <c r="A339">
        <v>422448</v>
      </c>
      <c r="B339" s="4">
        <v>0</v>
      </c>
      <c r="C339" s="4">
        <v>0</v>
      </c>
      <c r="D339" s="4">
        <v>4.2</v>
      </c>
      <c r="E339" s="4">
        <v>0</v>
      </c>
      <c r="F339" s="4">
        <v>0</v>
      </c>
      <c r="G339" s="4">
        <v>0</v>
      </c>
      <c r="H339" s="4">
        <v>4.2</v>
      </c>
      <c r="I339" s="4">
        <v>17.399999999999999</v>
      </c>
      <c r="J339" s="4">
        <v>0</v>
      </c>
      <c r="K339" s="4">
        <v>0</v>
      </c>
      <c r="L339" s="4">
        <v>0</v>
      </c>
      <c r="M339" s="4">
        <v>0</v>
      </c>
      <c r="N339" s="11">
        <f>SUM(line_downtime[[#This Row],[Emergency stop]:[Other]])/60</f>
        <v>0.42999999999999994</v>
      </c>
      <c r="O339" s="11">
        <f t="shared" si="10"/>
        <v>0.28999999999999998</v>
      </c>
      <c r="P339" s="11">
        <f t="shared" si="11"/>
        <v>0.13999999999999996</v>
      </c>
      <c r="Q339" s="4">
        <f>SUM(line_downtime[[#This Row],[Emergency stop]:[Other]])</f>
        <v>25.799999999999997</v>
      </c>
    </row>
    <row r="340" spans="1:17" x14ac:dyDescent="0.25">
      <c r="A340">
        <v>422449</v>
      </c>
      <c r="B340" s="4">
        <v>0</v>
      </c>
      <c r="C340" s="4">
        <v>0</v>
      </c>
      <c r="D340" s="4">
        <v>0</v>
      </c>
      <c r="E340" s="4">
        <v>0</v>
      </c>
      <c r="F340" s="4">
        <v>119.4</v>
      </c>
      <c r="G340" s="4">
        <v>0</v>
      </c>
      <c r="H340" s="4">
        <v>0</v>
      </c>
      <c r="I340" s="4">
        <v>0</v>
      </c>
      <c r="J340" s="4">
        <v>0</v>
      </c>
      <c r="K340" s="4">
        <v>0</v>
      </c>
      <c r="L340" s="4">
        <v>0</v>
      </c>
      <c r="M340" s="4">
        <v>0</v>
      </c>
      <c r="N340" s="11">
        <f>SUM(line_downtime[[#This Row],[Emergency stop]:[Other]])/60</f>
        <v>1.99</v>
      </c>
      <c r="O340" s="11">
        <f t="shared" si="10"/>
        <v>1.99</v>
      </c>
      <c r="P340" s="11">
        <f t="shared" si="11"/>
        <v>0</v>
      </c>
      <c r="Q340" s="4">
        <f>SUM(line_downtime[[#This Row],[Emergency stop]:[Other]])</f>
        <v>119.4</v>
      </c>
    </row>
    <row r="341" spans="1:17" x14ac:dyDescent="0.25">
      <c r="A341">
        <v>422450</v>
      </c>
      <c r="B341" s="4">
        <v>0</v>
      </c>
      <c r="C341" s="4">
        <v>0</v>
      </c>
      <c r="D341" s="4">
        <v>0</v>
      </c>
      <c r="E341" s="4">
        <v>0</v>
      </c>
      <c r="F341" s="4">
        <v>0</v>
      </c>
      <c r="G341" s="4">
        <v>0</v>
      </c>
      <c r="H341" s="4">
        <v>0</v>
      </c>
      <c r="I341" s="4">
        <v>0</v>
      </c>
      <c r="J341" s="4">
        <v>4.8</v>
      </c>
      <c r="K341" s="4">
        <v>15</v>
      </c>
      <c r="L341" s="4">
        <v>7.1999999999999993</v>
      </c>
      <c r="M341" s="4">
        <v>0</v>
      </c>
      <c r="N341" s="11">
        <f>SUM(line_downtime[[#This Row],[Emergency stop]:[Other]])/60</f>
        <v>0.45</v>
      </c>
      <c r="O341" s="11">
        <f t="shared" si="10"/>
        <v>0.37</v>
      </c>
      <c r="P341" s="11">
        <f t="shared" si="11"/>
        <v>8.0000000000000016E-2</v>
      </c>
      <c r="Q341" s="4">
        <f>SUM(line_downtime[[#This Row],[Emergency stop]:[Other]])</f>
        <v>27</v>
      </c>
    </row>
    <row r="342" spans="1:17" x14ac:dyDescent="0.25">
      <c r="A342">
        <v>422451</v>
      </c>
      <c r="B342" s="4">
        <v>25.8</v>
      </c>
      <c r="C342" s="4">
        <v>0</v>
      </c>
      <c r="D342" s="4">
        <v>0</v>
      </c>
      <c r="E342" s="4">
        <v>0</v>
      </c>
      <c r="F342" s="4">
        <v>0</v>
      </c>
      <c r="G342" s="4">
        <v>0</v>
      </c>
      <c r="H342" s="4">
        <v>1.7999999999999998</v>
      </c>
      <c r="I342" s="4">
        <v>0</v>
      </c>
      <c r="J342" s="4">
        <v>0</v>
      </c>
      <c r="K342" s="4">
        <v>0</v>
      </c>
      <c r="L342" s="4">
        <v>0</v>
      </c>
      <c r="M342" s="4">
        <v>13.2</v>
      </c>
      <c r="N342" s="11">
        <f>SUM(line_downtime[[#This Row],[Emergency stop]:[Other]])/60</f>
        <v>0.67999999999999994</v>
      </c>
      <c r="O342" s="11">
        <f t="shared" si="10"/>
        <v>0</v>
      </c>
      <c r="P342" s="11">
        <f t="shared" si="11"/>
        <v>0.67999999999999994</v>
      </c>
      <c r="Q342" s="4">
        <f>SUM(line_downtime[[#This Row],[Emergency stop]:[Other]])</f>
        <v>40.799999999999997</v>
      </c>
    </row>
    <row r="343" spans="1:17" x14ac:dyDescent="0.25">
      <c r="A343">
        <v>422452</v>
      </c>
      <c r="B343" s="4">
        <v>33.6</v>
      </c>
      <c r="C343" s="4">
        <v>0</v>
      </c>
      <c r="D343" s="4">
        <v>0</v>
      </c>
      <c r="E343" s="4">
        <v>7.1999999999999993</v>
      </c>
      <c r="F343" s="4">
        <v>0</v>
      </c>
      <c r="G343" s="4">
        <v>0</v>
      </c>
      <c r="H343" s="4">
        <v>0</v>
      </c>
      <c r="I343" s="4">
        <v>0</v>
      </c>
      <c r="J343" s="4">
        <v>0</v>
      </c>
      <c r="K343" s="4">
        <v>0</v>
      </c>
      <c r="L343" s="4">
        <v>4.8</v>
      </c>
      <c r="M343" s="4">
        <v>0</v>
      </c>
      <c r="N343" s="11">
        <f>SUM(line_downtime[[#This Row],[Emergency stop]:[Other]])/60</f>
        <v>0.7599999999999999</v>
      </c>
      <c r="O343" s="11">
        <f t="shared" si="10"/>
        <v>0.08</v>
      </c>
      <c r="P343" s="11">
        <f t="shared" si="11"/>
        <v>0.67999999999999994</v>
      </c>
      <c r="Q343" s="4">
        <f>SUM(line_downtime[[#This Row],[Emergency stop]:[Other]])</f>
        <v>45.599999999999994</v>
      </c>
    </row>
    <row r="344" spans="1:17" x14ac:dyDescent="0.25">
      <c r="A344">
        <v>422453</v>
      </c>
      <c r="B344" s="4">
        <v>0</v>
      </c>
      <c r="C344" s="4">
        <v>0</v>
      </c>
      <c r="D344" s="4">
        <v>7.1999999999999993</v>
      </c>
      <c r="E344" s="4">
        <v>0</v>
      </c>
      <c r="F344" s="4">
        <v>0</v>
      </c>
      <c r="G344" s="4">
        <v>0</v>
      </c>
      <c r="H344" s="4">
        <v>0</v>
      </c>
      <c r="I344" s="4">
        <v>0</v>
      </c>
      <c r="J344" s="4">
        <v>0.6</v>
      </c>
      <c r="K344" s="4">
        <v>0</v>
      </c>
      <c r="L344" s="4">
        <v>30</v>
      </c>
      <c r="M344" s="4">
        <v>0</v>
      </c>
      <c r="N344" s="11">
        <f>SUM(line_downtime[[#This Row],[Emergency stop]:[Other]])/60</f>
        <v>0.63</v>
      </c>
      <c r="O344" s="11">
        <f t="shared" si="10"/>
        <v>0.5</v>
      </c>
      <c r="P344" s="11">
        <f t="shared" si="11"/>
        <v>0.13</v>
      </c>
      <c r="Q344" s="4">
        <f>SUM(line_downtime[[#This Row],[Emergency stop]:[Other]])</f>
        <v>37.799999999999997</v>
      </c>
    </row>
    <row r="345" spans="1:17" x14ac:dyDescent="0.25">
      <c r="A345">
        <v>422454</v>
      </c>
      <c r="B345" s="4">
        <v>0</v>
      </c>
      <c r="C345" s="4">
        <v>0</v>
      </c>
      <c r="D345" s="4">
        <v>0</v>
      </c>
      <c r="E345" s="4">
        <v>33.6</v>
      </c>
      <c r="F345" s="4">
        <v>0</v>
      </c>
      <c r="G345" s="4">
        <v>0</v>
      </c>
      <c r="H345" s="4">
        <v>0</v>
      </c>
      <c r="I345" s="4">
        <v>9</v>
      </c>
      <c r="J345" s="4">
        <v>0</v>
      </c>
      <c r="K345" s="4">
        <v>0</v>
      </c>
      <c r="L345" s="4">
        <v>0</v>
      </c>
      <c r="M345" s="4">
        <v>0</v>
      </c>
      <c r="N345" s="11">
        <f>SUM(line_downtime[[#This Row],[Emergency stop]:[Other]])/60</f>
        <v>0.71000000000000008</v>
      </c>
      <c r="O345" s="11">
        <f t="shared" si="10"/>
        <v>0.15</v>
      </c>
      <c r="P345" s="11">
        <f t="shared" si="11"/>
        <v>0.56000000000000005</v>
      </c>
      <c r="Q345" s="4">
        <f>SUM(line_downtime[[#This Row],[Emergency stop]:[Other]])</f>
        <v>42.6</v>
      </c>
    </row>
    <row r="346" spans="1:17" x14ac:dyDescent="0.25">
      <c r="A346">
        <v>422455</v>
      </c>
      <c r="B346" s="4">
        <v>0</v>
      </c>
      <c r="C346" s="4">
        <v>3.5999999999999996</v>
      </c>
      <c r="D346" s="4">
        <v>0</v>
      </c>
      <c r="E346" s="4">
        <v>0</v>
      </c>
      <c r="F346" s="4">
        <v>0</v>
      </c>
      <c r="G346" s="4">
        <v>0</v>
      </c>
      <c r="H346" s="4">
        <v>7.1999999999999993</v>
      </c>
      <c r="I346" s="4">
        <v>13.8</v>
      </c>
      <c r="J346" s="4">
        <v>0</v>
      </c>
      <c r="K346" s="4">
        <v>0</v>
      </c>
      <c r="L346" s="4">
        <v>0</v>
      </c>
      <c r="M346" s="4">
        <v>0</v>
      </c>
      <c r="N346" s="11">
        <f>SUM(line_downtime[[#This Row],[Emergency stop]:[Other]])/60</f>
        <v>0.41000000000000003</v>
      </c>
      <c r="O346" s="11">
        <f t="shared" si="10"/>
        <v>0.28999999999999998</v>
      </c>
      <c r="P346" s="11">
        <f t="shared" si="11"/>
        <v>0.12000000000000005</v>
      </c>
      <c r="Q346" s="4">
        <f>SUM(line_downtime[[#This Row],[Emergency stop]:[Other]])</f>
        <v>24.6</v>
      </c>
    </row>
    <row r="347" spans="1:17" x14ac:dyDescent="0.25">
      <c r="A347">
        <v>422456</v>
      </c>
      <c r="B347" s="4">
        <v>43.199999999999996</v>
      </c>
      <c r="C347" s="4">
        <v>0</v>
      </c>
      <c r="D347" s="4">
        <v>0</v>
      </c>
      <c r="E347" s="4">
        <v>0</v>
      </c>
      <c r="F347" s="4">
        <v>0</v>
      </c>
      <c r="G347" s="4">
        <v>0</v>
      </c>
      <c r="H347" s="4">
        <v>0</v>
      </c>
      <c r="I347" s="4">
        <v>0</v>
      </c>
      <c r="J347" s="4">
        <v>0</v>
      </c>
      <c r="K347" s="4">
        <v>0</v>
      </c>
      <c r="L347" s="4">
        <v>0</v>
      </c>
      <c r="M347" s="4">
        <v>0</v>
      </c>
      <c r="N347" s="11">
        <f>SUM(line_downtime[[#This Row],[Emergency stop]:[Other]])/60</f>
        <v>0.72</v>
      </c>
      <c r="O347" s="11">
        <f t="shared" si="10"/>
        <v>0</v>
      </c>
      <c r="P347" s="11">
        <f t="shared" si="11"/>
        <v>0.72</v>
      </c>
      <c r="Q347" s="4">
        <f>SUM(line_downtime[[#This Row],[Emergency stop]:[Other]])</f>
        <v>43.199999999999996</v>
      </c>
    </row>
    <row r="348" spans="1:17" x14ac:dyDescent="0.25">
      <c r="A348">
        <v>422457</v>
      </c>
      <c r="B348" s="4">
        <v>0</v>
      </c>
      <c r="C348" s="4">
        <v>0</v>
      </c>
      <c r="D348" s="4">
        <v>0</v>
      </c>
      <c r="E348" s="4">
        <v>35.4</v>
      </c>
      <c r="F348" s="4">
        <v>0</v>
      </c>
      <c r="G348" s="4">
        <v>0</v>
      </c>
      <c r="H348" s="4">
        <v>0</v>
      </c>
      <c r="I348" s="4">
        <v>0</v>
      </c>
      <c r="J348" s="4">
        <v>0</v>
      </c>
      <c r="K348" s="4">
        <v>0</v>
      </c>
      <c r="L348" s="4">
        <v>0</v>
      </c>
      <c r="M348" s="4">
        <v>0</v>
      </c>
      <c r="N348" s="11">
        <f>SUM(line_downtime[[#This Row],[Emergency stop]:[Other]])/60</f>
        <v>0.59</v>
      </c>
      <c r="O348" s="11">
        <f t="shared" si="10"/>
        <v>0</v>
      </c>
      <c r="P348" s="11">
        <f t="shared" si="11"/>
        <v>0.59</v>
      </c>
      <c r="Q348" s="4">
        <f>SUM(line_downtime[[#This Row],[Emergency stop]:[Other]])</f>
        <v>35.4</v>
      </c>
    </row>
    <row r="349" spans="1:17" x14ac:dyDescent="0.25">
      <c r="A349">
        <v>422458</v>
      </c>
      <c r="B349" s="4">
        <v>0</v>
      </c>
      <c r="C349" s="4">
        <v>0</v>
      </c>
      <c r="D349" s="4">
        <v>0</v>
      </c>
      <c r="E349" s="4">
        <v>10.799999999999999</v>
      </c>
      <c r="F349" s="4">
        <v>0</v>
      </c>
      <c r="G349" s="4">
        <v>0</v>
      </c>
      <c r="H349" s="4">
        <v>0</v>
      </c>
      <c r="I349" s="4">
        <v>0</v>
      </c>
      <c r="J349" s="4">
        <v>0</v>
      </c>
      <c r="K349" s="4">
        <v>0</v>
      </c>
      <c r="L349" s="4">
        <v>11.4</v>
      </c>
      <c r="M349" s="4">
        <v>4.8</v>
      </c>
      <c r="N349" s="11">
        <f>SUM(line_downtime[[#This Row],[Emergency stop]:[Other]])/60</f>
        <v>0.45</v>
      </c>
      <c r="O349" s="11">
        <f t="shared" si="10"/>
        <v>0.19</v>
      </c>
      <c r="P349" s="11">
        <f t="shared" si="11"/>
        <v>0.26</v>
      </c>
      <c r="Q349" s="4">
        <f>SUM(line_downtime[[#This Row],[Emergency stop]:[Other]])</f>
        <v>27</v>
      </c>
    </row>
    <row r="350" spans="1:17" x14ac:dyDescent="0.25">
      <c r="A350">
        <v>422459</v>
      </c>
      <c r="B350" s="4">
        <v>0</v>
      </c>
      <c r="C350" s="4">
        <v>0</v>
      </c>
      <c r="D350" s="4">
        <v>0</v>
      </c>
      <c r="E350" s="4">
        <v>0</v>
      </c>
      <c r="F350" s="4">
        <v>0</v>
      </c>
      <c r="G350" s="4">
        <v>0</v>
      </c>
      <c r="H350" s="4">
        <v>71.399999999999991</v>
      </c>
      <c r="I350" s="4">
        <v>0</v>
      </c>
      <c r="J350" s="4">
        <v>0</v>
      </c>
      <c r="K350" s="4">
        <v>0</v>
      </c>
      <c r="L350" s="4">
        <v>0</v>
      </c>
      <c r="M350" s="4">
        <v>0</v>
      </c>
      <c r="N350" s="11">
        <f>SUM(line_downtime[[#This Row],[Emergency stop]:[Other]])/60</f>
        <v>1.19</v>
      </c>
      <c r="O350" s="11">
        <f t="shared" si="10"/>
        <v>0</v>
      </c>
      <c r="P350" s="11">
        <f t="shared" si="11"/>
        <v>1.19</v>
      </c>
      <c r="Q350" s="4">
        <f>SUM(line_downtime[[#This Row],[Emergency stop]:[Other]])</f>
        <v>71.399999999999991</v>
      </c>
    </row>
    <row r="351" spans="1:17" x14ac:dyDescent="0.25">
      <c r="A351">
        <v>422460</v>
      </c>
      <c r="B351" s="4">
        <v>16.8</v>
      </c>
      <c r="C351" s="4">
        <v>0</v>
      </c>
      <c r="D351" s="4">
        <v>0</v>
      </c>
      <c r="E351" s="4">
        <v>0</v>
      </c>
      <c r="F351" s="4">
        <v>0</v>
      </c>
      <c r="G351" s="4">
        <v>0</v>
      </c>
      <c r="H351" s="4">
        <v>0</v>
      </c>
      <c r="I351" s="4">
        <v>0</v>
      </c>
      <c r="J351" s="4">
        <v>0</v>
      </c>
      <c r="K351" s="4">
        <v>4.2</v>
      </c>
      <c r="L351" s="4">
        <v>0</v>
      </c>
      <c r="M351" s="4">
        <v>0</v>
      </c>
      <c r="N351" s="11">
        <f>SUM(line_downtime[[#This Row],[Emergency stop]:[Other]])/60</f>
        <v>0.35</v>
      </c>
      <c r="O351" s="11">
        <f t="shared" si="10"/>
        <v>7.0000000000000007E-2</v>
      </c>
      <c r="P351" s="11">
        <f t="shared" si="11"/>
        <v>0.27999999999999997</v>
      </c>
      <c r="Q351" s="4">
        <f>SUM(line_downtime[[#This Row],[Emergency stop]:[Other]])</f>
        <v>21</v>
      </c>
    </row>
    <row r="352" spans="1:17" x14ac:dyDescent="0.25">
      <c r="A352">
        <v>422461</v>
      </c>
      <c r="B352" s="4">
        <v>0</v>
      </c>
      <c r="C352" s="4">
        <v>0</v>
      </c>
      <c r="D352" s="4">
        <v>0</v>
      </c>
      <c r="E352" s="4">
        <v>4.8</v>
      </c>
      <c r="F352" s="4">
        <v>0</v>
      </c>
      <c r="G352" s="4">
        <v>0</v>
      </c>
      <c r="H352" s="4">
        <v>0</v>
      </c>
      <c r="I352" s="4">
        <v>0</v>
      </c>
      <c r="J352" s="4">
        <v>3.5999999999999996</v>
      </c>
      <c r="K352" s="4">
        <v>0</v>
      </c>
      <c r="L352" s="4">
        <v>4.2</v>
      </c>
      <c r="M352" s="4">
        <v>30</v>
      </c>
      <c r="N352" s="11">
        <f>SUM(line_downtime[[#This Row],[Emergency stop]:[Other]])/60</f>
        <v>0.70999999999999985</v>
      </c>
      <c r="O352" s="11">
        <f t="shared" si="10"/>
        <v>7.0000000000000007E-2</v>
      </c>
      <c r="P352" s="11">
        <f t="shared" si="11"/>
        <v>0.6399999999999999</v>
      </c>
      <c r="Q352" s="4">
        <f>SUM(line_downtime[[#This Row],[Emergency stop]:[Other]])</f>
        <v>42.599999999999994</v>
      </c>
    </row>
    <row r="353" spans="1:17" x14ac:dyDescent="0.25">
      <c r="A353">
        <v>422462</v>
      </c>
      <c r="B353" s="4">
        <v>0</v>
      </c>
      <c r="C353" s="4">
        <v>0</v>
      </c>
      <c r="D353" s="4">
        <v>0</v>
      </c>
      <c r="E353" s="4">
        <v>19.8</v>
      </c>
      <c r="F353" s="4">
        <v>0</v>
      </c>
      <c r="G353" s="4">
        <v>0</v>
      </c>
      <c r="H353" s="4">
        <v>0</v>
      </c>
      <c r="I353" s="4">
        <v>0</v>
      </c>
      <c r="J353" s="4">
        <v>0</v>
      </c>
      <c r="K353" s="4">
        <v>0</v>
      </c>
      <c r="L353" s="4">
        <v>0</v>
      </c>
      <c r="M353" s="4">
        <v>0</v>
      </c>
      <c r="N353" s="11">
        <f>SUM(line_downtime[[#This Row],[Emergency stop]:[Other]])/60</f>
        <v>0.33</v>
      </c>
      <c r="O353" s="11">
        <f t="shared" si="10"/>
        <v>0</v>
      </c>
      <c r="P353" s="11">
        <f t="shared" si="11"/>
        <v>0.33</v>
      </c>
      <c r="Q353" s="4">
        <f>SUM(line_downtime[[#This Row],[Emergency stop]:[Other]])</f>
        <v>19.8</v>
      </c>
    </row>
    <row r="354" spans="1:17" x14ac:dyDescent="0.25">
      <c r="A354">
        <v>422463</v>
      </c>
      <c r="B354" s="4">
        <v>0</v>
      </c>
      <c r="C354" s="4">
        <v>1.7999999999999998</v>
      </c>
      <c r="D354" s="4">
        <v>8.4</v>
      </c>
      <c r="E354" s="4">
        <v>0</v>
      </c>
      <c r="F354" s="4">
        <v>6.6</v>
      </c>
      <c r="G354" s="4">
        <v>0.6</v>
      </c>
      <c r="H354" s="4">
        <v>0</v>
      </c>
      <c r="I354" s="4">
        <v>0</v>
      </c>
      <c r="J354" s="4">
        <v>0</v>
      </c>
      <c r="K354" s="4">
        <v>0</v>
      </c>
      <c r="L354" s="4">
        <v>0</v>
      </c>
      <c r="M354" s="4">
        <v>0</v>
      </c>
      <c r="N354" s="11">
        <f>SUM(line_downtime[[#This Row],[Emergency stop]:[Other]])/60</f>
        <v>0.28999999999999998</v>
      </c>
      <c r="O354" s="11">
        <f t="shared" si="10"/>
        <v>0.14999999999999997</v>
      </c>
      <c r="P354" s="11">
        <f t="shared" si="11"/>
        <v>0.14000000000000001</v>
      </c>
      <c r="Q354" s="4">
        <f>SUM(line_downtime[[#This Row],[Emergency stop]:[Other]])</f>
        <v>17.399999999999999</v>
      </c>
    </row>
    <row r="355" spans="1:17" x14ac:dyDescent="0.25">
      <c r="A355">
        <v>422464</v>
      </c>
      <c r="B355" s="4">
        <v>10.200000000000001</v>
      </c>
      <c r="C355" s="4">
        <v>0</v>
      </c>
      <c r="D355" s="4">
        <v>0</v>
      </c>
      <c r="E355" s="4">
        <v>0</v>
      </c>
      <c r="F355" s="4">
        <v>0</v>
      </c>
      <c r="G355" s="4">
        <v>0</v>
      </c>
      <c r="H355" s="4">
        <v>0</v>
      </c>
      <c r="I355" s="4">
        <v>28.2</v>
      </c>
      <c r="J355" s="4">
        <v>0</v>
      </c>
      <c r="K355" s="4">
        <v>0</v>
      </c>
      <c r="L355" s="4">
        <v>0</v>
      </c>
      <c r="M355" s="4">
        <v>21</v>
      </c>
      <c r="N355" s="11">
        <f>SUM(line_downtime[[#This Row],[Emergency stop]:[Other]])/60</f>
        <v>0.99</v>
      </c>
      <c r="O355" s="11">
        <f t="shared" si="10"/>
        <v>0.47</v>
      </c>
      <c r="P355" s="11">
        <f t="shared" si="11"/>
        <v>0.52</v>
      </c>
      <c r="Q355" s="4">
        <f>SUM(line_downtime[[#This Row],[Emergency stop]:[Other]])</f>
        <v>59.4</v>
      </c>
    </row>
    <row r="356" spans="1:17" x14ac:dyDescent="0.25">
      <c r="A356">
        <v>422465</v>
      </c>
      <c r="B356" s="4">
        <v>7.8000000000000007</v>
      </c>
      <c r="C356" s="4">
        <v>0</v>
      </c>
      <c r="D356" s="4">
        <v>0</v>
      </c>
      <c r="E356" s="4">
        <v>0</v>
      </c>
      <c r="F356" s="4">
        <v>1.2</v>
      </c>
      <c r="G356" s="4">
        <v>0</v>
      </c>
      <c r="H356" s="4">
        <v>0</v>
      </c>
      <c r="I356" s="4">
        <v>0</v>
      </c>
      <c r="J356" s="4">
        <v>14.399999999999999</v>
      </c>
      <c r="K356" s="4">
        <v>0</v>
      </c>
      <c r="L356" s="4">
        <v>0</v>
      </c>
      <c r="M356" s="4">
        <v>0</v>
      </c>
      <c r="N356" s="11">
        <f>SUM(line_downtime[[#This Row],[Emergency stop]:[Other]])/60</f>
        <v>0.38999999999999996</v>
      </c>
      <c r="O356" s="11">
        <f t="shared" si="10"/>
        <v>0.02</v>
      </c>
      <c r="P356" s="11">
        <f t="shared" si="11"/>
        <v>0.36999999999999994</v>
      </c>
      <c r="Q356" s="4">
        <f>SUM(line_downtime[[#This Row],[Emergency stop]:[Other]])</f>
        <v>23.4</v>
      </c>
    </row>
    <row r="357" spans="1:17" x14ac:dyDescent="0.25">
      <c r="A357">
        <v>422466</v>
      </c>
      <c r="B357" s="4">
        <v>12.6</v>
      </c>
      <c r="C357" s="4">
        <v>0</v>
      </c>
      <c r="D357" s="4">
        <v>0</v>
      </c>
      <c r="E357" s="4">
        <v>0</v>
      </c>
      <c r="F357" s="4">
        <v>0</v>
      </c>
      <c r="G357" s="4">
        <v>0</v>
      </c>
      <c r="H357" s="4">
        <v>0</v>
      </c>
      <c r="I357" s="4">
        <v>0</v>
      </c>
      <c r="J357" s="4">
        <v>0</v>
      </c>
      <c r="K357" s="4">
        <v>0</v>
      </c>
      <c r="L357" s="4">
        <v>21</v>
      </c>
      <c r="M357" s="4">
        <v>0</v>
      </c>
      <c r="N357" s="11">
        <f>SUM(line_downtime[[#This Row],[Emergency stop]:[Other]])/60</f>
        <v>0.56000000000000005</v>
      </c>
      <c r="O357" s="11">
        <f t="shared" si="10"/>
        <v>0.35</v>
      </c>
      <c r="P357" s="11">
        <f t="shared" si="11"/>
        <v>0.21000000000000008</v>
      </c>
      <c r="Q357" s="4">
        <f>SUM(line_downtime[[#This Row],[Emergency stop]:[Other]])</f>
        <v>33.6</v>
      </c>
    </row>
    <row r="358" spans="1:17" x14ac:dyDescent="0.25">
      <c r="A358">
        <v>422467</v>
      </c>
      <c r="B358" s="4">
        <v>0</v>
      </c>
      <c r="C358" s="4">
        <v>0</v>
      </c>
      <c r="D358" s="4">
        <v>0</v>
      </c>
      <c r="E358" s="4">
        <v>0</v>
      </c>
      <c r="F358" s="4">
        <v>0</v>
      </c>
      <c r="G358" s="4">
        <v>0</v>
      </c>
      <c r="H358" s="4">
        <v>0</v>
      </c>
      <c r="I358" s="4">
        <v>0</v>
      </c>
      <c r="J358" s="4">
        <v>0</v>
      </c>
      <c r="K358" s="4">
        <v>9.6</v>
      </c>
      <c r="L358" s="4">
        <v>0</v>
      </c>
      <c r="M358" s="4">
        <v>0</v>
      </c>
      <c r="N358" s="11">
        <f>SUM(line_downtime[[#This Row],[Emergency stop]:[Other]])/60</f>
        <v>0.16</v>
      </c>
      <c r="O358" s="11">
        <f t="shared" si="10"/>
        <v>0.16</v>
      </c>
      <c r="P358" s="11">
        <f t="shared" si="11"/>
        <v>0</v>
      </c>
      <c r="Q358" s="4">
        <f>SUM(line_downtime[[#This Row],[Emergency stop]:[Other]])</f>
        <v>9.6</v>
      </c>
    </row>
    <row r="359" spans="1:17" x14ac:dyDescent="0.25">
      <c r="A359">
        <v>422468</v>
      </c>
      <c r="B359" s="4">
        <v>0</v>
      </c>
      <c r="C359" s="4">
        <v>0</v>
      </c>
      <c r="D359" s="4">
        <v>0</v>
      </c>
      <c r="E359" s="4">
        <v>0</v>
      </c>
      <c r="F359" s="4">
        <v>13.2</v>
      </c>
      <c r="G359" s="4">
        <v>0</v>
      </c>
      <c r="H359" s="4">
        <v>0</v>
      </c>
      <c r="I359" s="4">
        <v>0</v>
      </c>
      <c r="J359" s="4">
        <v>0</v>
      </c>
      <c r="K359" s="4">
        <v>0</v>
      </c>
      <c r="L359" s="4">
        <v>0</v>
      </c>
      <c r="M359" s="4">
        <v>3</v>
      </c>
      <c r="N359" s="11">
        <f>SUM(line_downtime[[#This Row],[Emergency stop]:[Other]])/60</f>
        <v>0.26999999999999996</v>
      </c>
      <c r="O359" s="11">
        <f t="shared" si="10"/>
        <v>0.22</v>
      </c>
      <c r="P359" s="11">
        <f t="shared" si="11"/>
        <v>4.9999999999999961E-2</v>
      </c>
      <c r="Q359" s="4">
        <f>SUM(line_downtime[[#This Row],[Emergency stop]:[Other]])</f>
        <v>16.2</v>
      </c>
    </row>
    <row r="360" spans="1:17" x14ac:dyDescent="0.25">
      <c r="A360">
        <v>422469</v>
      </c>
      <c r="B360" s="4">
        <v>0</v>
      </c>
      <c r="C360" s="4">
        <v>0</v>
      </c>
      <c r="D360" s="4">
        <v>0</v>
      </c>
      <c r="E360" s="4">
        <v>0</v>
      </c>
      <c r="F360" s="4">
        <v>0</v>
      </c>
      <c r="G360" s="4">
        <v>0</v>
      </c>
      <c r="H360" s="4">
        <v>3.5999999999999996</v>
      </c>
      <c r="I360" s="4">
        <v>0</v>
      </c>
      <c r="J360" s="4">
        <v>0</v>
      </c>
      <c r="K360" s="4">
        <v>9.6</v>
      </c>
      <c r="L360" s="4">
        <v>19.2</v>
      </c>
      <c r="M360" s="4">
        <v>0</v>
      </c>
      <c r="N360" s="11">
        <f>SUM(line_downtime[[#This Row],[Emergency stop]:[Other]])/60</f>
        <v>0.53999999999999992</v>
      </c>
      <c r="O360" s="11">
        <f t="shared" si="10"/>
        <v>0.47999999999999993</v>
      </c>
      <c r="P360" s="11">
        <f t="shared" si="11"/>
        <v>0.06</v>
      </c>
      <c r="Q360" s="4">
        <f>SUM(line_downtime[[#This Row],[Emergency stop]:[Other]])</f>
        <v>32.4</v>
      </c>
    </row>
    <row r="361" spans="1:17" x14ac:dyDescent="0.25">
      <c r="A361">
        <v>422470</v>
      </c>
      <c r="B361" s="4">
        <v>0</v>
      </c>
      <c r="C361" s="4">
        <v>0</v>
      </c>
      <c r="D361" s="4">
        <v>0</v>
      </c>
      <c r="E361" s="4">
        <v>0</v>
      </c>
      <c r="F361" s="4">
        <v>16.200000000000003</v>
      </c>
      <c r="G361" s="4">
        <v>0</v>
      </c>
      <c r="H361" s="4">
        <v>0</v>
      </c>
      <c r="I361" s="4">
        <v>41.4</v>
      </c>
      <c r="J361" s="4">
        <v>0</v>
      </c>
      <c r="K361" s="4">
        <v>0</v>
      </c>
      <c r="L361" s="4">
        <v>0</v>
      </c>
      <c r="M361" s="4">
        <v>0</v>
      </c>
      <c r="N361" s="11">
        <f>SUM(line_downtime[[#This Row],[Emergency stop]:[Other]])/60</f>
        <v>0.96000000000000008</v>
      </c>
      <c r="O361" s="11">
        <f t="shared" si="10"/>
        <v>0.96000000000000008</v>
      </c>
      <c r="P361" s="11">
        <f t="shared" si="11"/>
        <v>0</v>
      </c>
      <c r="Q361" s="4">
        <f>SUM(line_downtime[[#This Row],[Emergency stop]:[Other]])</f>
        <v>57.6</v>
      </c>
    </row>
    <row r="362" spans="1:17" x14ac:dyDescent="0.25">
      <c r="A362">
        <v>422471</v>
      </c>
      <c r="B362" s="4">
        <v>0</v>
      </c>
      <c r="C362" s="4">
        <v>34.799999999999997</v>
      </c>
      <c r="D362" s="4">
        <v>0</v>
      </c>
      <c r="E362" s="4">
        <v>0</v>
      </c>
      <c r="F362" s="4">
        <v>10.200000000000001</v>
      </c>
      <c r="G362" s="4">
        <v>30</v>
      </c>
      <c r="H362" s="4">
        <v>0</v>
      </c>
      <c r="I362" s="4">
        <v>16.8</v>
      </c>
      <c r="J362" s="4">
        <v>0</v>
      </c>
      <c r="K362" s="4">
        <v>0</v>
      </c>
      <c r="L362" s="4">
        <v>0</v>
      </c>
      <c r="M362" s="4">
        <v>0</v>
      </c>
      <c r="N362" s="11">
        <f>SUM(line_downtime[[#This Row],[Emergency stop]:[Other]])/60</f>
        <v>1.53</v>
      </c>
      <c r="O362" s="11">
        <f t="shared" si="10"/>
        <v>1.53</v>
      </c>
      <c r="P362" s="11">
        <f t="shared" si="11"/>
        <v>0</v>
      </c>
      <c r="Q362" s="4">
        <f>SUM(line_downtime[[#This Row],[Emergency stop]:[Other]])</f>
        <v>91.8</v>
      </c>
    </row>
    <row r="363" spans="1:17" x14ac:dyDescent="0.25">
      <c r="A363">
        <v>422472</v>
      </c>
      <c r="B363" s="4">
        <v>0</v>
      </c>
      <c r="C363" s="4">
        <v>0</v>
      </c>
      <c r="D363" s="4">
        <v>4.8</v>
      </c>
      <c r="E363" s="4">
        <v>0</v>
      </c>
      <c r="F363" s="4">
        <v>0</v>
      </c>
      <c r="G363" s="4">
        <v>0</v>
      </c>
      <c r="H363" s="4">
        <v>0</v>
      </c>
      <c r="I363" s="4">
        <v>0</v>
      </c>
      <c r="J363" s="4">
        <v>0</v>
      </c>
      <c r="K363" s="4">
        <v>15</v>
      </c>
      <c r="L363" s="4">
        <v>24</v>
      </c>
      <c r="M363" s="4">
        <v>0</v>
      </c>
      <c r="N363" s="11">
        <f>SUM(line_downtime[[#This Row],[Emergency stop]:[Other]])/60</f>
        <v>0.73</v>
      </c>
      <c r="O363" s="11">
        <f t="shared" si="10"/>
        <v>0.65</v>
      </c>
      <c r="P363" s="11">
        <f t="shared" si="11"/>
        <v>7.999999999999996E-2</v>
      </c>
      <c r="Q363" s="4">
        <f>SUM(line_downtime[[#This Row],[Emergency stop]:[Other]])</f>
        <v>43.8</v>
      </c>
    </row>
    <row r="364" spans="1:17" x14ac:dyDescent="0.25">
      <c r="A364">
        <v>422473</v>
      </c>
      <c r="B364" s="4">
        <v>0</v>
      </c>
      <c r="C364" s="4">
        <v>0</v>
      </c>
      <c r="D364" s="4">
        <v>0</v>
      </c>
      <c r="E364" s="4">
        <v>21</v>
      </c>
      <c r="F364" s="4">
        <v>0</v>
      </c>
      <c r="G364" s="4">
        <v>0</v>
      </c>
      <c r="H364" s="4">
        <v>0</v>
      </c>
      <c r="I364" s="4">
        <v>0</v>
      </c>
      <c r="J364" s="4">
        <v>0</v>
      </c>
      <c r="K364" s="4">
        <v>0</v>
      </c>
      <c r="L364" s="4">
        <v>0</v>
      </c>
      <c r="M364" s="4">
        <v>17.399999999999999</v>
      </c>
      <c r="N364" s="11">
        <f>SUM(line_downtime[[#This Row],[Emergency stop]:[Other]])/60</f>
        <v>0.64</v>
      </c>
      <c r="O364" s="11">
        <f t="shared" si="10"/>
        <v>0</v>
      </c>
      <c r="P364" s="11">
        <f t="shared" si="11"/>
        <v>0.64</v>
      </c>
      <c r="Q364" s="4">
        <f>SUM(line_downtime[[#This Row],[Emergency stop]:[Other]])</f>
        <v>38.4</v>
      </c>
    </row>
    <row r="365" spans="1:17" x14ac:dyDescent="0.25">
      <c r="A365">
        <v>422474</v>
      </c>
      <c r="B365" s="4">
        <v>0</v>
      </c>
      <c r="C365" s="4">
        <v>0.6</v>
      </c>
      <c r="D365" s="4">
        <v>0</v>
      </c>
      <c r="E365" s="4">
        <v>0</v>
      </c>
      <c r="F365" s="4">
        <v>0</v>
      </c>
      <c r="G365" s="4">
        <v>0</v>
      </c>
      <c r="H365" s="4">
        <v>0</v>
      </c>
      <c r="I365" s="4">
        <v>0</v>
      </c>
      <c r="J365" s="4">
        <v>0</v>
      </c>
      <c r="K365" s="4">
        <v>0</v>
      </c>
      <c r="L365" s="4">
        <v>20.400000000000002</v>
      </c>
      <c r="M365" s="4">
        <v>5.3999999999999995</v>
      </c>
      <c r="N365" s="11">
        <f>SUM(line_downtime[[#This Row],[Emergency stop]:[Other]])/60</f>
        <v>0.44000000000000006</v>
      </c>
      <c r="O365" s="11">
        <f t="shared" si="10"/>
        <v>0.35000000000000003</v>
      </c>
      <c r="P365" s="11">
        <f t="shared" si="11"/>
        <v>9.0000000000000024E-2</v>
      </c>
      <c r="Q365" s="4">
        <f>SUM(line_downtime[[#This Row],[Emergency stop]:[Other]])</f>
        <v>26.400000000000002</v>
      </c>
    </row>
    <row r="366" spans="1:17" x14ac:dyDescent="0.25">
      <c r="A366">
        <v>422475</v>
      </c>
      <c r="B366" s="4">
        <v>0</v>
      </c>
      <c r="C366" s="4">
        <v>0</v>
      </c>
      <c r="D366" s="4">
        <v>0</v>
      </c>
      <c r="E366" s="4">
        <v>0</v>
      </c>
      <c r="F366" s="4">
        <v>16.8</v>
      </c>
      <c r="G366" s="4">
        <v>0</v>
      </c>
      <c r="H366" s="4">
        <v>0</v>
      </c>
      <c r="I366" s="4">
        <v>0</v>
      </c>
      <c r="J366" s="4">
        <v>0</v>
      </c>
      <c r="K366" s="4">
        <v>40.200000000000003</v>
      </c>
      <c r="L366" s="4">
        <v>0</v>
      </c>
      <c r="M366" s="4">
        <v>0</v>
      </c>
      <c r="N366" s="11">
        <f>SUM(line_downtime[[#This Row],[Emergency stop]:[Other]])/60</f>
        <v>0.95</v>
      </c>
      <c r="O366" s="11">
        <f t="shared" si="10"/>
        <v>0.95</v>
      </c>
      <c r="P366" s="11">
        <f t="shared" si="11"/>
        <v>0</v>
      </c>
      <c r="Q366" s="4">
        <f>SUM(line_downtime[[#This Row],[Emergency stop]:[Other]])</f>
        <v>57</v>
      </c>
    </row>
    <row r="367" spans="1:17" x14ac:dyDescent="0.25">
      <c r="A367">
        <v>422476</v>
      </c>
      <c r="B367" s="4">
        <v>0</v>
      </c>
      <c r="C367" s="4">
        <v>0</v>
      </c>
      <c r="D367" s="4">
        <v>0</v>
      </c>
      <c r="E367" s="4">
        <v>0</v>
      </c>
      <c r="F367" s="4">
        <v>0</v>
      </c>
      <c r="G367" s="4">
        <v>0</v>
      </c>
      <c r="H367" s="4">
        <v>0</v>
      </c>
      <c r="I367" s="4">
        <v>39</v>
      </c>
      <c r="J367" s="4">
        <v>15</v>
      </c>
      <c r="K367" s="4">
        <v>0</v>
      </c>
      <c r="L367" s="4">
        <v>0</v>
      </c>
      <c r="M367" s="4">
        <v>6.6</v>
      </c>
      <c r="N367" s="11">
        <f>SUM(line_downtime[[#This Row],[Emergency stop]:[Other]])/60</f>
        <v>1.01</v>
      </c>
      <c r="O367" s="11">
        <f t="shared" si="10"/>
        <v>0.65</v>
      </c>
      <c r="P367" s="11">
        <f t="shared" si="11"/>
        <v>0.36</v>
      </c>
      <c r="Q367" s="4">
        <f>SUM(line_downtime[[#This Row],[Emergency stop]:[Other]])</f>
        <v>60.6</v>
      </c>
    </row>
    <row r="368" spans="1:17" x14ac:dyDescent="0.25">
      <c r="A368">
        <v>422477</v>
      </c>
      <c r="B368" s="4">
        <v>0</v>
      </c>
      <c r="C368" s="4">
        <v>0</v>
      </c>
      <c r="D368" s="4">
        <v>0</v>
      </c>
      <c r="E368" s="4">
        <v>6</v>
      </c>
      <c r="F368" s="4">
        <v>0</v>
      </c>
      <c r="G368" s="4">
        <v>36</v>
      </c>
      <c r="H368" s="4">
        <v>0</v>
      </c>
      <c r="I368" s="4">
        <v>0</v>
      </c>
      <c r="J368" s="4">
        <v>0</v>
      </c>
      <c r="K368" s="4">
        <v>0</v>
      </c>
      <c r="L368" s="4">
        <v>0</v>
      </c>
      <c r="M368" s="4">
        <v>0</v>
      </c>
      <c r="N368" s="11">
        <f>SUM(line_downtime[[#This Row],[Emergency stop]:[Other]])/60</f>
        <v>0.7</v>
      </c>
      <c r="O368" s="11">
        <f t="shared" si="10"/>
        <v>0.6</v>
      </c>
      <c r="P368" s="11">
        <f t="shared" si="11"/>
        <v>9.9999999999999978E-2</v>
      </c>
      <c r="Q368" s="4">
        <f>SUM(line_downtime[[#This Row],[Emergency stop]:[Other]])</f>
        <v>42</v>
      </c>
    </row>
    <row r="369" spans="1:17" x14ac:dyDescent="0.25">
      <c r="A369">
        <v>422478</v>
      </c>
      <c r="B369" s="4">
        <v>0</v>
      </c>
      <c r="C369" s="4">
        <v>0</v>
      </c>
      <c r="D369" s="4">
        <v>0</v>
      </c>
      <c r="E369" s="4">
        <v>11.4</v>
      </c>
      <c r="F369" s="4">
        <v>0</v>
      </c>
      <c r="G369" s="4">
        <v>9.6</v>
      </c>
      <c r="H369" s="4">
        <v>99</v>
      </c>
      <c r="I369" s="4">
        <v>0</v>
      </c>
      <c r="J369" s="4">
        <v>0</v>
      </c>
      <c r="K369" s="4">
        <v>0</v>
      </c>
      <c r="L369" s="4">
        <v>0</v>
      </c>
      <c r="M369" s="4">
        <v>0</v>
      </c>
      <c r="N369" s="11">
        <f>SUM(line_downtime[[#This Row],[Emergency stop]:[Other]])/60</f>
        <v>2</v>
      </c>
      <c r="O369" s="11">
        <f t="shared" si="10"/>
        <v>0.16</v>
      </c>
      <c r="P369" s="11">
        <f t="shared" si="11"/>
        <v>1.84</v>
      </c>
      <c r="Q369" s="4">
        <f>SUM(line_downtime[[#This Row],[Emergency stop]:[Other]])</f>
        <v>120</v>
      </c>
    </row>
    <row r="370" spans="1:17" x14ac:dyDescent="0.25">
      <c r="A370">
        <v>422479</v>
      </c>
      <c r="B370" s="4">
        <v>0</v>
      </c>
      <c r="C370" s="4">
        <v>0</v>
      </c>
      <c r="D370" s="4">
        <v>0</v>
      </c>
      <c r="E370" s="4">
        <v>0</v>
      </c>
      <c r="F370" s="4">
        <v>45</v>
      </c>
      <c r="G370" s="4">
        <v>0</v>
      </c>
      <c r="H370" s="4">
        <v>0</v>
      </c>
      <c r="I370" s="4">
        <v>0</v>
      </c>
      <c r="J370" s="4">
        <v>0</v>
      </c>
      <c r="K370" s="4">
        <v>0</v>
      </c>
      <c r="L370" s="4">
        <v>0</v>
      </c>
      <c r="M370" s="4">
        <v>0</v>
      </c>
      <c r="N370" s="11">
        <f>SUM(line_downtime[[#This Row],[Emergency stop]:[Other]])/60</f>
        <v>0.75</v>
      </c>
      <c r="O370" s="11">
        <f t="shared" si="10"/>
        <v>0.75</v>
      </c>
      <c r="P370" s="11">
        <f t="shared" si="11"/>
        <v>0</v>
      </c>
      <c r="Q370" s="4">
        <f>SUM(line_downtime[[#This Row],[Emergency stop]:[Other]])</f>
        <v>45</v>
      </c>
    </row>
    <row r="371" spans="1:17" x14ac:dyDescent="0.25">
      <c r="A371">
        <v>422480</v>
      </c>
      <c r="B371" s="4">
        <v>0</v>
      </c>
      <c r="C371" s="4">
        <v>0</v>
      </c>
      <c r="D371" s="4">
        <v>0</v>
      </c>
      <c r="E371" s="4">
        <v>0</v>
      </c>
      <c r="F371" s="4">
        <v>0</v>
      </c>
      <c r="G371" s="4">
        <v>0</v>
      </c>
      <c r="H371" s="4">
        <v>0</v>
      </c>
      <c r="I371" s="4">
        <v>0</v>
      </c>
      <c r="J371" s="4">
        <v>0</v>
      </c>
      <c r="K371" s="4">
        <v>0</v>
      </c>
      <c r="L371" s="4">
        <v>12</v>
      </c>
      <c r="M371" s="4">
        <v>0</v>
      </c>
      <c r="N371" s="11">
        <f>SUM(line_downtime[[#This Row],[Emergency stop]:[Other]])/60</f>
        <v>0.2</v>
      </c>
      <c r="O371" s="11">
        <f t="shared" si="10"/>
        <v>0.2</v>
      </c>
      <c r="P371" s="11">
        <f t="shared" si="11"/>
        <v>0</v>
      </c>
      <c r="Q371" s="4">
        <f>SUM(line_downtime[[#This Row],[Emergency stop]:[Other]])</f>
        <v>12</v>
      </c>
    </row>
    <row r="372" spans="1:17" x14ac:dyDescent="0.25">
      <c r="A372">
        <v>422481</v>
      </c>
      <c r="B372" s="4">
        <v>1.7999999999999998</v>
      </c>
      <c r="C372" s="4">
        <v>0</v>
      </c>
      <c r="D372" s="4">
        <v>0</v>
      </c>
      <c r="E372" s="4">
        <v>0</v>
      </c>
      <c r="F372" s="4">
        <v>0</v>
      </c>
      <c r="G372" s="4">
        <v>0</v>
      </c>
      <c r="H372" s="4">
        <v>0</v>
      </c>
      <c r="I372" s="4">
        <v>4.8</v>
      </c>
      <c r="J372" s="4">
        <v>0</v>
      </c>
      <c r="K372" s="4">
        <v>0</v>
      </c>
      <c r="L372" s="4">
        <v>0</v>
      </c>
      <c r="M372" s="4">
        <v>0</v>
      </c>
      <c r="N372" s="11">
        <f>SUM(line_downtime[[#This Row],[Emergency stop]:[Other]])/60</f>
        <v>0.11</v>
      </c>
      <c r="O372" s="11">
        <f t="shared" si="10"/>
        <v>0.08</v>
      </c>
      <c r="P372" s="11">
        <f t="shared" si="11"/>
        <v>0.03</v>
      </c>
      <c r="Q372" s="4">
        <f>SUM(line_downtime[[#This Row],[Emergency stop]:[Other]])</f>
        <v>6.6</v>
      </c>
    </row>
    <row r="373" spans="1:17" x14ac:dyDescent="0.25">
      <c r="A373">
        <v>422482</v>
      </c>
      <c r="B373" s="4">
        <v>0</v>
      </c>
      <c r="C373" s="4">
        <v>49.8</v>
      </c>
      <c r="D373" s="4">
        <v>0</v>
      </c>
      <c r="E373" s="4">
        <v>0</v>
      </c>
      <c r="F373" s="4">
        <v>0</v>
      </c>
      <c r="G373" s="4">
        <v>0</v>
      </c>
      <c r="H373" s="4">
        <v>0</v>
      </c>
      <c r="I373" s="4">
        <v>0</v>
      </c>
      <c r="J373" s="4">
        <v>0</v>
      </c>
      <c r="K373" s="4">
        <v>0</v>
      </c>
      <c r="L373" s="4">
        <v>0</v>
      </c>
      <c r="M373" s="4">
        <v>0</v>
      </c>
      <c r="N373" s="11">
        <f>SUM(line_downtime[[#This Row],[Emergency stop]:[Other]])/60</f>
        <v>0.83</v>
      </c>
      <c r="O373" s="11">
        <f t="shared" si="10"/>
        <v>0.83</v>
      </c>
      <c r="P373" s="11">
        <f t="shared" si="11"/>
        <v>0</v>
      </c>
      <c r="Q373" s="4">
        <f>SUM(line_downtime[[#This Row],[Emergency stop]:[Other]])</f>
        <v>49.8</v>
      </c>
    </row>
    <row r="374" spans="1:17" x14ac:dyDescent="0.25">
      <c r="A374">
        <v>422483</v>
      </c>
      <c r="B374" s="4">
        <v>12.6</v>
      </c>
      <c r="C374" s="4">
        <v>0</v>
      </c>
      <c r="D374" s="4">
        <v>0</v>
      </c>
      <c r="E374" s="4">
        <v>0</v>
      </c>
      <c r="F374" s="4">
        <v>0</v>
      </c>
      <c r="G374" s="4">
        <v>0</v>
      </c>
      <c r="H374" s="4">
        <v>0</v>
      </c>
      <c r="I374" s="4">
        <v>0</v>
      </c>
      <c r="J374" s="4">
        <v>0</v>
      </c>
      <c r="K374" s="4">
        <v>0</v>
      </c>
      <c r="L374" s="4">
        <v>0</v>
      </c>
      <c r="M374" s="4">
        <v>7.8000000000000007</v>
      </c>
      <c r="N374" s="11">
        <f>SUM(line_downtime[[#This Row],[Emergency stop]:[Other]])/60</f>
        <v>0.33999999999999997</v>
      </c>
      <c r="O374" s="11">
        <f t="shared" si="10"/>
        <v>0</v>
      </c>
      <c r="P374" s="11">
        <f t="shared" si="11"/>
        <v>0.33999999999999997</v>
      </c>
      <c r="Q374" s="4">
        <f>SUM(line_downtime[[#This Row],[Emergency stop]:[Other]])</f>
        <v>20.399999999999999</v>
      </c>
    </row>
    <row r="375" spans="1:17" x14ac:dyDescent="0.25">
      <c r="A375">
        <v>422484</v>
      </c>
      <c r="B375" s="4">
        <v>0</v>
      </c>
      <c r="C375" s="4">
        <v>0</v>
      </c>
      <c r="D375" s="4">
        <v>0</v>
      </c>
      <c r="E375" s="4">
        <v>30.6</v>
      </c>
      <c r="F375" s="4">
        <v>0</v>
      </c>
      <c r="G375" s="4">
        <v>0</v>
      </c>
      <c r="H375" s="4">
        <v>16.8</v>
      </c>
      <c r="I375" s="4">
        <v>0</v>
      </c>
      <c r="J375" s="4">
        <v>0</v>
      </c>
      <c r="K375" s="4">
        <v>0</v>
      </c>
      <c r="L375" s="4">
        <v>0</v>
      </c>
      <c r="M375" s="4">
        <v>0</v>
      </c>
      <c r="N375" s="11">
        <f>SUM(line_downtime[[#This Row],[Emergency stop]:[Other]])/60</f>
        <v>0.79000000000000015</v>
      </c>
      <c r="O375" s="11">
        <f t="shared" si="10"/>
        <v>0</v>
      </c>
      <c r="P375" s="11">
        <f t="shared" si="11"/>
        <v>0.79000000000000015</v>
      </c>
      <c r="Q375" s="4">
        <f>SUM(line_downtime[[#This Row],[Emergency stop]:[Other]])</f>
        <v>47.400000000000006</v>
      </c>
    </row>
    <row r="376" spans="1:17" x14ac:dyDescent="0.25">
      <c r="A376">
        <v>422485</v>
      </c>
      <c r="B376" s="4">
        <v>0</v>
      </c>
      <c r="C376" s="4">
        <v>30</v>
      </c>
      <c r="D376" s="4">
        <v>24.599999999999998</v>
      </c>
      <c r="E376" s="4">
        <v>0</v>
      </c>
      <c r="F376" s="4">
        <v>0</v>
      </c>
      <c r="G376" s="4">
        <v>0</v>
      </c>
      <c r="H376" s="4">
        <v>0</v>
      </c>
      <c r="I376" s="4">
        <v>0</v>
      </c>
      <c r="J376" s="4">
        <v>0</v>
      </c>
      <c r="K376" s="4">
        <v>0</v>
      </c>
      <c r="L376" s="4">
        <v>0</v>
      </c>
      <c r="M376" s="4">
        <v>14.399999999999999</v>
      </c>
      <c r="N376" s="11">
        <f>SUM(line_downtime[[#This Row],[Emergency stop]:[Other]])/60</f>
        <v>1.1499999999999999</v>
      </c>
      <c r="O376" s="11">
        <f t="shared" si="10"/>
        <v>0.5</v>
      </c>
      <c r="P376" s="11">
        <f t="shared" si="11"/>
        <v>0.64999999999999991</v>
      </c>
      <c r="Q376" s="4">
        <f>SUM(line_downtime[[#This Row],[Emergency stop]:[Other]])</f>
        <v>69</v>
      </c>
    </row>
    <row r="377" spans="1:17" x14ac:dyDescent="0.25">
      <c r="A377">
        <v>422486</v>
      </c>
      <c r="B377" s="4">
        <v>18.600000000000001</v>
      </c>
      <c r="C377" s="4">
        <v>0</v>
      </c>
      <c r="D377" s="4">
        <v>0</v>
      </c>
      <c r="E377" s="4">
        <v>0</v>
      </c>
      <c r="F377" s="4">
        <v>16.8</v>
      </c>
      <c r="G377" s="4">
        <v>0</v>
      </c>
      <c r="H377" s="4">
        <v>0</v>
      </c>
      <c r="I377" s="4">
        <v>0</v>
      </c>
      <c r="J377" s="4">
        <v>0</v>
      </c>
      <c r="K377" s="4">
        <v>0</v>
      </c>
      <c r="L377" s="4">
        <v>0</v>
      </c>
      <c r="M377" s="4">
        <v>23.400000000000002</v>
      </c>
      <c r="N377" s="11">
        <f>SUM(line_downtime[[#This Row],[Emergency stop]:[Other]])/60</f>
        <v>0.9800000000000002</v>
      </c>
      <c r="O377" s="11">
        <f t="shared" si="10"/>
        <v>0.28000000000000003</v>
      </c>
      <c r="P377" s="11">
        <f t="shared" si="11"/>
        <v>0.70000000000000018</v>
      </c>
      <c r="Q377" s="4">
        <f>SUM(line_downtime[[#This Row],[Emergency stop]:[Other]])</f>
        <v>58.800000000000011</v>
      </c>
    </row>
    <row r="378" spans="1:17" x14ac:dyDescent="0.25">
      <c r="A378">
        <v>422487</v>
      </c>
      <c r="B378" s="4">
        <v>3.5999999999999996</v>
      </c>
      <c r="C378" s="4">
        <v>0</v>
      </c>
      <c r="D378" s="4">
        <v>0</v>
      </c>
      <c r="E378" s="4">
        <v>0</v>
      </c>
      <c r="F378" s="4">
        <v>0</v>
      </c>
      <c r="G378" s="4">
        <v>0</v>
      </c>
      <c r="H378" s="4">
        <v>12</v>
      </c>
      <c r="I378" s="4">
        <v>0</v>
      </c>
      <c r="J378" s="4">
        <v>0</v>
      </c>
      <c r="K378" s="4">
        <v>0</v>
      </c>
      <c r="L378" s="4">
        <v>0</v>
      </c>
      <c r="M378" s="4">
        <v>9.6</v>
      </c>
      <c r="N378" s="11">
        <f>SUM(line_downtime[[#This Row],[Emergency stop]:[Other]])/60</f>
        <v>0.42</v>
      </c>
      <c r="O378" s="11">
        <f t="shared" si="10"/>
        <v>0</v>
      </c>
      <c r="P378" s="11">
        <f t="shared" si="11"/>
        <v>0.42</v>
      </c>
      <c r="Q378" s="4">
        <f>SUM(line_downtime[[#This Row],[Emergency stop]:[Other]])</f>
        <v>25.2</v>
      </c>
    </row>
    <row r="379" spans="1:17" x14ac:dyDescent="0.25">
      <c r="A379">
        <v>422488</v>
      </c>
      <c r="B379" s="4">
        <v>19.8</v>
      </c>
      <c r="C379" s="4">
        <v>0</v>
      </c>
      <c r="D379" s="4">
        <v>0</v>
      </c>
      <c r="E379" s="4">
        <v>0</v>
      </c>
      <c r="F379" s="4">
        <v>0</v>
      </c>
      <c r="G379" s="4">
        <v>0</v>
      </c>
      <c r="H379" s="4">
        <v>0</v>
      </c>
      <c r="I379" s="4">
        <v>0</v>
      </c>
      <c r="J379" s="4">
        <v>0</v>
      </c>
      <c r="K379" s="4">
        <v>0.6</v>
      </c>
      <c r="L379" s="4">
        <v>6.6</v>
      </c>
      <c r="M379" s="4">
        <v>31.8</v>
      </c>
      <c r="N379" s="11">
        <f>SUM(line_downtime[[#This Row],[Emergency stop]:[Other]])/60</f>
        <v>0.98</v>
      </c>
      <c r="O379" s="11">
        <f t="shared" si="10"/>
        <v>0.11999999999999998</v>
      </c>
      <c r="P379" s="11">
        <f t="shared" si="11"/>
        <v>0.86</v>
      </c>
      <c r="Q379" s="4">
        <f>SUM(line_downtime[[#This Row],[Emergency stop]:[Other]])</f>
        <v>58.8</v>
      </c>
    </row>
    <row r="380" spans="1:17" x14ac:dyDescent="0.25">
      <c r="A380">
        <v>422489</v>
      </c>
      <c r="B380" s="4">
        <v>0</v>
      </c>
      <c r="C380" s="4">
        <v>2.4</v>
      </c>
      <c r="D380" s="4">
        <v>3</v>
      </c>
      <c r="E380" s="4">
        <v>0.6</v>
      </c>
      <c r="F380" s="4">
        <v>1.2</v>
      </c>
      <c r="G380" s="4">
        <v>0</v>
      </c>
      <c r="H380" s="4">
        <v>0</v>
      </c>
      <c r="I380" s="4">
        <v>0</v>
      </c>
      <c r="J380" s="4">
        <v>0</v>
      </c>
      <c r="K380" s="4">
        <v>0</v>
      </c>
      <c r="L380" s="4">
        <v>0</v>
      </c>
      <c r="M380" s="4">
        <v>0</v>
      </c>
      <c r="N380" s="11">
        <f>SUM(line_downtime[[#This Row],[Emergency stop]:[Other]])/60</f>
        <v>0.12000000000000001</v>
      </c>
      <c r="O380" s="11">
        <f t="shared" si="10"/>
        <v>5.9999999999999991E-2</v>
      </c>
      <c r="P380" s="11">
        <f t="shared" si="11"/>
        <v>6.0000000000000019E-2</v>
      </c>
      <c r="Q380" s="4">
        <f>SUM(line_downtime[[#This Row],[Emergency stop]:[Other]])</f>
        <v>7.2</v>
      </c>
    </row>
    <row r="381" spans="1:17" x14ac:dyDescent="0.25">
      <c r="A381">
        <v>422490</v>
      </c>
      <c r="B381" s="4">
        <v>0</v>
      </c>
      <c r="C381" s="4">
        <v>0</v>
      </c>
      <c r="D381" s="4">
        <v>0</v>
      </c>
      <c r="E381" s="4">
        <v>0</v>
      </c>
      <c r="F381" s="4">
        <v>0</v>
      </c>
      <c r="G381" s="4">
        <v>0</v>
      </c>
      <c r="H381" s="4">
        <v>0</v>
      </c>
      <c r="I381" s="4">
        <v>0</v>
      </c>
      <c r="J381" s="4">
        <v>40.800000000000004</v>
      </c>
      <c r="K381" s="4">
        <v>0</v>
      </c>
      <c r="L381" s="4">
        <v>0</v>
      </c>
      <c r="M381" s="4">
        <v>0</v>
      </c>
      <c r="N381" s="11">
        <f>SUM(line_downtime[[#This Row],[Emergency stop]:[Other]])/60</f>
        <v>0.68</v>
      </c>
      <c r="O381" s="11">
        <f t="shared" si="10"/>
        <v>0</v>
      </c>
      <c r="P381" s="11">
        <f t="shared" si="11"/>
        <v>0.68</v>
      </c>
      <c r="Q381" s="4">
        <f>SUM(line_downtime[[#This Row],[Emergency stop]:[Other]])</f>
        <v>40.800000000000004</v>
      </c>
    </row>
    <row r="382" spans="1:17" x14ac:dyDescent="0.25">
      <c r="A382">
        <v>422491</v>
      </c>
      <c r="B382" s="4">
        <v>0</v>
      </c>
      <c r="C382" s="4">
        <v>0</v>
      </c>
      <c r="D382" s="4">
        <v>0</v>
      </c>
      <c r="E382" s="4">
        <v>0</v>
      </c>
      <c r="F382" s="4">
        <v>0</v>
      </c>
      <c r="G382" s="4">
        <v>0</v>
      </c>
      <c r="H382" s="4">
        <v>0</v>
      </c>
      <c r="I382" s="4">
        <v>55.2</v>
      </c>
      <c r="J382" s="4">
        <v>0</v>
      </c>
      <c r="K382" s="4">
        <v>0</v>
      </c>
      <c r="L382" s="4">
        <v>63</v>
      </c>
      <c r="M382" s="4">
        <v>0</v>
      </c>
      <c r="N382" s="11">
        <f>SUM(line_downtime[[#This Row],[Emergency stop]:[Other]])/60</f>
        <v>1.97</v>
      </c>
      <c r="O382" s="11">
        <f t="shared" si="10"/>
        <v>1.97</v>
      </c>
      <c r="P382" s="11">
        <f t="shared" si="11"/>
        <v>0</v>
      </c>
      <c r="Q382" s="4">
        <f>SUM(line_downtime[[#This Row],[Emergency stop]:[Other]])</f>
        <v>118.2</v>
      </c>
    </row>
    <row r="383" spans="1:17" x14ac:dyDescent="0.25">
      <c r="A383">
        <v>422492</v>
      </c>
      <c r="B383" s="4">
        <v>0</v>
      </c>
      <c r="C383" s="4">
        <v>0</v>
      </c>
      <c r="D383" s="4">
        <v>0</v>
      </c>
      <c r="E383" s="4">
        <v>9</v>
      </c>
      <c r="F383" s="4">
        <v>0</v>
      </c>
      <c r="G383" s="4">
        <v>0</v>
      </c>
      <c r="H383" s="4">
        <v>0</v>
      </c>
      <c r="I383" s="4">
        <v>0</v>
      </c>
      <c r="J383" s="4">
        <v>0</v>
      </c>
      <c r="K383" s="4">
        <v>0</v>
      </c>
      <c r="L383" s="4">
        <v>0</v>
      </c>
      <c r="M383" s="4">
        <v>0</v>
      </c>
      <c r="N383" s="11">
        <f>SUM(line_downtime[[#This Row],[Emergency stop]:[Other]])/60</f>
        <v>0.15</v>
      </c>
      <c r="O383" s="11">
        <f t="shared" si="10"/>
        <v>0</v>
      </c>
      <c r="P383" s="11">
        <f t="shared" si="11"/>
        <v>0.15</v>
      </c>
      <c r="Q383" s="4">
        <f>SUM(line_downtime[[#This Row],[Emergency stop]:[Other]])</f>
        <v>9</v>
      </c>
    </row>
    <row r="384" spans="1:17" x14ac:dyDescent="0.25">
      <c r="A384">
        <v>422493</v>
      </c>
      <c r="B384" s="4">
        <v>6.6</v>
      </c>
      <c r="C384" s="4">
        <v>0</v>
      </c>
      <c r="D384" s="4">
        <v>7.1999999999999993</v>
      </c>
      <c r="E384" s="4">
        <v>0</v>
      </c>
      <c r="F384" s="4">
        <v>0</v>
      </c>
      <c r="G384" s="4">
        <v>0</v>
      </c>
      <c r="H384" s="4">
        <v>0</v>
      </c>
      <c r="I384" s="4">
        <v>0</v>
      </c>
      <c r="J384" s="4">
        <v>0</v>
      </c>
      <c r="K384" s="4">
        <v>0</v>
      </c>
      <c r="L384" s="4">
        <v>13.2</v>
      </c>
      <c r="M384" s="4">
        <v>0</v>
      </c>
      <c r="N384" s="11">
        <f>SUM(line_downtime[[#This Row],[Emergency stop]:[Other]])/60</f>
        <v>0.45</v>
      </c>
      <c r="O384" s="11">
        <f t="shared" si="10"/>
        <v>0.22</v>
      </c>
      <c r="P384" s="11">
        <f t="shared" si="11"/>
        <v>0.23</v>
      </c>
      <c r="Q384" s="4">
        <f>SUM(line_downtime[[#This Row],[Emergency stop]:[Other]])</f>
        <v>27</v>
      </c>
    </row>
    <row r="385" spans="1:17" x14ac:dyDescent="0.25">
      <c r="A385">
        <v>422494</v>
      </c>
      <c r="B385" s="4">
        <v>0</v>
      </c>
      <c r="C385" s="4">
        <v>0</v>
      </c>
      <c r="D385" s="4">
        <v>0</v>
      </c>
      <c r="E385" s="4">
        <v>0</v>
      </c>
      <c r="F385" s="4">
        <v>0</v>
      </c>
      <c r="G385" s="4">
        <v>1.7999999999999998</v>
      </c>
      <c r="H385" s="4">
        <v>0</v>
      </c>
      <c r="I385" s="4">
        <v>0</v>
      </c>
      <c r="J385" s="4">
        <v>0</v>
      </c>
      <c r="K385" s="4">
        <v>23.400000000000002</v>
      </c>
      <c r="L385" s="4">
        <v>12.6</v>
      </c>
      <c r="M385" s="4">
        <v>10.799999999999999</v>
      </c>
      <c r="N385" s="11">
        <f>SUM(line_downtime[[#This Row],[Emergency stop]:[Other]])/60</f>
        <v>0.81</v>
      </c>
      <c r="O385" s="11">
        <f t="shared" si="10"/>
        <v>0.63000000000000012</v>
      </c>
      <c r="P385" s="11">
        <f t="shared" si="11"/>
        <v>0.17999999999999994</v>
      </c>
      <c r="Q385" s="4">
        <f>SUM(line_downtime[[#This Row],[Emergency stop]:[Other]])</f>
        <v>48.6</v>
      </c>
    </row>
    <row r="386" spans="1:17" x14ac:dyDescent="0.25">
      <c r="A386">
        <v>422495</v>
      </c>
      <c r="B386" s="4">
        <v>20.400000000000002</v>
      </c>
      <c r="C386" s="4">
        <v>0</v>
      </c>
      <c r="D386" s="4">
        <v>0</v>
      </c>
      <c r="E386" s="4">
        <v>0</v>
      </c>
      <c r="F386" s="4">
        <v>0</v>
      </c>
      <c r="G386" s="4">
        <v>0</v>
      </c>
      <c r="H386" s="4">
        <v>0</v>
      </c>
      <c r="I386" s="4">
        <v>0.6</v>
      </c>
      <c r="J386" s="4">
        <v>18.600000000000001</v>
      </c>
      <c r="K386" s="4">
        <v>0</v>
      </c>
      <c r="L386" s="4">
        <v>0</v>
      </c>
      <c r="M386" s="4">
        <v>0</v>
      </c>
      <c r="N386" s="11">
        <f>SUM(line_downtime[[#This Row],[Emergency stop]:[Other]])/60</f>
        <v>0.66000000000000014</v>
      </c>
      <c r="O386" s="11">
        <f t="shared" si="10"/>
        <v>0.01</v>
      </c>
      <c r="P386" s="11">
        <f t="shared" si="11"/>
        <v>0.65000000000000013</v>
      </c>
      <c r="Q386" s="4">
        <f>SUM(line_downtime[[#This Row],[Emergency stop]:[Other]])</f>
        <v>39.600000000000009</v>
      </c>
    </row>
    <row r="387" spans="1:17" x14ac:dyDescent="0.25">
      <c r="A387">
        <v>422496</v>
      </c>
      <c r="B387" s="4">
        <v>54.6</v>
      </c>
      <c r="C387" s="4">
        <v>0</v>
      </c>
      <c r="D387" s="4">
        <v>0</v>
      </c>
      <c r="E387" s="4">
        <v>0</v>
      </c>
      <c r="F387" s="4">
        <v>0</v>
      </c>
      <c r="G387" s="4">
        <v>0</v>
      </c>
      <c r="H387" s="4">
        <v>0</v>
      </c>
      <c r="I387" s="4">
        <v>0</v>
      </c>
      <c r="J387" s="4">
        <v>0</v>
      </c>
      <c r="K387" s="4">
        <v>0</v>
      </c>
      <c r="L387" s="4">
        <v>0</v>
      </c>
      <c r="M387" s="4">
        <v>0</v>
      </c>
      <c r="N387" s="11">
        <f>SUM(line_downtime[[#This Row],[Emergency stop]:[Other]])/60</f>
        <v>0.91</v>
      </c>
      <c r="O387" s="11">
        <f t="shared" ref="O387:O450" si="12">(C387+F387+G387+I387+K387+L387)/60</f>
        <v>0</v>
      </c>
      <c r="P387" s="11">
        <f t="shared" ref="P387:P450" si="13">N387-O387</f>
        <v>0.91</v>
      </c>
      <c r="Q387" s="4">
        <f>SUM(line_downtime[[#This Row],[Emergency stop]:[Other]])</f>
        <v>54.6</v>
      </c>
    </row>
    <row r="388" spans="1:17" x14ac:dyDescent="0.25">
      <c r="A388">
        <v>422497</v>
      </c>
      <c r="B388" s="4">
        <v>0</v>
      </c>
      <c r="C388" s="4">
        <v>0</v>
      </c>
      <c r="D388" s="4">
        <v>0</v>
      </c>
      <c r="E388" s="4">
        <v>0</v>
      </c>
      <c r="F388" s="4">
        <v>0</v>
      </c>
      <c r="G388" s="4">
        <v>28.2</v>
      </c>
      <c r="H388" s="4">
        <v>0</v>
      </c>
      <c r="I388" s="4">
        <v>0</v>
      </c>
      <c r="J388" s="4">
        <v>0</v>
      </c>
      <c r="K388" s="4">
        <v>0</v>
      </c>
      <c r="L388" s="4">
        <v>0</v>
      </c>
      <c r="M388" s="4">
        <v>0</v>
      </c>
      <c r="N388" s="11">
        <f>SUM(line_downtime[[#This Row],[Emergency stop]:[Other]])/60</f>
        <v>0.47</v>
      </c>
      <c r="O388" s="11">
        <f t="shared" si="12"/>
        <v>0.47</v>
      </c>
      <c r="P388" s="11">
        <f t="shared" si="13"/>
        <v>0</v>
      </c>
      <c r="Q388" s="4">
        <f>SUM(line_downtime[[#This Row],[Emergency stop]:[Other]])</f>
        <v>28.2</v>
      </c>
    </row>
    <row r="389" spans="1:17" x14ac:dyDescent="0.25">
      <c r="A389">
        <v>422498</v>
      </c>
      <c r="B389" s="4">
        <v>2.4</v>
      </c>
      <c r="C389" s="4">
        <v>34.199999999999996</v>
      </c>
      <c r="D389" s="4">
        <v>0</v>
      </c>
      <c r="E389" s="4">
        <v>0</v>
      </c>
      <c r="F389" s="4">
        <v>0</v>
      </c>
      <c r="G389" s="4">
        <v>0</v>
      </c>
      <c r="H389" s="4">
        <v>0</v>
      </c>
      <c r="I389" s="4">
        <v>0</v>
      </c>
      <c r="J389" s="4">
        <v>0</v>
      </c>
      <c r="K389" s="4">
        <v>0</v>
      </c>
      <c r="L389" s="4">
        <v>0</v>
      </c>
      <c r="M389" s="4">
        <v>0</v>
      </c>
      <c r="N389" s="11">
        <f>SUM(line_downtime[[#This Row],[Emergency stop]:[Other]])/60</f>
        <v>0.60999999999999988</v>
      </c>
      <c r="O389" s="11">
        <f t="shared" si="12"/>
        <v>0.56999999999999995</v>
      </c>
      <c r="P389" s="11">
        <f t="shared" si="13"/>
        <v>3.9999999999999925E-2</v>
      </c>
      <c r="Q389" s="4">
        <f>SUM(line_downtime[[#This Row],[Emergency stop]:[Other]])</f>
        <v>36.599999999999994</v>
      </c>
    </row>
    <row r="390" spans="1:17" x14ac:dyDescent="0.25">
      <c r="A390">
        <v>422499</v>
      </c>
      <c r="B390" s="4">
        <v>0</v>
      </c>
      <c r="C390" s="4">
        <v>0</v>
      </c>
      <c r="D390" s="4">
        <v>16.200000000000003</v>
      </c>
      <c r="E390" s="4">
        <v>0</v>
      </c>
      <c r="F390" s="4">
        <v>6.6</v>
      </c>
      <c r="G390" s="4">
        <v>0</v>
      </c>
      <c r="H390" s="4">
        <v>10.799999999999999</v>
      </c>
      <c r="I390" s="4">
        <v>0</v>
      </c>
      <c r="J390" s="4">
        <v>0</v>
      </c>
      <c r="K390" s="4">
        <v>0</v>
      </c>
      <c r="L390" s="4">
        <v>1.7999999999999998</v>
      </c>
      <c r="M390" s="4">
        <v>0</v>
      </c>
      <c r="N390" s="11">
        <f>SUM(line_downtime[[#This Row],[Emergency stop]:[Other]])/60</f>
        <v>0.59</v>
      </c>
      <c r="O390" s="11">
        <f t="shared" si="12"/>
        <v>0.13999999999999999</v>
      </c>
      <c r="P390" s="11">
        <f t="shared" si="13"/>
        <v>0.44999999999999996</v>
      </c>
      <c r="Q390" s="4">
        <f>SUM(line_downtime[[#This Row],[Emergency stop]:[Other]])</f>
        <v>35.4</v>
      </c>
    </row>
    <row r="391" spans="1:17" x14ac:dyDescent="0.25">
      <c r="A391">
        <v>422500</v>
      </c>
      <c r="B391" s="4">
        <v>0</v>
      </c>
      <c r="C391" s="4">
        <v>0</v>
      </c>
      <c r="D391" s="4">
        <v>0</v>
      </c>
      <c r="E391" s="4">
        <v>0</v>
      </c>
      <c r="F391" s="4">
        <v>0</v>
      </c>
      <c r="G391" s="4">
        <v>0</v>
      </c>
      <c r="H391" s="4">
        <v>0</v>
      </c>
      <c r="I391" s="4">
        <v>0</v>
      </c>
      <c r="J391" s="4">
        <v>0</v>
      </c>
      <c r="K391" s="4">
        <v>23.400000000000002</v>
      </c>
      <c r="L391" s="4">
        <v>0</v>
      </c>
      <c r="M391" s="4">
        <v>28.799999999999997</v>
      </c>
      <c r="N391" s="11">
        <f>SUM(line_downtime[[#This Row],[Emergency stop]:[Other]])/60</f>
        <v>0.87</v>
      </c>
      <c r="O391" s="11">
        <f t="shared" si="12"/>
        <v>0.39</v>
      </c>
      <c r="P391" s="11">
        <f t="shared" si="13"/>
        <v>0.48</v>
      </c>
      <c r="Q391" s="4">
        <f>SUM(line_downtime[[#This Row],[Emergency stop]:[Other]])</f>
        <v>52.2</v>
      </c>
    </row>
    <row r="392" spans="1:17" x14ac:dyDescent="0.25">
      <c r="A392">
        <v>422501</v>
      </c>
      <c r="B392" s="4">
        <v>6.6</v>
      </c>
      <c r="C392" s="4">
        <v>0</v>
      </c>
      <c r="D392" s="4">
        <v>0</v>
      </c>
      <c r="E392" s="4">
        <v>0</v>
      </c>
      <c r="F392" s="4">
        <v>7.8000000000000007</v>
      </c>
      <c r="G392" s="4">
        <v>0</v>
      </c>
      <c r="H392" s="4">
        <v>0</v>
      </c>
      <c r="I392" s="4">
        <v>6.6</v>
      </c>
      <c r="J392" s="4">
        <v>0</v>
      </c>
      <c r="K392" s="4">
        <v>0</v>
      </c>
      <c r="L392" s="4">
        <v>0</v>
      </c>
      <c r="M392" s="4">
        <v>0.6</v>
      </c>
      <c r="N392" s="11">
        <f>SUM(line_downtime[[#This Row],[Emergency stop]:[Other]])/60</f>
        <v>0.36000000000000004</v>
      </c>
      <c r="O392" s="11">
        <f t="shared" si="12"/>
        <v>0.24000000000000002</v>
      </c>
      <c r="P392" s="11">
        <f t="shared" si="13"/>
        <v>0.12000000000000002</v>
      </c>
      <c r="Q392" s="4">
        <f>SUM(line_downtime[[#This Row],[Emergency stop]:[Other]])</f>
        <v>21.6</v>
      </c>
    </row>
    <row r="393" spans="1:17" x14ac:dyDescent="0.25">
      <c r="A393">
        <v>422502</v>
      </c>
      <c r="B393" s="4">
        <v>0</v>
      </c>
      <c r="C393" s="4">
        <v>0.6</v>
      </c>
      <c r="D393" s="4">
        <v>0</v>
      </c>
      <c r="E393" s="4">
        <v>0</v>
      </c>
      <c r="F393" s="4">
        <v>36.6</v>
      </c>
      <c r="G393" s="4">
        <v>1.2</v>
      </c>
      <c r="H393" s="4">
        <v>0</v>
      </c>
      <c r="I393" s="4">
        <v>0</v>
      </c>
      <c r="J393" s="4">
        <v>0</v>
      </c>
      <c r="K393" s="4">
        <v>0</v>
      </c>
      <c r="L393" s="4">
        <v>16.8</v>
      </c>
      <c r="M393" s="4">
        <v>0</v>
      </c>
      <c r="N393" s="11">
        <f>SUM(line_downtime[[#This Row],[Emergency stop]:[Other]])/60</f>
        <v>0.92</v>
      </c>
      <c r="O393" s="11">
        <f t="shared" si="12"/>
        <v>0.92</v>
      </c>
      <c r="P393" s="11">
        <f t="shared" si="13"/>
        <v>0</v>
      </c>
      <c r="Q393" s="4">
        <f>SUM(line_downtime[[#This Row],[Emergency stop]:[Other]])</f>
        <v>55.2</v>
      </c>
    </row>
    <row r="394" spans="1:17" x14ac:dyDescent="0.25">
      <c r="A394">
        <v>422503</v>
      </c>
      <c r="B394" s="4">
        <v>0</v>
      </c>
      <c r="C394" s="4">
        <v>0</v>
      </c>
      <c r="D394" s="4">
        <v>8.4</v>
      </c>
      <c r="E394" s="4">
        <v>25.8</v>
      </c>
      <c r="F394" s="4">
        <v>0</v>
      </c>
      <c r="G394" s="4">
        <v>0</v>
      </c>
      <c r="H394" s="4">
        <v>0</v>
      </c>
      <c r="I394" s="4">
        <v>0</v>
      </c>
      <c r="J394" s="4">
        <v>0</v>
      </c>
      <c r="K394" s="4">
        <v>0</v>
      </c>
      <c r="L394" s="4">
        <v>0</v>
      </c>
      <c r="M394" s="4">
        <v>0</v>
      </c>
      <c r="N394" s="11">
        <f>SUM(line_downtime[[#This Row],[Emergency stop]:[Other]])/60</f>
        <v>0.57000000000000006</v>
      </c>
      <c r="O394" s="11">
        <f t="shared" si="12"/>
        <v>0</v>
      </c>
      <c r="P394" s="11">
        <f t="shared" si="13"/>
        <v>0.57000000000000006</v>
      </c>
      <c r="Q394" s="4">
        <f>SUM(line_downtime[[#This Row],[Emergency stop]:[Other]])</f>
        <v>34.200000000000003</v>
      </c>
    </row>
    <row r="395" spans="1:17" x14ac:dyDescent="0.25">
      <c r="A395">
        <v>422504</v>
      </c>
      <c r="B395" s="4">
        <v>0</v>
      </c>
      <c r="C395" s="4">
        <v>0</v>
      </c>
      <c r="D395" s="4">
        <v>0</v>
      </c>
      <c r="E395" s="4">
        <v>0</v>
      </c>
      <c r="F395" s="4">
        <v>0</v>
      </c>
      <c r="G395" s="4">
        <v>0</v>
      </c>
      <c r="H395" s="4">
        <v>0</v>
      </c>
      <c r="I395" s="4">
        <v>0</v>
      </c>
      <c r="J395" s="4">
        <v>0</v>
      </c>
      <c r="K395" s="4">
        <v>0</v>
      </c>
      <c r="L395" s="4">
        <v>7.1999999999999993</v>
      </c>
      <c r="M395" s="4">
        <v>12</v>
      </c>
      <c r="N395" s="11">
        <f>SUM(line_downtime[[#This Row],[Emergency stop]:[Other]])/60</f>
        <v>0.32</v>
      </c>
      <c r="O395" s="11">
        <f t="shared" si="12"/>
        <v>0.11999999999999998</v>
      </c>
      <c r="P395" s="11">
        <f t="shared" si="13"/>
        <v>0.2</v>
      </c>
      <c r="Q395" s="4">
        <f>SUM(line_downtime[[#This Row],[Emergency stop]:[Other]])</f>
        <v>19.2</v>
      </c>
    </row>
    <row r="396" spans="1:17" x14ac:dyDescent="0.25">
      <c r="A396">
        <v>422505</v>
      </c>
      <c r="B396" s="4">
        <v>0</v>
      </c>
      <c r="C396" s="4">
        <v>0</v>
      </c>
      <c r="D396" s="4">
        <v>0</v>
      </c>
      <c r="E396" s="4">
        <v>6.6</v>
      </c>
      <c r="F396" s="4">
        <v>53.4</v>
      </c>
      <c r="G396" s="4">
        <v>0</v>
      </c>
      <c r="H396" s="4">
        <v>0</v>
      </c>
      <c r="I396" s="4">
        <v>29.4</v>
      </c>
      <c r="J396" s="4">
        <v>7.1999999999999993</v>
      </c>
      <c r="K396" s="4">
        <v>0</v>
      </c>
      <c r="L396" s="4">
        <v>0</v>
      </c>
      <c r="M396" s="4">
        <v>0</v>
      </c>
      <c r="N396" s="11">
        <f>SUM(line_downtime[[#This Row],[Emergency stop]:[Other]])/60</f>
        <v>1.61</v>
      </c>
      <c r="O396" s="11">
        <f t="shared" si="12"/>
        <v>1.38</v>
      </c>
      <c r="P396" s="11">
        <f t="shared" si="13"/>
        <v>0.2300000000000002</v>
      </c>
      <c r="Q396" s="4">
        <f>SUM(line_downtime[[#This Row],[Emergency stop]:[Other]])</f>
        <v>96.600000000000009</v>
      </c>
    </row>
    <row r="397" spans="1:17" x14ac:dyDescent="0.25">
      <c r="A397">
        <v>422506</v>
      </c>
      <c r="B397" s="4">
        <v>0</v>
      </c>
      <c r="C397" s="4">
        <v>0</v>
      </c>
      <c r="D397" s="4">
        <v>0</v>
      </c>
      <c r="E397" s="4">
        <v>19.8</v>
      </c>
      <c r="F397" s="4">
        <v>0</v>
      </c>
      <c r="G397" s="4">
        <v>0</v>
      </c>
      <c r="H397" s="4">
        <v>0</v>
      </c>
      <c r="I397" s="4">
        <v>0</v>
      </c>
      <c r="J397" s="4">
        <v>0</v>
      </c>
      <c r="K397" s="4">
        <v>0</v>
      </c>
      <c r="L397" s="4">
        <v>0</v>
      </c>
      <c r="M397" s="4">
        <v>0</v>
      </c>
      <c r="N397" s="11">
        <f>SUM(line_downtime[[#This Row],[Emergency stop]:[Other]])/60</f>
        <v>0.33</v>
      </c>
      <c r="O397" s="11">
        <f t="shared" si="12"/>
        <v>0</v>
      </c>
      <c r="P397" s="11">
        <f t="shared" si="13"/>
        <v>0.33</v>
      </c>
      <c r="Q397" s="4">
        <f>SUM(line_downtime[[#This Row],[Emergency stop]:[Other]])</f>
        <v>19.8</v>
      </c>
    </row>
    <row r="398" spans="1:17" x14ac:dyDescent="0.25">
      <c r="A398">
        <v>422507</v>
      </c>
      <c r="B398" s="4">
        <v>22.2</v>
      </c>
      <c r="C398" s="4">
        <v>0</v>
      </c>
      <c r="D398" s="4">
        <v>0</v>
      </c>
      <c r="E398" s="4">
        <v>16.8</v>
      </c>
      <c r="F398" s="4">
        <v>0</v>
      </c>
      <c r="G398" s="4">
        <v>7.1999999999999993</v>
      </c>
      <c r="H398" s="4">
        <v>0</v>
      </c>
      <c r="I398" s="4">
        <v>7.1999999999999993</v>
      </c>
      <c r="J398" s="4">
        <v>0</v>
      </c>
      <c r="K398" s="4">
        <v>0</v>
      </c>
      <c r="L398" s="4">
        <v>0</v>
      </c>
      <c r="M398" s="4">
        <v>0</v>
      </c>
      <c r="N398" s="11">
        <f>SUM(line_downtime[[#This Row],[Emergency stop]:[Other]])/60</f>
        <v>0.89000000000000012</v>
      </c>
      <c r="O398" s="11">
        <f t="shared" si="12"/>
        <v>0.23999999999999996</v>
      </c>
      <c r="P398" s="11">
        <f t="shared" si="13"/>
        <v>0.65000000000000013</v>
      </c>
      <c r="Q398" s="4">
        <f>SUM(line_downtime[[#This Row],[Emergency stop]:[Other]])</f>
        <v>53.400000000000006</v>
      </c>
    </row>
    <row r="399" spans="1:17" x14ac:dyDescent="0.25">
      <c r="A399">
        <v>422508</v>
      </c>
      <c r="B399" s="4">
        <v>15</v>
      </c>
      <c r="C399" s="4">
        <v>0</v>
      </c>
      <c r="D399" s="4">
        <v>18</v>
      </c>
      <c r="E399" s="4">
        <v>0</v>
      </c>
      <c r="F399" s="4">
        <v>1.2</v>
      </c>
      <c r="G399" s="4">
        <v>3</v>
      </c>
      <c r="H399" s="4">
        <v>0</v>
      </c>
      <c r="I399" s="4">
        <v>0</v>
      </c>
      <c r="J399" s="4">
        <v>0</v>
      </c>
      <c r="K399" s="4">
        <v>0</v>
      </c>
      <c r="L399" s="4">
        <v>0</v>
      </c>
      <c r="M399" s="4">
        <v>0</v>
      </c>
      <c r="N399" s="11">
        <f>SUM(line_downtime[[#This Row],[Emergency stop]:[Other]])/60</f>
        <v>0.62</v>
      </c>
      <c r="O399" s="11">
        <f t="shared" si="12"/>
        <v>7.0000000000000007E-2</v>
      </c>
      <c r="P399" s="11">
        <f t="shared" si="13"/>
        <v>0.55000000000000004</v>
      </c>
      <c r="Q399" s="4">
        <f>SUM(line_downtime[[#This Row],[Emergency stop]:[Other]])</f>
        <v>37.200000000000003</v>
      </c>
    </row>
    <row r="400" spans="1:17" x14ac:dyDescent="0.25">
      <c r="A400">
        <v>422509</v>
      </c>
      <c r="B400" s="4">
        <v>0</v>
      </c>
      <c r="C400" s="4">
        <v>0</v>
      </c>
      <c r="D400" s="4">
        <v>27.6</v>
      </c>
      <c r="E400" s="4">
        <v>0</v>
      </c>
      <c r="F400" s="4">
        <v>0</v>
      </c>
      <c r="G400" s="4">
        <v>0</v>
      </c>
      <c r="H400" s="4">
        <v>0</v>
      </c>
      <c r="I400" s="4">
        <v>2.4</v>
      </c>
      <c r="J400" s="4">
        <v>0</v>
      </c>
      <c r="K400" s="4">
        <v>0</v>
      </c>
      <c r="L400" s="4">
        <v>0</v>
      </c>
      <c r="M400" s="4">
        <v>0</v>
      </c>
      <c r="N400" s="11">
        <f>SUM(line_downtime[[#This Row],[Emergency stop]:[Other]])/60</f>
        <v>0.5</v>
      </c>
      <c r="O400" s="11">
        <f t="shared" si="12"/>
        <v>0.04</v>
      </c>
      <c r="P400" s="11">
        <f t="shared" si="13"/>
        <v>0.46</v>
      </c>
      <c r="Q400" s="4">
        <f>SUM(line_downtime[[#This Row],[Emergency stop]:[Other]])</f>
        <v>30</v>
      </c>
    </row>
    <row r="401" spans="1:17" x14ac:dyDescent="0.25">
      <c r="A401">
        <v>422510</v>
      </c>
      <c r="B401" s="4">
        <v>10.799999999999999</v>
      </c>
      <c r="C401" s="4">
        <v>13.8</v>
      </c>
      <c r="D401" s="4">
        <v>0</v>
      </c>
      <c r="E401" s="4">
        <v>0</v>
      </c>
      <c r="F401" s="4">
        <v>0</v>
      </c>
      <c r="G401" s="4">
        <v>4.8</v>
      </c>
      <c r="H401" s="4">
        <v>2.4</v>
      </c>
      <c r="I401" s="4">
        <v>0</v>
      </c>
      <c r="J401" s="4">
        <v>0</v>
      </c>
      <c r="K401" s="4">
        <v>0</v>
      </c>
      <c r="L401" s="4">
        <v>0</v>
      </c>
      <c r="M401" s="4">
        <v>0</v>
      </c>
      <c r="N401" s="11">
        <f>SUM(line_downtime[[#This Row],[Emergency stop]:[Other]])/60</f>
        <v>0.53</v>
      </c>
      <c r="O401" s="11">
        <f t="shared" si="12"/>
        <v>0.31</v>
      </c>
      <c r="P401" s="11">
        <f t="shared" si="13"/>
        <v>0.22000000000000003</v>
      </c>
      <c r="Q401" s="4">
        <f>SUM(line_downtime[[#This Row],[Emergency stop]:[Other]])</f>
        <v>31.8</v>
      </c>
    </row>
    <row r="402" spans="1:17" x14ac:dyDescent="0.25">
      <c r="A402">
        <v>422511</v>
      </c>
      <c r="B402" s="4">
        <v>0</v>
      </c>
      <c r="C402" s="4">
        <v>0</v>
      </c>
      <c r="D402" s="4">
        <v>0</v>
      </c>
      <c r="E402" s="4">
        <v>2.4</v>
      </c>
      <c r="F402" s="4">
        <v>10.799999999999999</v>
      </c>
      <c r="G402" s="4">
        <v>0</v>
      </c>
      <c r="H402" s="4">
        <v>0</v>
      </c>
      <c r="I402" s="4">
        <v>0</v>
      </c>
      <c r="J402" s="4">
        <v>0</v>
      </c>
      <c r="K402" s="4">
        <v>33</v>
      </c>
      <c r="L402" s="4">
        <v>0</v>
      </c>
      <c r="M402" s="4">
        <v>2.4</v>
      </c>
      <c r="N402" s="11">
        <f>SUM(line_downtime[[#This Row],[Emergency stop]:[Other]])/60</f>
        <v>0.81</v>
      </c>
      <c r="O402" s="11">
        <f t="shared" si="12"/>
        <v>0.73</v>
      </c>
      <c r="P402" s="11">
        <f t="shared" si="13"/>
        <v>8.0000000000000071E-2</v>
      </c>
      <c r="Q402" s="4">
        <f>SUM(line_downtime[[#This Row],[Emergency stop]:[Other]])</f>
        <v>48.6</v>
      </c>
    </row>
    <row r="403" spans="1:17" x14ac:dyDescent="0.25">
      <c r="A403">
        <v>422512</v>
      </c>
      <c r="B403" s="4">
        <v>0</v>
      </c>
      <c r="C403" s="4">
        <v>0</v>
      </c>
      <c r="D403" s="4">
        <v>45.6</v>
      </c>
      <c r="E403" s="4">
        <v>0</v>
      </c>
      <c r="F403" s="4">
        <v>0</v>
      </c>
      <c r="G403" s="4">
        <v>0</v>
      </c>
      <c r="H403" s="4">
        <v>0</v>
      </c>
      <c r="I403" s="4">
        <v>0</v>
      </c>
      <c r="J403" s="4">
        <v>0</v>
      </c>
      <c r="K403" s="4">
        <v>0</v>
      </c>
      <c r="L403" s="4">
        <v>0</v>
      </c>
      <c r="M403" s="4">
        <v>0</v>
      </c>
      <c r="N403" s="11">
        <f>SUM(line_downtime[[#This Row],[Emergency stop]:[Other]])/60</f>
        <v>0.76</v>
      </c>
      <c r="O403" s="11">
        <f t="shared" si="12"/>
        <v>0</v>
      </c>
      <c r="P403" s="11">
        <f t="shared" si="13"/>
        <v>0.76</v>
      </c>
      <c r="Q403" s="4">
        <f>SUM(line_downtime[[#This Row],[Emergency stop]:[Other]])</f>
        <v>45.6</v>
      </c>
    </row>
    <row r="404" spans="1:17" x14ac:dyDescent="0.25">
      <c r="A404">
        <v>422513</v>
      </c>
      <c r="B404" s="4">
        <v>0</v>
      </c>
      <c r="C404" s="4">
        <v>0</v>
      </c>
      <c r="D404" s="4">
        <v>0</v>
      </c>
      <c r="E404" s="4">
        <v>0</v>
      </c>
      <c r="F404" s="4">
        <v>37.799999999999997</v>
      </c>
      <c r="G404" s="4">
        <v>0</v>
      </c>
      <c r="H404" s="4">
        <v>0</v>
      </c>
      <c r="I404" s="4">
        <v>0</v>
      </c>
      <c r="J404" s="4">
        <v>0</v>
      </c>
      <c r="K404" s="4">
        <v>0</v>
      </c>
      <c r="L404" s="4">
        <v>0</v>
      </c>
      <c r="M404" s="4">
        <v>0</v>
      </c>
      <c r="N404" s="11">
        <f>SUM(line_downtime[[#This Row],[Emergency stop]:[Other]])/60</f>
        <v>0.63</v>
      </c>
      <c r="O404" s="11">
        <f t="shared" si="12"/>
        <v>0.63</v>
      </c>
      <c r="P404" s="11">
        <f t="shared" si="13"/>
        <v>0</v>
      </c>
      <c r="Q404" s="4">
        <f>SUM(line_downtime[[#This Row],[Emergency stop]:[Other]])</f>
        <v>37.799999999999997</v>
      </c>
    </row>
    <row r="405" spans="1:17" x14ac:dyDescent="0.25">
      <c r="A405">
        <v>422514</v>
      </c>
      <c r="B405" s="4">
        <v>0</v>
      </c>
      <c r="C405" s="4">
        <v>30</v>
      </c>
      <c r="D405" s="4">
        <v>0</v>
      </c>
      <c r="E405" s="4">
        <v>0</v>
      </c>
      <c r="F405" s="4">
        <v>0</v>
      </c>
      <c r="G405" s="4">
        <v>0</v>
      </c>
      <c r="H405" s="4">
        <v>0</v>
      </c>
      <c r="I405" s="4">
        <v>0</v>
      </c>
      <c r="J405" s="4">
        <v>0</v>
      </c>
      <c r="K405" s="4">
        <v>19.2</v>
      </c>
      <c r="L405" s="4">
        <v>0</v>
      </c>
      <c r="M405" s="4">
        <v>0</v>
      </c>
      <c r="N405" s="11">
        <f>SUM(line_downtime[[#This Row],[Emergency stop]:[Other]])/60</f>
        <v>0.82000000000000006</v>
      </c>
      <c r="O405" s="11">
        <f t="shared" si="12"/>
        <v>0.82000000000000006</v>
      </c>
      <c r="P405" s="11">
        <f t="shared" si="13"/>
        <v>0</v>
      </c>
      <c r="Q405" s="4">
        <f>SUM(line_downtime[[#This Row],[Emergency stop]:[Other]])</f>
        <v>49.2</v>
      </c>
    </row>
    <row r="406" spans="1:17" x14ac:dyDescent="0.25">
      <c r="A406">
        <v>422515</v>
      </c>
      <c r="B406" s="4">
        <v>0</v>
      </c>
      <c r="C406" s="4">
        <v>0</v>
      </c>
      <c r="D406" s="4">
        <v>0</v>
      </c>
      <c r="E406" s="4">
        <v>0</v>
      </c>
      <c r="F406" s="4">
        <v>0</v>
      </c>
      <c r="G406" s="4">
        <v>0</v>
      </c>
      <c r="H406" s="4">
        <v>45</v>
      </c>
      <c r="I406" s="4">
        <v>0</v>
      </c>
      <c r="J406" s="4">
        <v>0</v>
      </c>
      <c r="K406" s="4">
        <v>0</v>
      </c>
      <c r="L406" s="4">
        <v>0</v>
      </c>
      <c r="M406" s="4">
        <v>0</v>
      </c>
      <c r="N406" s="11">
        <f>SUM(line_downtime[[#This Row],[Emergency stop]:[Other]])/60</f>
        <v>0.75</v>
      </c>
      <c r="O406" s="11">
        <f t="shared" si="12"/>
        <v>0</v>
      </c>
      <c r="P406" s="11">
        <f t="shared" si="13"/>
        <v>0.75</v>
      </c>
      <c r="Q406" s="4">
        <f>SUM(line_downtime[[#This Row],[Emergency stop]:[Other]])</f>
        <v>45</v>
      </c>
    </row>
    <row r="407" spans="1:17" x14ac:dyDescent="0.25">
      <c r="A407">
        <v>422516</v>
      </c>
      <c r="B407" s="4">
        <v>0</v>
      </c>
      <c r="C407" s="4">
        <v>0</v>
      </c>
      <c r="D407" s="4">
        <v>0</v>
      </c>
      <c r="E407" s="4">
        <v>0</v>
      </c>
      <c r="F407" s="4">
        <v>0</v>
      </c>
      <c r="G407" s="4">
        <v>0</v>
      </c>
      <c r="H407" s="4">
        <v>0</v>
      </c>
      <c r="I407" s="4">
        <v>0</v>
      </c>
      <c r="J407" s="4">
        <v>6.6</v>
      </c>
      <c r="K407" s="4">
        <v>0</v>
      </c>
      <c r="L407" s="4">
        <v>0</v>
      </c>
      <c r="M407" s="4">
        <v>13.8</v>
      </c>
      <c r="N407" s="11">
        <f>SUM(line_downtime[[#This Row],[Emergency stop]:[Other]])/60</f>
        <v>0.33999999999999997</v>
      </c>
      <c r="O407" s="11">
        <f t="shared" si="12"/>
        <v>0</v>
      </c>
      <c r="P407" s="11">
        <f t="shared" si="13"/>
        <v>0.33999999999999997</v>
      </c>
      <c r="Q407" s="4">
        <f>SUM(line_downtime[[#This Row],[Emergency stop]:[Other]])</f>
        <v>20.399999999999999</v>
      </c>
    </row>
    <row r="408" spans="1:17" x14ac:dyDescent="0.25">
      <c r="A408">
        <v>422517</v>
      </c>
      <c r="B408" s="4">
        <v>0</v>
      </c>
      <c r="C408" s="4">
        <v>10.200000000000001</v>
      </c>
      <c r="D408" s="4">
        <v>0</v>
      </c>
      <c r="E408" s="4">
        <v>0</v>
      </c>
      <c r="F408" s="4">
        <v>0</v>
      </c>
      <c r="G408" s="4">
        <v>0</v>
      </c>
      <c r="H408" s="4">
        <v>0</v>
      </c>
      <c r="I408" s="4">
        <v>0</v>
      </c>
      <c r="J408" s="4">
        <v>0.6</v>
      </c>
      <c r="K408" s="4">
        <v>3</v>
      </c>
      <c r="L408" s="4">
        <v>6</v>
      </c>
      <c r="M408" s="4">
        <v>0</v>
      </c>
      <c r="N408" s="11">
        <f>SUM(line_downtime[[#This Row],[Emergency stop]:[Other]])/60</f>
        <v>0.33</v>
      </c>
      <c r="O408" s="11">
        <f t="shared" si="12"/>
        <v>0.32000000000000006</v>
      </c>
      <c r="P408" s="11">
        <f t="shared" si="13"/>
        <v>9.9999999999999534E-3</v>
      </c>
      <c r="Q408" s="4">
        <f>SUM(line_downtime[[#This Row],[Emergency stop]:[Other]])</f>
        <v>19.8</v>
      </c>
    </row>
    <row r="409" spans="1:17" x14ac:dyDescent="0.25">
      <c r="A409">
        <v>422518</v>
      </c>
      <c r="B409" s="4">
        <v>0</v>
      </c>
      <c r="C409" s="4">
        <v>0</v>
      </c>
      <c r="D409" s="4">
        <v>1.2</v>
      </c>
      <c r="E409" s="4">
        <v>8.4</v>
      </c>
      <c r="F409" s="4">
        <v>0</v>
      </c>
      <c r="G409" s="4">
        <v>7.1999999999999993</v>
      </c>
      <c r="H409" s="4">
        <v>0</v>
      </c>
      <c r="I409" s="4">
        <v>0</v>
      </c>
      <c r="J409" s="4">
        <v>0</v>
      </c>
      <c r="K409" s="4">
        <v>1.2</v>
      </c>
      <c r="L409" s="4">
        <v>0</v>
      </c>
      <c r="M409" s="4">
        <v>0</v>
      </c>
      <c r="N409" s="11">
        <f>SUM(line_downtime[[#This Row],[Emergency stop]:[Other]])/60</f>
        <v>0.29999999999999993</v>
      </c>
      <c r="O409" s="11">
        <f t="shared" si="12"/>
        <v>0.13999999999999999</v>
      </c>
      <c r="P409" s="11">
        <f t="shared" si="13"/>
        <v>0.15999999999999995</v>
      </c>
      <c r="Q409" s="4">
        <f>SUM(line_downtime[[#This Row],[Emergency stop]:[Other]])</f>
        <v>17.999999999999996</v>
      </c>
    </row>
    <row r="410" spans="1:17" x14ac:dyDescent="0.25">
      <c r="A410">
        <v>422519</v>
      </c>
      <c r="B410" s="4">
        <v>0</v>
      </c>
      <c r="C410" s="4">
        <v>0</v>
      </c>
      <c r="D410" s="4">
        <v>0</v>
      </c>
      <c r="E410" s="4">
        <v>0</v>
      </c>
      <c r="F410" s="4">
        <v>0</v>
      </c>
      <c r="G410" s="4">
        <v>0</v>
      </c>
      <c r="H410" s="4">
        <v>0</v>
      </c>
      <c r="I410" s="4">
        <v>21.599999999999998</v>
      </c>
      <c r="J410" s="4">
        <v>0</v>
      </c>
      <c r="K410" s="4">
        <v>0</v>
      </c>
      <c r="L410" s="4">
        <v>0</v>
      </c>
      <c r="M410" s="4">
        <v>0</v>
      </c>
      <c r="N410" s="11">
        <f>SUM(line_downtime[[#This Row],[Emergency stop]:[Other]])/60</f>
        <v>0.36</v>
      </c>
      <c r="O410" s="11">
        <f t="shared" si="12"/>
        <v>0.36</v>
      </c>
      <c r="P410" s="11">
        <f t="shared" si="13"/>
        <v>0</v>
      </c>
      <c r="Q410" s="4">
        <f>SUM(line_downtime[[#This Row],[Emergency stop]:[Other]])</f>
        <v>21.599999999999998</v>
      </c>
    </row>
    <row r="411" spans="1:17" x14ac:dyDescent="0.25">
      <c r="A411">
        <v>422520</v>
      </c>
      <c r="B411" s="4">
        <v>0</v>
      </c>
      <c r="C411" s="4">
        <v>0</v>
      </c>
      <c r="D411" s="4">
        <v>0</v>
      </c>
      <c r="E411" s="4">
        <v>0</v>
      </c>
      <c r="F411" s="4">
        <v>21.599999999999998</v>
      </c>
      <c r="G411" s="4">
        <v>0</v>
      </c>
      <c r="H411" s="4">
        <v>0</v>
      </c>
      <c r="I411" s="4">
        <v>0</v>
      </c>
      <c r="J411" s="4">
        <v>34.199999999999996</v>
      </c>
      <c r="K411" s="4">
        <v>0</v>
      </c>
      <c r="L411" s="4">
        <v>6</v>
      </c>
      <c r="M411" s="4">
        <v>0</v>
      </c>
      <c r="N411" s="11">
        <f>SUM(line_downtime[[#This Row],[Emergency stop]:[Other]])/60</f>
        <v>1.03</v>
      </c>
      <c r="O411" s="11">
        <f t="shared" si="12"/>
        <v>0.45999999999999996</v>
      </c>
      <c r="P411" s="11">
        <f t="shared" si="13"/>
        <v>0.57000000000000006</v>
      </c>
      <c r="Q411" s="4">
        <f>SUM(line_downtime[[#This Row],[Emergency stop]:[Other]])</f>
        <v>61.8</v>
      </c>
    </row>
    <row r="412" spans="1:17" x14ac:dyDescent="0.25">
      <c r="A412">
        <v>422521</v>
      </c>
      <c r="B412" s="4">
        <v>0</v>
      </c>
      <c r="C412" s="4">
        <v>24.599999999999998</v>
      </c>
      <c r="D412" s="4">
        <v>0</v>
      </c>
      <c r="E412" s="4">
        <v>0</v>
      </c>
      <c r="F412" s="4">
        <v>0</v>
      </c>
      <c r="G412" s="4">
        <v>0</v>
      </c>
      <c r="H412" s="4">
        <v>0</v>
      </c>
      <c r="I412" s="4">
        <v>0</v>
      </c>
      <c r="J412" s="4">
        <v>0</v>
      </c>
      <c r="K412" s="4">
        <v>0</v>
      </c>
      <c r="L412" s="4">
        <v>0</v>
      </c>
      <c r="M412" s="4">
        <v>0</v>
      </c>
      <c r="N412" s="11">
        <f>SUM(line_downtime[[#This Row],[Emergency stop]:[Other]])/60</f>
        <v>0.41</v>
      </c>
      <c r="O412" s="11">
        <f t="shared" si="12"/>
        <v>0.41</v>
      </c>
      <c r="P412" s="11">
        <f t="shared" si="13"/>
        <v>0</v>
      </c>
      <c r="Q412" s="4">
        <f>SUM(line_downtime[[#This Row],[Emergency stop]:[Other]])</f>
        <v>24.599999999999998</v>
      </c>
    </row>
    <row r="413" spans="1:17" x14ac:dyDescent="0.25">
      <c r="A413">
        <v>422522</v>
      </c>
      <c r="B413" s="4">
        <v>0</v>
      </c>
      <c r="C413" s="4">
        <v>0</v>
      </c>
      <c r="D413" s="4">
        <v>0</v>
      </c>
      <c r="E413" s="4">
        <v>0</v>
      </c>
      <c r="F413" s="4">
        <v>0</v>
      </c>
      <c r="G413" s="4">
        <v>17.399999999999999</v>
      </c>
      <c r="H413" s="4">
        <v>0</v>
      </c>
      <c r="I413" s="4">
        <v>40.200000000000003</v>
      </c>
      <c r="J413" s="4">
        <v>0</v>
      </c>
      <c r="K413" s="4">
        <v>0</v>
      </c>
      <c r="L413" s="4">
        <v>0</v>
      </c>
      <c r="M413" s="4">
        <v>0</v>
      </c>
      <c r="N413" s="11">
        <f>SUM(line_downtime[[#This Row],[Emergency stop]:[Other]])/60</f>
        <v>0.96000000000000008</v>
      </c>
      <c r="O413" s="11">
        <f t="shared" si="12"/>
        <v>0.96000000000000008</v>
      </c>
      <c r="P413" s="11">
        <f t="shared" si="13"/>
        <v>0</v>
      </c>
      <c r="Q413" s="4">
        <f>SUM(line_downtime[[#This Row],[Emergency stop]:[Other]])</f>
        <v>57.6</v>
      </c>
    </row>
    <row r="414" spans="1:17" x14ac:dyDescent="0.25">
      <c r="A414">
        <v>422523</v>
      </c>
      <c r="B414" s="4">
        <v>8.4</v>
      </c>
      <c r="C414" s="4">
        <v>0</v>
      </c>
      <c r="D414" s="4">
        <v>6</v>
      </c>
      <c r="E414" s="4">
        <v>0</v>
      </c>
      <c r="F414" s="4">
        <v>0</v>
      </c>
      <c r="G414" s="4">
        <v>0</v>
      </c>
      <c r="H414" s="4">
        <v>35.4</v>
      </c>
      <c r="I414" s="4">
        <v>0</v>
      </c>
      <c r="J414" s="4">
        <v>0</v>
      </c>
      <c r="K414" s="4">
        <v>0</v>
      </c>
      <c r="L414" s="4">
        <v>0</v>
      </c>
      <c r="M414" s="4">
        <v>0</v>
      </c>
      <c r="N414" s="11">
        <f>SUM(line_downtime[[#This Row],[Emergency stop]:[Other]])/60</f>
        <v>0.83</v>
      </c>
      <c r="O414" s="11">
        <f t="shared" si="12"/>
        <v>0</v>
      </c>
      <c r="P414" s="11">
        <f t="shared" si="13"/>
        <v>0.83</v>
      </c>
      <c r="Q414" s="4">
        <f>SUM(line_downtime[[#This Row],[Emergency stop]:[Other]])</f>
        <v>49.8</v>
      </c>
    </row>
    <row r="415" spans="1:17" x14ac:dyDescent="0.25">
      <c r="A415">
        <v>422524</v>
      </c>
      <c r="B415" s="4">
        <v>0</v>
      </c>
      <c r="C415" s="4">
        <v>0</v>
      </c>
      <c r="D415" s="4">
        <v>0.6</v>
      </c>
      <c r="E415" s="4">
        <v>0</v>
      </c>
      <c r="F415" s="4">
        <v>6</v>
      </c>
      <c r="G415" s="4">
        <v>2.4</v>
      </c>
      <c r="H415" s="4">
        <v>0</v>
      </c>
      <c r="I415" s="4">
        <v>0</v>
      </c>
      <c r="J415" s="4">
        <v>0</v>
      </c>
      <c r="K415" s="4">
        <v>0</v>
      </c>
      <c r="L415" s="4">
        <v>3</v>
      </c>
      <c r="M415" s="4">
        <v>0</v>
      </c>
      <c r="N415" s="11">
        <f>SUM(line_downtime[[#This Row],[Emergency stop]:[Other]])/60</f>
        <v>0.2</v>
      </c>
      <c r="O415" s="11">
        <f t="shared" si="12"/>
        <v>0.19</v>
      </c>
      <c r="P415" s="11">
        <f t="shared" si="13"/>
        <v>1.0000000000000009E-2</v>
      </c>
      <c r="Q415" s="4">
        <f>SUM(line_downtime[[#This Row],[Emergency stop]:[Other]])</f>
        <v>12</v>
      </c>
    </row>
    <row r="416" spans="1:17" x14ac:dyDescent="0.25">
      <c r="A416">
        <v>422525</v>
      </c>
      <c r="B416" s="4">
        <v>1.2</v>
      </c>
      <c r="C416" s="4">
        <v>0</v>
      </c>
      <c r="D416" s="4">
        <v>0</v>
      </c>
      <c r="E416" s="4">
        <v>0</v>
      </c>
      <c r="F416" s="4">
        <v>0</v>
      </c>
      <c r="G416" s="4">
        <v>0</v>
      </c>
      <c r="H416" s="4">
        <v>0</v>
      </c>
      <c r="I416" s="4">
        <v>8.4</v>
      </c>
      <c r="J416" s="4">
        <v>0</v>
      </c>
      <c r="K416" s="4">
        <v>0</v>
      </c>
      <c r="L416" s="4">
        <v>18.600000000000001</v>
      </c>
      <c r="M416" s="4">
        <v>7.8000000000000007</v>
      </c>
      <c r="N416" s="11">
        <f>SUM(line_downtime[[#This Row],[Emergency stop]:[Other]])/60</f>
        <v>0.6</v>
      </c>
      <c r="O416" s="11">
        <f t="shared" si="12"/>
        <v>0.45</v>
      </c>
      <c r="P416" s="11">
        <f t="shared" si="13"/>
        <v>0.14999999999999997</v>
      </c>
      <c r="Q416" s="4">
        <f>SUM(line_downtime[[#This Row],[Emergency stop]:[Other]])</f>
        <v>36</v>
      </c>
    </row>
    <row r="417" spans="1:17" x14ac:dyDescent="0.25">
      <c r="A417">
        <v>422526</v>
      </c>
      <c r="B417" s="4">
        <v>0</v>
      </c>
      <c r="C417" s="4">
        <v>0</v>
      </c>
      <c r="D417" s="4">
        <v>0</v>
      </c>
      <c r="E417" s="4">
        <v>9.6</v>
      </c>
      <c r="F417" s="4">
        <v>0</v>
      </c>
      <c r="G417" s="4">
        <v>16.200000000000003</v>
      </c>
      <c r="H417" s="4">
        <v>0</v>
      </c>
      <c r="I417" s="4">
        <v>0</v>
      </c>
      <c r="J417" s="4">
        <v>0</v>
      </c>
      <c r="K417" s="4">
        <v>0</v>
      </c>
      <c r="L417" s="4">
        <v>11.4</v>
      </c>
      <c r="M417" s="4">
        <v>0</v>
      </c>
      <c r="N417" s="11">
        <f>SUM(line_downtime[[#This Row],[Emergency stop]:[Other]])/60</f>
        <v>0.62</v>
      </c>
      <c r="O417" s="11">
        <f t="shared" si="12"/>
        <v>0.46</v>
      </c>
      <c r="P417" s="11">
        <f t="shared" si="13"/>
        <v>0.15999999999999998</v>
      </c>
      <c r="Q417" s="4">
        <f>SUM(line_downtime[[#This Row],[Emergency stop]:[Other]])</f>
        <v>37.200000000000003</v>
      </c>
    </row>
    <row r="418" spans="1:17" x14ac:dyDescent="0.25">
      <c r="A418">
        <v>422527</v>
      </c>
      <c r="B418" s="4">
        <v>0</v>
      </c>
      <c r="C418" s="4">
        <v>0</v>
      </c>
      <c r="D418" s="4">
        <v>8.4</v>
      </c>
      <c r="E418" s="4">
        <v>0</v>
      </c>
      <c r="F418" s="4">
        <v>21</v>
      </c>
      <c r="G418" s="4">
        <v>0</v>
      </c>
      <c r="H418" s="4">
        <v>0</v>
      </c>
      <c r="I418" s="4">
        <v>0.6</v>
      </c>
      <c r="J418" s="4">
        <v>0</v>
      </c>
      <c r="K418" s="4">
        <v>0</v>
      </c>
      <c r="L418" s="4">
        <v>1.2</v>
      </c>
      <c r="M418" s="4">
        <v>0</v>
      </c>
      <c r="N418" s="11">
        <f>SUM(line_downtime[[#This Row],[Emergency stop]:[Other]])/60</f>
        <v>0.52</v>
      </c>
      <c r="O418" s="11">
        <f t="shared" si="12"/>
        <v>0.38</v>
      </c>
      <c r="P418" s="11">
        <f t="shared" si="13"/>
        <v>0.14000000000000001</v>
      </c>
      <c r="Q418" s="4">
        <f>SUM(line_downtime[[#This Row],[Emergency stop]:[Other]])</f>
        <v>31.2</v>
      </c>
    </row>
    <row r="419" spans="1:17" x14ac:dyDescent="0.25">
      <c r="A419">
        <v>422528</v>
      </c>
      <c r="B419" s="4">
        <v>5.3999999999999995</v>
      </c>
      <c r="C419" s="4">
        <v>0</v>
      </c>
      <c r="D419" s="4">
        <v>0</v>
      </c>
      <c r="E419" s="4">
        <v>0</v>
      </c>
      <c r="F419" s="4">
        <v>0</v>
      </c>
      <c r="G419" s="4">
        <v>0</v>
      </c>
      <c r="H419" s="4">
        <v>0</v>
      </c>
      <c r="I419" s="4">
        <v>7.8000000000000007</v>
      </c>
      <c r="J419" s="4">
        <v>0</v>
      </c>
      <c r="K419" s="4">
        <v>0</v>
      </c>
      <c r="L419" s="4">
        <v>10.799999999999999</v>
      </c>
      <c r="M419" s="4">
        <v>0</v>
      </c>
      <c r="N419" s="11">
        <f>SUM(line_downtime[[#This Row],[Emergency stop]:[Other]])/60</f>
        <v>0.4</v>
      </c>
      <c r="O419" s="11">
        <f t="shared" si="12"/>
        <v>0.31</v>
      </c>
      <c r="P419" s="11">
        <f t="shared" si="13"/>
        <v>9.0000000000000024E-2</v>
      </c>
      <c r="Q419" s="4">
        <f>SUM(line_downtime[[#This Row],[Emergency stop]:[Other]])</f>
        <v>24</v>
      </c>
    </row>
    <row r="420" spans="1:17" x14ac:dyDescent="0.25">
      <c r="A420">
        <v>422529</v>
      </c>
      <c r="B420" s="4">
        <v>6</v>
      </c>
      <c r="C420" s="4">
        <v>0</v>
      </c>
      <c r="D420" s="4">
        <v>0</v>
      </c>
      <c r="E420" s="4">
        <v>0</v>
      </c>
      <c r="F420" s="4">
        <v>0</v>
      </c>
      <c r="G420" s="4">
        <v>0</v>
      </c>
      <c r="H420" s="4">
        <v>2.4</v>
      </c>
      <c r="I420" s="4">
        <v>0</v>
      </c>
      <c r="J420" s="4">
        <v>0</v>
      </c>
      <c r="K420" s="4">
        <v>1.2</v>
      </c>
      <c r="L420" s="4">
        <v>0</v>
      </c>
      <c r="M420" s="4">
        <v>12.6</v>
      </c>
      <c r="N420" s="11">
        <f>SUM(line_downtime[[#This Row],[Emergency stop]:[Other]])/60</f>
        <v>0.37</v>
      </c>
      <c r="O420" s="11">
        <f t="shared" si="12"/>
        <v>0.02</v>
      </c>
      <c r="P420" s="11">
        <f t="shared" si="13"/>
        <v>0.35</v>
      </c>
      <c r="Q420" s="4">
        <f>SUM(line_downtime[[#This Row],[Emergency stop]:[Other]])</f>
        <v>22.2</v>
      </c>
    </row>
    <row r="421" spans="1:17" x14ac:dyDescent="0.25">
      <c r="A421">
        <v>422530</v>
      </c>
      <c r="B421" s="4">
        <v>0</v>
      </c>
      <c r="C421" s="4">
        <v>0</v>
      </c>
      <c r="D421" s="4">
        <v>0</v>
      </c>
      <c r="E421" s="4">
        <v>0</v>
      </c>
      <c r="F421" s="4">
        <v>0</v>
      </c>
      <c r="G421" s="4">
        <v>0</v>
      </c>
      <c r="H421" s="4">
        <v>0</v>
      </c>
      <c r="I421" s="4">
        <v>0</v>
      </c>
      <c r="J421" s="4">
        <v>0</v>
      </c>
      <c r="K421" s="4">
        <v>37.200000000000003</v>
      </c>
      <c r="L421" s="4">
        <v>0</v>
      </c>
      <c r="M421" s="4">
        <v>0</v>
      </c>
      <c r="N421" s="11">
        <f>SUM(line_downtime[[#This Row],[Emergency stop]:[Other]])/60</f>
        <v>0.62</v>
      </c>
      <c r="O421" s="11">
        <f t="shared" si="12"/>
        <v>0.62</v>
      </c>
      <c r="P421" s="11">
        <f t="shared" si="13"/>
        <v>0</v>
      </c>
      <c r="Q421" s="4">
        <f>SUM(line_downtime[[#This Row],[Emergency stop]:[Other]])</f>
        <v>37.200000000000003</v>
      </c>
    </row>
    <row r="422" spans="1:17" x14ac:dyDescent="0.25">
      <c r="A422">
        <v>422531</v>
      </c>
      <c r="B422" s="4">
        <v>0</v>
      </c>
      <c r="C422" s="4">
        <v>4.2</v>
      </c>
      <c r="D422" s="4">
        <v>0</v>
      </c>
      <c r="E422" s="4">
        <v>0</v>
      </c>
      <c r="F422" s="4">
        <v>0</v>
      </c>
      <c r="G422" s="4">
        <v>0</v>
      </c>
      <c r="H422" s="4">
        <v>0</v>
      </c>
      <c r="I422" s="4">
        <v>0</v>
      </c>
      <c r="J422" s="4">
        <v>4.8</v>
      </c>
      <c r="K422" s="4">
        <v>1.7999999999999998</v>
      </c>
      <c r="L422" s="4">
        <v>0</v>
      </c>
      <c r="M422" s="4">
        <v>0</v>
      </c>
      <c r="N422" s="11">
        <f>SUM(line_downtime[[#This Row],[Emergency stop]:[Other]])/60</f>
        <v>0.18000000000000002</v>
      </c>
      <c r="O422" s="11">
        <f t="shared" si="12"/>
        <v>0.1</v>
      </c>
      <c r="P422" s="11">
        <f t="shared" si="13"/>
        <v>8.0000000000000016E-2</v>
      </c>
      <c r="Q422" s="4">
        <f>SUM(line_downtime[[#This Row],[Emergency stop]:[Other]])</f>
        <v>10.8</v>
      </c>
    </row>
    <row r="423" spans="1:17" x14ac:dyDescent="0.25">
      <c r="A423">
        <v>422532</v>
      </c>
      <c r="B423" s="4">
        <v>0</v>
      </c>
      <c r="C423" s="4">
        <v>1.2</v>
      </c>
      <c r="D423" s="4">
        <v>0</v>
      </c>
      <c r="E423" s="4">
        <v>0</v>
      </c>
      <c r="F423" s="4">
        <v>0</v>
      </c>
      <c r="G423" s="4">
        <v>0</v>
      </c>
      <c r="H423" s="4">
        <v>0</v>
      </c>
      <c r="I423" s="4">
        <v>0</v>
      </c>
      <c r="J423" s="4">
        <v>19.2</v>
      </c>
      <c r="K423" s="4">
        <v>0</v>
      </c>
      <c r="L423" s="4">
        <v>30</v>
      </c>
      <c r="M423" s="4">
        <v>0</v>
      </c>
      <c r="N423" s="11">
        <f>SUM(line_downtime[[#This Row],[Emergency stop]:[Other]])/60</f>
        <v>0.84</v>
      </c>
      <c r="O423" s="11">
        <f t="shared" si="12"/>
        <v>0.52</v>
      </c>
      <c r="P423" s="11">
        <f t="shared" si="13"/>
        <v>0.31999999999999995</v>
      </c>
      <c r="Q423" s="4">
        <f>SUM(line_downtime[[#This Row],[Emergency stop]:[Other]])</f>
        <v>50.4</v>
      </c>
    </row>
    <row r="424" spans="1:17" x14ac:dyDescent="0.25">
      <c r="A424">
        <v>422533</v>
      </c>
      <c r="B424" s="4">
        <v>5.3999999999999995</v>
      </c>
      <c r="C424" s="4">
        <v>0</v>
      </c>
      <c r="D424" s="4">
        <v>0</v>
      </c>
      <c r="E424" s="4">
        <v>0</v>
      </c>
      <c r="F424" s="4">
        <v>6.6</v>
      </c>
      <c r="G424" s="4">
        <v>0</v>
      </c>
      <c r="H424" s="4">
        <v>10.200000000000001</v>
      </c>
      <c r="I424" s="4">
        <v>0</v>
      </c>
      <c r="J424" s="4">
        <v>0</v>
      </c>
      <c r="K424" s="4">
        <v>0</v>
      </c>
      <c r="L424" s="4">
        <v>0</v>
      </c>
      <c r="M424" s="4">
        <v>0</v>
      </c>
      <c r="N424" s="11">
        <f>SUM(line_downtime[[#This Row],[Emergency stop]:[Other]])/60</f>
        <v>0.37000000000000005</v>
      </c>
      <c r="O424" s="11">
        <f t="shared" si="12"/>
        <v>0.11</v>
      </c>
      <c r="P424" s="11">
        <f t="shared" si="13"/>
        <v>0.26000000000000006</v>
      </c>
      <c r="Q424" s="4">
        <f>SUM(line_downtime[[#This Row],[Emergency stop]:[Other]])</f>
        <v>22.200000000000003</v>
      </c>
    </row>
    <row r="425" spans="1:17" x14ac:dyDescent="0.25">
      <c r="A425">
        <v>422534</v>
      </c>
      <c r="B425" s="4">
        <v>0</v>
      </c>
      <c r="C425" s="4">
        <v>0</v>
      </c>
      <c r="D425" s="4">
        <v>19.2</v>
      </c>
      <c r="E425" s="4">
        <v>0</v>
      </c>
      <c r="F425" s="4">
        <v>0</v>
      </c>
      <c r="G425" s="4">
        <v>0</v>
      </c>
      <c r="H425" s="4">
        <v>0</v>
      </c>
      <c r="I425" s="4">
        <v>1.7999999999999998</v>
      </c>
      <c r="J425" s="4">
        <v>0</v>
      </c>
      <c r="K425" s="4">
        <v>0</v>
      </c>
      <c r="L425" s="4">
        <v>0</v>
      </c>
      <c r="M425" s="4">
        <v>0</v>
      </c>
      <c r="N425" s="11">
        <f>SUM(line_downtime[[#This Row],[Emergency stop]:[Other]])/60</f>
        <v>0.35</v>
      </c>
      <c r="O425" s="11">
        <f t="shared" si="12"/>
        <v>2.9999999999999995E-2</v>
      </c>
      <c r="P425" s="11">
        <f t="shared" si="13"/>
        <v>0.32</v>
      </c>
      <c r="Q425" s="4">
        <f>SUM(line_downtime[[#This Row],[Emergency stop]:[Other]])</f>
        <v>21</v>
      </c>
    </row>
    <row r="426" spans="1:17" x14ac:dyDescent="0.25">
      <c r="A426">
        <v>422535</v>
      </c>
      <c r="B426" s="4">
        <v>0</v>
      </c>
      <c r="C426" s="4">
        <v>0</v>
      </c>
      <c r="D426" s="4">
        <v>0</v>
      </c>
      <c r="E426" s="4">
        <v>0</v>
      </c>
      <c r="F426" s="4">
        <v>0</v>
      </c>
      <c r="G426" s="4">
        <v>4.8</v>
      </c>
      <c r="H426" s="4">
        <v>0</v>
      </c>
      <c r="I426" s="4">
        <v>0</v>
      </c>
      <c r="J426" s="4">
        <v>9.6</v>
      </c>
      <c r="K426" s="4">
        <v>0</v>
      </c>
      <c r="L426" s="4">
        <v>0</v>
      </c>
      <c r="M426" s="4">
        <v>0</v>
      </c>
      <c r="N426" s="11">
        <f>SUM(line_downtime[[#This Row],[Emergency stop]:[Other]])/60</f>
        <v>0.23999999999999996</v>
      </c>
      <c r="O426" s="11">
        <f t="shared" si="12"/>
        <v>0.08</v>
      </c>
      <c r="P426" s="11">
        <f t="shared" si="13"/>
        <v>0.15999999999999998</v>
      </c>
      <c r="Q426" s="4">
        <f>SUM(line_downtime[[#This Row],[Emergency stop]:[Other]])</f>
        <v>14.399999999999999</v>
      </c>
    </row>
    <row r="427" spans="1:17" x14ac:dyDescent="0.25">
      <c r="A427">
        <v>422536</v>
      </c>
      <c r="B427" s="4">
        <v>0</v>
      </c>
      <c r="C427" s="4">
        <v>0</v>
      </c>
      <c r="D427" s="4">
        <v>21</v>
      </c>
      <c r="E427" s="4">
        <v>0</v>
      </c>
      <c r="F427" s="4">
        <v>0</v>
      </c>
      <c r="G427" s="4">
        <v>0</v>
      </c>
      <c r="H427" s="4">
        <v>12.6</v>
      </c>
      <c r="I427" s="4">
        <v>0</v>
      </c>
      <c r="J427" s="4">
        <v>0</v>
      </c>
      <c r="K427" s="4">
        <v>0</v>
      </c>
      <c r="L427" s="4">
        <v>0</v>
      </c>
      <c r="M427" s="4">
        <v>0</v>
      </c>
      <c r="N427" s="11">
        <f>SUM(line_downtime[[#This Row],[Emergency stop]:[Other]])/60</f>
        <v>0.56000000000000005</v>
      </c>
      <c r="O427" s="11">
        <f t="shared" si="12"/>
        <v>0</v>
      </c>
      <c r="P427" s="11">
        <f t="shared" si="13"/>
        <v>0.56000000000000005</v>
      </c>
      <c r="Q427" s="4">
        <f>SUM(line_downtime[[#This Row],[Emergency stop]:[Other]])</f>
        <v>33.6</v>
      </c>
    </row>
    <row r="428" spans="1:17" x14ac:dyDescent="0.25">
      <c r="A428">
        <v>422537</v>
      </c>
      <c r="B428" s="4">
        <v>0</v>
      </c>
      <c r="C428" s="4">
        <v>0</v>
      </c>
      <c r="D428" s="4">
        <v>4.8</v>
      </c>
      <c r="E428" s="4">
        <v>0</v>
      </c>
      <c r="F428" s="4">
        <v>0</v>
      </c>
      <c r="G428" s="4">
        <v>0</v>
      </c>
      <c r="H428" s="4">
        <v>0</v>
      </c>
      <c r="I428" s="4">
        <v>70.199999999999989</v>
      </c>
      <c r="J428" s="4">
        <v>0</v>
      </c>
      <c r="K428" s="4">
        <v>0</v>
      </c>
      <c r="L428" s="4">
        <v>0</v>
      </c>
      <c r="M428" s="4">
        <v>0</v>
      </c>
      <c r="N428" s="11">
        <f>SUM(line_downtime[[#This Row],[Emergency stop]:[Other]])/60</f>
        <v>1.2499999999999998</v>
      </c>
      <c r="O428" s="11">
        <f t="shared" si="12"/>
        <v>1.1699999999999997</v>
      </c>
      <c r="P428" s="11">
        <f t="shared" si="13"/>
        <v>8.0000000000000071E-2</v>
      </c>
      <c r="Q428" s="4">
        <f>SUM(line_downtime[[#This Row],[Emergency stop]:[Other]])</f>
        <v>74.999999999999986</v>
      </c>
    </row>
    <row r="429" spans="1:17" x14ac:dyDescent="0.25">
      <c r="A429">
        <v>422538</v>
      </c>
      <c r="B429" s="4">
        <v>0</v>
      </c>
      <c r="C429" s="4">
        <v>0</v>
      </c>
      <c r="D429" s="4">
        <v>110.4</v>
      </c>
      <c r="E429" s="4">
        <v>0</v>
      </c>
      <c r="F429" s="4">
        <v>0</v>
      </c>
      <c r="G429" s="4">
        <v>0</v>
      </c>
      <c r="H429" s="4">
        <v>0</v>
      </c>
      <c r="I429" s="4">
        <v>0</v>
      </c>
      <c r="J429" s="4">
        <v>0</v>
      </c>
      <c r="K429" s="4">
        <v>0</v>
      </c>
      <c r="L429" s="4">
        <v>0</v>
      </c>
      <c r="M429" s="4">
        <v>0</v>
      </c>
      <c r="N429" s="11">
        <f>SUM(line_downtime[[#This Row],[Emergency stop]:[Other]])/60</f>
        <v>1.84</v>
      </c>
      <c r="O429" s="11">
        <f t="shared" si="12"/>
        <v>0</v>
      </c>
      <c r="P429" s="11">
        <f t="shared" si="13"/>
        <v>1.84</v>
      </c>
      <c r="Q429" s="4">
        <f>SUM(line_downtime[[#This Row],[Emergency stop]:[Other]])</f>
        <v>110.4</v>
      </c>
    </row>
    <row r="430" spans="1:17" x14ac:dyDescent="0.25">
      <c r="A430">
        <v>422539</v>
      </c>
      <c r="B430" s="4">
        <v>17.399999999999999</v>
      </c>
      <c r="C430" s="4">
        <v>0</v>
      </c>
      <c r="D430" s="4">
        <v>0</v>
      </c>
      <c r="E430" s="4">
        <v>1.2</v>
      </c>
      <c r="F430" s="4">
        <v>0</v>
      </c>
      <c r="G430" s="4">
        <v>9.6</v>
      </c>
      <c r="H430" s="4">
        <v>0.6</v>
      </c>
      <c r="I430" s="4">
        <v>0</v>
      </c>
      <c r="J430" s="4">
        <v>0</v>
      </c>
      <c r="K430" s="4">
        <v>0</v>
      </c>
      <c r="L430" s="4">
        <v>0</v>
      </c>
      <c r="M430" s="4">
        <v>0</v>
      </c>
      <c r="N430" s="11">
        <f>SUM(line_downtime[[#This Row],[Emergency stop]:[Other]])/60</f>
        <v>0.47999999999999993</v>
      </c>
      <c r="O430" s="11">
        <f t="shared" si="12"/>
        <v>0.16</v>
      </c>
      <c r="P430" s="11">
        <f t="shared" si="13"/>
        <v>0.31999999999999995</v>
      </c>
      <c r="Q430" s="4">
        <f>SUM(line_downtime[[#This Row],[Emergency stop]:[Other]])</f>
        <v>28.799999999999997</v>
      </c>
    </row>
    <row r="431" spans="1:17" x14ac:dyDescent="0.25">
      <c r="A431">
        <v>422540</v>
      </c>
      <c r="B431" s="4">
        <v>0</v>
      </c>
      <c r="C431" s="4">
        <v>0</v>
      </c>
      <c r="D431" s="4">
        <v>0</v>
      </c>
      <c r="E431" s="4">
        <v>0</v>
      </c>
      <c r="F431" s="4">
        <v>0</v>
      </c>
      <c r="G431" s="4">
        <v>0</v>
      </c>
      <c r="H431" s="4">
        <v>0</v>
      </c>
      <c r="I431" s="4">
        <v>0</v>
      </c>
      <c r="J431" s="4">
        <v>0</v>
      </c>
      <c r="K431" s="4">
        <v>0</v>
      </c>
      <c r="L431" s="4">
        <v>52.8</v>
      </c>
      <c r="M431" s="4">
        <v>1.7999999999999998</v>
      </c>
      <c r="N431" s="11">
        <f>SUM(line_downtime[[#This Row],[Emergency stop]:[Other]])/60</f>
        <v>0.90999999999999992</v>
      </c>
      <c r="O431" s="11">
        <f t="shared" si="12"/>
        <v>0.88</v>
      </c>
      <c r="P431" s="11">
        <f t="shared" si="13"/>
        <v>2.9999999999999916E-2</v>
      </c>
      <c r="Q431" s="4">
        <f>SUM(line_downtime[[#This Row],[Emergency stop]:[Other]])</f>
        <v>54.599999999999994</v>
      </c>
    </row>
    <row r="432" spans="1:17" x14ac:dyDescent="0.25">
      <c r="A432">
        <v>422541</v>
      </c>
      <c r="B432" s="4">
        <v>0</v>
      </c>
      <c r="C432" s="4">
        <v>0</v>
      </c>
      <c r="D432" s="4">
        <v>0</v>
      </c>
      <c r="E432" s="4">
        <v>0</v>
      </c>
      <c r="F432" s="4">
        <v>19.8</v>
      </c>
      <c r="G432" s="4">
        <v>9</v>
      </c>
      <c r="H432" s="4">
        <v>0</v>
      </c>
      <c r="I432" s="4">
        <v>0</v>
      </c>
      <c r="J432" s="4">
        <v>0</v>
      </c>
      <c r="K432" s="4">
        <v>5.3999999999999995</v>
      </c>
      <c r="L432" s="4">
        <v>0</v>
      </c>
      <c r="M432" s="4">
        <v>0</v>
      </c>
      <c r="N432" s="11">
        <f>SUM(line_downtime[[#This Row],[Emergency stop]:[Other]])/60</f>
        <v>0.57000000000000006</v>
      </c>
      <c r="O432" s="11">
        <f t="shared" si="12"/>
        <v>0.57000000000000006</v>
      </c>
      <c r="P432" s="11">
        <f t="shared" si="13"/>
        <v>0</v>
      </c>
      <c r="Q432" s="4">
        <f>SUM(line_downtime[[#This Row],[Emergency stop]:[Other]])</f>
        <v>34.200000000000003</v>
      </c>
    </row>
    <row r="433" spans="1:17" x14ac:dyDescent="0.25">
      <c r="A433">
        <v>422542</v>
      </c>
      <c r="B433" s="4">
        <v>0</v>
      </c>
      <c r="C433" s="4">
        <v>0</v>
      </c>
      <c r="D433" s="4">
        <v>0</v>
      </c>
      <c r="E433" s="4">
        <v>0</v>
      </c>
      <c r="F433" s="4">
        <v>0</v>
      </c>
      <c r="G433" s="4">
        <v>0</v>
      </c>
      <c r="H433" s="4">
        <v>9</v>
      </c>
      <c r="I433" s="4">
        <v>0</v>
      </c>
      <c r="J433" s="4">
        <v>0</v>
      </c>
      <c r="K433" s="4">
        <v>0</v>
      </c>
      <c r="L433" s="4">
        <v>0</v>
      </c>
      <c r="M433" s="4">
        <v>16.8</v>
      </c>
      <c r="N433" s="11">
        <f>SUM(line_downtime[[#This Row],[Emergency stop]:[Other]])/60</f>
        <v>0.43</v>
      </c>
      <c r="O433" s="11">
        <f t="shared" si="12"/>
        <v>0</v>
      </c>
      <c r="P433" s="11">
        <f t="shared" si="13"/>
        <v>0.43</v>
      </c>
      <c r="Q433" s="4">
        <f>SUM(line_downtime[[#This Row],[Emergency stop]:[Other]])</f>
        <v>25.8</v>
      </c>
    </row>
    <row r="434" spans="1:17" x14ac:dyDescent="0.25">
      <c r="A434">
        <v>422543</v>
      </c>
      <c r="B434" s="4">
        <v>25.8</v>
      </c>
      <c r="C434" s="4">
        <v>0</v>
      </c>
      <c r="D434" s="4">
        <v>0</v>
      </c>
      <c r="E434" s="4">
        <v>0</v>
      </c>
      <c r="F434" s="4">
        <v>0</v>
      </c>
      <c r="G434" s="4">
        <v>0</v>
      </c>
      <c r="H434" s="4">
        <v>0</v>
      </c>
      <c r="I434" s="4">
        <v>0</v>
      </c>
      <c r="J434" s="4">
        <v>0</v>
      </c>
      <c r="K434" s="4">
        <v>8.4</v>
      </c>
      <c r="L434" s="4">
        <v>6</v>
      </c>
      <c r="M434" s="4">
        <v>3</v>
      </c>
      <c r="N434" s="11">
        <f>SUM(line_downtime[[#This Row],[Emergency stop]:[Other]])/60</f>
        <v>0.72000000000000008</v>
      </c>
      <c r="O434" s="11">
        <f t="shared" si="12"/>
        <v>0.24000000000000002</v>
      </c>
      <c r="P434" s="11">
        <f t="shared" si="13"/>
        <v>0.48000000000000009</v>
      </c>
      <c r="Q434" s="4">
        <f>SUM(line_downtime[[#This Row],[Emergency stop]:[Other]])</f>
        <v>43.2</v>
      </c>
    </row>
    <row r="435" spans="1:17" x14ac:dyDescent="0.25">
      <c r="A435">
        <v>422544</v>
      </c>
      <c r="B435" s="4">
        <v>46.800000000000004</v>
      </c>
      <c r="C435" s="4">
        <v>0</v>
      </c>
      <c r="D435" s="4">
        <v>0</v>
      </c>
      <c r="E435" s="4">
        <v>0</v>
      </c>
      <c r="F435" s="4">
        <v>10.200000000000001</v>
      </c>
      <c r="G435" s="4">
        <v>0</v>
      </c>
      <c r="H435" s="4">
        <v>0.6</v>
      </c>
      <c r="I435" s="4">
        <v>0</v>
      </c>
      <c r="J435" s="4">
        <v>0</v>
      </c>
      <c r="K435" s="4">
        <v>0</v>
      </c>
      <c r="L435" s="4">
        <v>0</v>
      </c>
      <c r="M435" s="4">
        <v>0</v>
      </c>
      <c r="N435" s="11">
        <f>SUM(line_downtime[[#This Row],[Emergency stop]:[Other]])/60</f>
        <v>0.96000000000000019</v>
      </c>
      <c r="O435" s="11">
        <f t="shared" si="12"/>
        <v>0.17</v>
      </c>
      <c r="P435" s="11">
        <f t="shared" si="13"/>
        <v>0.79000000000000015</v>
      </c>
      <c r="Q435" s="4">
        <f>SUM(line_downtime[[#This Row],[Emergency stop]:[Other]])</f>
        <v>57.600000000000009</v>
      </c>
    </row>
    <row r="436" spans="1:17" x14ac:dyDescent="0.25">
      <c r="A436">
        <v>422545</v>
      </c>
      <c r="B436" s="4">
        <v>0</v>
      </c>
      <c r="C436" s="4">
        <v>0</v>
      </c>
      <c r="D436" s="4">
        <v>5.3999999999999995</v>
      </c>
      <c r="E436" s="4">
        <v>0</v>
      </c>
      <c r="F436" s="4">
        <v>0</v>
      </c>
      <c r="G436" s="4">
        <v>19.8</v>
      </c>
      <c r="H436" s="4">
        <v>0</v>
      </c>
      <c r="I436" s="4">
        <v>0</v>
      </c>
      <c r="J436" s="4">
        <v>0</v>
      </c>
      <c r="K436" s="4">
        <v>13.2</v>
      </c>
      <c r="L436" s="4">
        <v>0</v>
      </c>
      <c r="M436" s="4">
        <v>21</v>
      </c>
      <c r="N436" s="11">
        <f>SUM(line_downtime[[#This Row],[Emergency stop]:[Other]])/60</f>
        <v>0.99</v>
      </c>
      <c r="O436" s="11">
        <f t="shared" si="12"/>
        <v>0.55000000000000004</v>
      </c>
      <c r="P436" s="11">
        <f t="shared" si="13"/>
        <v>0.43999999999999995</v>
      </c>
      <c r="Q436" s="4">
        <f>SUM(line_downtime[[#This Row],[Emergency stop]:[Other]])</f>
        <v>59.4</v>
      </c>
    </row>
    <row r="437" spans="1:17" x14ac:dyDescent="0.25">
      <c r="A437">
        <v>422546</v>
      </c>
      <c r="B437" s="4">
        <v>0</v>
      </c>
      <c r="C437" s="4">
        <v>0</v>
      </c>
      <c r="D437" s="4">
        <v>10.799999999999999</v>
      </c>
      <c r="E437" s="4">
        <v>0</v>
      </c>
      <c r="F437" s="4">
        <v>0</v>
      </c>
      <c r="G437" s="4">
        <v>1.2</v>
      </c>
      <c r="H437" s="4">
        <v>0</v>
      </c>
      <c r="I437" s="4">
        <v>0</v>
      </c>
      <c r="J437" s="4">
        <v>0</v>
      </c>
      <c r="K437" s="4">
        <v>14.399999999999999</v>
      </c>
      <c r="L437" s="4">
        <v>0</v>
      </c>
      <c r="M437" s="4">
        <v>4.8</v>
      </c>
      <c r="N437" s="11">
        <f>SUM(line_downtime[[#This Row],[Emergency stop]:[Other]])/60</f>
        <v>0.52</v>
      </c>
      <c r="O437" s="11">
        <f t="shared" si="12"/>
        <v>0.25999999999999995</v>
      </c>
      <c r="P437" s="11">
        <f t="shared" si="13"/>
        <v>0.26000000000000006</v>
      </c>
      <c r="Q437" s="4">
        <f>SUM(line_downtime[[#This Row],[Emergency stop]:[Other]])</f>
        <v>31.2</v>
      </c>
    </row>
    <row r="438" spans="1:17" x14ac:dyDescent="0.25">
      <c r="A438">
        <v>422547</v>
      </c>
      <c r="B438" s="4">
        <v>0</v>
      </c>
      <c r="C438" s="4">
        <v>0</v>
      </c>
      <c r="D438" s="4">
        <v>0</v>
      </c>
      <c r="E438" s="4">
        <v>0</v>
      </c>
      <c r="F438" s="4">
        <v>3.5999999999999996</v>
      </c>
      <c r="G438" s="4">
        <v>0</v>
      </c>
      <c r="H438" s="4">
        <v>0</v>
      </c>
      <c r="I438" s="4">
        <v>6.6</v>
      </c>
      <c r="J438" s="4">
        <v>13.8</v>
      </c>
      <c r="K438" s="4">
        <v>0</v>
      </c>
      <c r="L438" s="4">
        <v>0</v>
      </c>
      <c r="M438" s="4">
        <v>1.7999999999999998</v>
      </c>
      <c r="N438" s="11">
        <f>SUM(line_downtime[[#This Row],[Emergency stop]:[Other]])/60</f>
        <v>0.43</v>
      </c>
      <c r="O438" s="11">
        <f t="shared" si="12"/>
        <v>0.16999999999999998</v>
      </c>
      <c r="P438" s="11">
        <f t="shared" si="13"/>
        <v>0.26</v>
      </c>
      <c r="Q438" s="4">
        <f>SUM(line_downtime[[#This Row],[Emergency stop]:[Other]])</f>
        <v>25.8</v>
      </c>
    </row>
    <row r="439" spans="1:17" x14ac:dyDescent="0.25">
      <c r="A439">
        <v>422548</v>
      </c>
      <c r="B439" s="4">
        <v>0</v>
      </c>
      <c r="C439" s="4">
        <v>0</v>
      </c>
      <c r="D439" s="4">
        <v>0</v>
      </c>
      <c r="E439" s="4">
        <v>0</v>
      </c>
      <c r="F439" s="4">
        <v>0</v>
      </c>
      <c r="G439" s="4">
        <v>0</v>
      </c>
      <c r="H439" s="4">
        <v>17.399999999999999</v>
      </c>
      <c r="I439" s="4">
        <v>0</v>
      </c>
      <c r="J439" s="4">
        <v>0</v>
      </c>
      <c r="K439" s="4">
        <v>0</v>
      </c>
      <c r="L439" s="4">
        <v>38.4</v>
      </c>
      <c r="M439" s="4">
        <v>0</v>
      </c>
      <c r="N439" s="11">
        <f>SUM(line_downtime[[#This Row],[Emergency stop]:[Other]])/60</f>
        <v>0.92999999999999994</v>
      </c>
      <c r="O439" s="11">
        <f t="shared" si="12"/>
        <v>0.64</v>
      </c>
      <c r="P439" s="11">
        <f t="shared" si="13"/>
        <v>0.28999999999999992</v>
      </c>
      <c r="Q439" s="4">
        <f>SUM(line_downtime[[#This Row],[Emergency stop]:[Other]])</f>
        <v>55.8</v>
      </c>
    </row>
    <row r="440" spans="1:17" x14ac:dyDescent="0.25">
      <c r="A440">
        <v>422549</v>
      </c>
      <c r="B440" s="4">
        <v>0</v>
      </c>
      <c r="C440" s="4">
        <v>0</v>
      </c>
      <c r="D440" s="4">
        <v>0</v>
      </c>
      <c r="E440" s="4">
        <v>0</v>
      </c>
      <c r="F440" s="4">
        <v>0</v>
      </c>
      <c r="G440" s="4">
        <v>10.200000000000001</v>
      </c>
      <c r="H440" s="4">
        <v>5.3999999999999995</v>
      </c>
      <c r="I440" s="4">
        <v>0</v>
      </c>
      <c r="J440" s="4">
        <v>0</v>
      </c>
      <c r="K440" s="4">
        <v>2.4</v>
      </c>
      <c r="L440" s="4">
        <v>19.8</v>
      </c>
      <c r="M440" s="4">
        <v>0</v>
      </c>
      <c r="N440" s="11">
        <f>SUM(line_downtime[[#This Row],[Emergency stop]:[Other]])/60</f>
        <v>0.63</v>
      </c>
      <c r="O440" s="11">
        <f t="shared" si="12"/>
        <v>0.54000000000000015</v>
      </c>
      <c r="P440" s="11">
        <f t="shared" si="13"/>
        <v>8.9999999999999858E-2</v>
      </c>
      <c r="Q440" s="4">
        <f>SUM(line_downtime[[#This Row],[Emergency stop]:[Other]])</f>
        <v>37.799999999999997</v>
      </c>
    </row>
    <row r="441" spans="1:17" x14ac:dyDescent="0.25">
      <c r="A441">
        <v>422550</v>
      </c>
      <c r="B441" s="4">
        <v>3</v>
      </c>
      <c r="C441" s="4">
        <v>22.8</v>
      </c>
      <c r="D441" s="4">
        <v>0</v>
      </c>
      <c r="E441" s="4">
        <v>0</v>
      </c>
      <c r="F441" s="4">
        <v>0</v>
      </c>
      <c r="G441" s="4">
        <v>0</v>
      </c>
      <c r="H441" s="4">
        <v>0</v>
      </c>
      <c r="I441" s="4">
        <v>0</v>
      </c>
      <c r="J441" s="4">
        <v>11.4</v>
      </c>
      <c r="K441" s="4">
        <v>0</v>
      </c>
      <c r="L441" s="4">
        <v>3</v>
      </c>
      <c r="M441" s="4">
        <v>0</v>
      </c>
      <c r="N441" s="11">
        <f>SUM(line_downtime[[#This Row],[Emergency stop]:[Other]])/60</f>
        <v>0.67</v>
      </c>
      <c r="O441" s="11">
        <f t="shared" si="12"/>
        <v>0.43</v>
      </c>
      <c r="P441" s="11">
        <f t="shared" si="13"/>
        <v>0.24000000000000005</v>
      </c>
      <c r="Q441" s="4">
        <f>SUM(line_downtime[[#This Row],[Emergency stop]:[Other]])</f>
        <v>40.200000000000003</v>
      </c>
    </row>
    <row r="442" spans="1:17" x14ac:dyDescent="0.25">
      <c r="A442">
        <v>422551</v>
      </c>
      <c r="B442" s="4">
        <v>0</v>
      </c>
      <c r="C442" s="4">
        <v>0</v>
      </c>
      <c r="D442" s="4">
        <v>0</v>
      </c>
      <c r="E442" s="4">
        <v>7.1999999999999993</v>
      </c>
      <c r="F442" s="4">
        <v>0</v>
      </c>
      <c r="G442" s="4">
        <v>0</v>
      </c>
      <c r="H442" s="4">
        <v>0</v>
      </c>
      <c r="I442" s="4">
        <v>15.600000000000001</v>
      </c>
      <c r="J442" s="4">
        <v>0</v>
      </c>
      <c r="K442" s="4">
        <v>0</v>
      </c>
      <c r="L442" s="4">
        <v>0</v>
      </c>
      <c r="M442" s="4">
        <v>30.6</v>
      </c>
      <c r="N442" s="11">
        <f>SUM(line_downtime[[#This Row],[Emergency stop]:[Other]])/60</f>
        <v>0.89000000000000012</v>
      </c>
      <c r="O442" s="11">
        <f t="shared" si="12"/>
        <v>0.26</v>
      </c>
      <c r="P442" s="11">
        <f t="shared" si="13"/>
        <v>0.63000000000000012</v>
      </c>
      <c r="Q442" s="4">
        <f>SUM(line_downtime[[#This Row],[Emergency stop]:[Other]])</f>
        <v>53.400000000000006</v>
      </c>
    </row>
    <row r="443" spans="1:17" x14ac:dyDescent="0.25">
      <c r="A443">
        <v>422552</v>
      </c>
      <c r="B443" s="4">
        <v>0</v>
      </c>
      <c r="C443" s="4">
        <v>0</v>
      </c>
      <c r="D443" s="4">
        <v>0</v>
      </c>
      <c r="E443" s="4">
        <v>0</v>
      </c>
      <c r="F443" s="4">
        <v>0</v>
      </c>
      <c r="G443" s="4">
        <v>0</v>
      </c>
      <c r="H443" s="4">
        <v>31.200000000000003</v>
      </c>
      <c r="I443" s="4">
        <v>0</v>
      </c>
      <c r="J443" s="4">
        <v>0</v>
      </c>
      <c r="K443" s="4">
        <v>0</v>
      </c>
      <c r="L443" s="4">
        <v>0</v>
      </c>
      <c r="M443" s="4">
        <v>0</v>
      </c>
      <c r="N443" s="11">
        <f>SUM(line_downtime[[#This Row],[Emergency stop]:[Other]])/60</f>
        <v>0.52</v>
      </c>
      <c r="O443" s="11">
        <f t="shared" si="12"/>
        <v>0</v>
      </c>
      <c r="P443" s="11">
        <f t="shared" si="13"/>
        <v>0.52</v>
      </c>
      <c r="Q443" s="4">
        <f>SUM(line_downtime[[#This Row],[Emergency stop]:[Other]])</f>
        <v>31.200000000000003</v>
      </c>
    </row>
    <row r="444" spans="1:17" x14ac:dyDescent="0.25">
      <c r="A444">
        <v>422553</v>
      </c>
      <c r="B444" s="4">
        <v>0</v>
      </c>
      <c r="C444" s="4">
        <v>0</v>
      </c>
      <c r="D444" s="4">
        <v>0</v>
      </c>
      <c r="E444" s="4">
        <v>23.400000000000002</v>
      </c>
      <c r="F444" s="4">
        <v>0</v>
      </c>
      <c r="G444" s="4">
        <v>0</v>
      </c>
      <c r="H444" s="4">
        <v>0</v>
      </c>
      <c r="I444" s="4">
        <v>31.8</v>
      </c>
      <c r="J444" s="4">
        <v>0</v>
      </c>
      <c r="K444" s="4">
        <v>0</v>
      </c>
      <c r="L444" s="4">
        <v>0</v>
      </c>
      <c r="M444" s="4">
        <v>0</v>
      </c>
      <c r="N444" s="11">
        <f>SUM(line_downtime[[#This Row],[Emergency stop]:[Other]])/60</f>
        <v>0.92</v>
      </c>
      <c r="O444" s="11">
        <f t="shared" si="12"/>
        <v>0.53</v>
      </c>
      <c r="P444" s="11">
        <f t="shared" si="13"/>
        <v>0.39</v>
      </c>
      <c r="Q444" s="4">
        <f>SUM(line_downtime[[#This Row],[Emergency stop]:[Other]])</f>
        <v>55.2</v>
      </c>
    </row>
    <row r="445" spans="1:17" x14ac:dyDescent="0.25">
      <c r="A445">
        <v>422554</v>
      </c>
      <c r="B445" s="4">
        <v>0</v>
      </c>
      <c r="C445" s="4">
        <v>0</v>
      </c>
      <c r="D445" s="4">
        <v>1.7999999999999998</v>
      </c>
      <c r="E445" s="4">
        <v>0</v>
      </c>
      <c r="F445" s="4">
        <v>5.3999999999999995</v>
      </c>
      <c r="G445" s="4">
        <v>0</v>
      </c>
      <c r="H445" s="4">
        <v>0</v>
      </c>
      <c r="I445" s="4">
        <v>35.4</v>
      </c>
      <c r="J445" s="4">
        <v>0</v>
      </c>
      <c r="K445" s="4">
        <v>0</v>
      </c>
      <c r="L445" s="4">
        <v>0</v>
      </c>
      <c r="M445" s="4">
        <v>6.6</v>
      </c>
      <c r="N445" s="11">
        <f>SUM(line_downtime[[#This Row],[Emergency stop]:[Other]])/60</f>
        <v>0.82</v>
      </c>
      <c r="O445" s="11">
        <f t="shared" si="12"/>
        <v>0.67999999999999994</v>
      </c>
      <c r="P445" s="11">
        <f t="shared" si="13"/>
        <v>0.14000000000000001</v>
      </c>
      <c r="Q445" s="4">
        <f>SUM(line_downtime[[#This Row],[Emergency stop]:[Other]])</f>
        <v>49.199999999999996</v>
      </c>
    </row>
    <row r="446" spans="1:17" x14ac:dyDescent="0.25">
      <c r="A446">
        <v>422555</v>
      </c>
      <c r="B446" s="4">
        <v>0</v>
      </c>
      <c r="C446" s="4">
        <v>0</v>
      </c>
      <c r="D446" s="4">
        <v>0</v>
      </c>
      <c r="E446" s="4">
        <v>6</v>
      </c>
      <c r="F446" s="4">
        <v>0</v>
      </c>
      <c r="G446" s="4">
        <v>0</v>
      </c>
      <c r="H446" s="4">
        <v>0</v>
      </c>
      <c r="I446" s="4">
        <v>0</v>
      </c>
      <c r="J446" s="4">
        <v>19.8</v>
      </c>
      <c r="K446" s="4">
        <v>1.2</v>
      </c>
      <c r="L446" s="4">
        <v>0</v>
      </c>
      <c r="M446" s="4">
        <v>7.1999999999999993</v>
      </c>
      <c r="N446" s="11">
        <f>SUM(line_downtime[[#This Row],[Emergency stop]:[Other]])/60</f>
        <v>0.57000000000000006</v>
      </c>
      <c r="O446" s="11">
        <f t="shared" si="12"/>
        <v>0.02</v>
      </c>
      <c r="P446" s="11">
        <f t="shared" si="13"/>
        <v>0.55000000000000004</v>
      </c>
      <c r="Q446" s="4">
        <f>SUM(line_downtime[[#This Row],[Emergency stop]:[Other]])</f>
        <v>34.200000000000003</v>
      </c>
    </row>
    <row r="447" spans="1:17" x14ac:dyDescent="0.25">
      <c r="A447">
        <v>422556</v>
      </c>
      <c r="B447" s="4">
        <v>0</v>
      </c>
      <c r="C447" s="4">
        <v>0</v>
      </c>
      <c r="D447" s="4">
        <v>0</v>
      </c>
      <c r="E447" s="4">
        <v>0</v>
      </c>
      <c r="F447" s="4">
        <v>0</v>
      </c>
      <c r="G447" s="4">
        <v>0</v>
      </c>
      <c r="H447" s="4">
        <v>8.4</v>
      </c>
      <c r="I447" s="4">
        <v>0</v>
      </c>
      <c r="J447" s="4">
        <v>0</v>
      </c>
      <c r="K447" s="4">
        <v>0</v>
      </c>
      <c r="L447" s="4">
        <v>0</v>
      </c>
      <c r="M447" s="4">
        <v>0</v>
      </c>
      <c r="N447" s="11">
        <f>SUM(line_downtime[[#This Row],[Emergency stop]:[Other]])/60</f>
        <v>0.14000000000000001</v>
      </c>
      <c r="O447" s="11">
        <f t="shared" si="12"/>
        <v>0</v>
      </c>
      <c r="P447" s="11">
        <f t="shared" si="13"/>
        <v>0.14000000000000001</v>
      </c>
      <c r="Q447" s="4">
        <f>SUM(line_downtime[[#This Row],[Emergency stop]:[Other]])</f>
        <v>8.4</v>
      </c>
    </row>
    <row r="448" spans="1:17" x14ac:dyDescent="0.25">
      <c r="A448">
        <v>422557</v>
      </c>
      <c r="B448" s="4">
        <v>0</v>
      </c>
      <c r="C448" s="4">
        <v>0</v>
      </c>
      <c r="D448" s="4">
        <v>0</v>
      </c>
      <c r="E448" s="4">
        <v>0</v>
      </c>
      <c r="F448" s="4">
        <v>14.399999999999999</v>
      </c>
      <c r="G448" s="4">
        <v>58.199999999999996</v>
      </c>
      <c r="H448" s="4">
        <v>0</v>
      </c>
      <c r="I448" s="4">
        <v>0</v>
      </c>
      <c r="J448" s="4">
        <v>10.799999999999999</v>
      </c>
      <c r="K448" s="4">
        <v>0</v>
      </c>
      <c r="L448" s="4">
        <v>0</v>
      </c>
      <c r="M448" s="4">
        <v>0</v>
      </c>
      <c r="N448" s="11">
        <f>SUM(line_downtime[[#This Row],[Emergency stop]:[Other]])/60</f>
        <v>1.39</v>
      </c>
      <c r="O448" s="11">
        <f t="shared" si="12"/>
        <v>1.21</v>
      </c>
      <c r="P448" s="11">
        <f t="shared" si="13"/>
        <v>0.17999999999999994</v>
      </c>
      <c r="Q448" s="4">
        <f>SUM(line_downtime[[#This Row],[Emergency stop]:[Other]])</f>
        <v>83.399999999999991</v>
      </c>
    </row>
    <row r="449" spans="1:17" x14ac:dyDescent="0.25">
      <c r="A449">
        <v>422558</v>
      </c>
      <c r="B449" s="4">
        <v>0</v>
      </c>
      <c r="C449" s="4">
        <v>0</v>
      </c>
      <c r="D449" s="4">
        <v>0</v>
      </c>
      <c r="E449" s="4">
        <v>0</v>
      </c>
      <c r="F449" s="4">
        <v>0</v>
      </c>
      <c r="G449" s="4">
        <v>0</v>
      </c>
      <c r="H449" s="4">
        <v>28.799999999999997</v>
      </c>
      <c r="I449" s="4">
        <v>0</v>
      </c>
      <c r="J449" s="4">
        <v>0</v>
      </c>
      <c r="K449" s="4">
        <v>0</v>
      </c>
      <c r="L449" s="4">
        <v>0</v>
      </c>
      <c r="M449" s="4">
        <v>0</v>
      </c>
      <c r="N449" s="11">
        <f>SUM(line_downtime[[#This Row],[Emergency stop]:[Other]])/60</f>
        <v>0.47999999999999993</v>
      </c>
      <c r="O449" s="11">
        <f t="shared" si="12"/>
        <v>0</v>
      </c>
      <c r="P449" s="11">
        <f t="shared" si="13"/>
        <v>0.47999999999999993</v>
      </c>
      <c r="Q449" s="4">
        <f>SUM(line_downtime[[#This Row],[Emergency stop]:[Other]])</f>
        <v>28.799999999999997</v>
      </c>
    </row>
    <row r="450" spans="1:17" x14ac:dyDescent="0.25">
      <c r="A450">
        <v>422559</v>
      </c>
      <c r="B450" s="4">
        <v>0</v>
      </c>
      <c r="C450" s="4">
        <v>0</v>
      </c>
      <c r="D450" s="4">
        <v>0</v>
      </c>
      <c r="E450" s="4">
        <v>2.4</v>
      </c>
      <c r="F450" s="4">
        <v>0</v>
      </c>
      <c r="G450" s="4">
        <v>0</v>
      </c>
      <c r="H450" s="4">
        <v>0</v>
      </c>
      <c r="I450" s="4">
        <v>0</v>
      </c>
      <c r="J450" s="4">
        <v>0</v>
      </c>
      <c r="K450" s="4">
        <v>0</v>
      </c>
      <c r="L450" s="4">
        <v>15</v>
      </c>
      <c r="M450" s="4">
        <v>18</v>
      </c>
      <c r="N450" s="11">
        <f>SUM(line_downtime[[#This Row],[Emergency stop]:[Other]])/60</f>
        <v>0.59</v>
      </c>
      <c r="O450" s="11">
        <f t="shared" si="12"/>
        <v>0.25</v>
      </c>
      <c r="P450" s="11">
        <f t="shared" si="13"/>
        <v>0.33999999999999997</v>
      </c>
      <c r="Q450" s="4">
        <f>SUM(line_downtime[[#This Row],[Emergency stop]:[Other]])</f>
        <v>35.4</v>
      </c>
    </row>
    <row r="451" spans="1:17" x14ac:dyDescent="0.25">
      <c r="A451">
        <v>422560</v>
      </c>
      <c r="B451" s="4">
        <v>0</v>
      </c>
      <c r="C451" s="4">
        <v>0</v>
      </c>
      <c r="D451" s="4">
        <v>0</v>
      </c>
      <c r="E451" s="4">
        <v>0</v>
      </c>
      <c r="F451" s="4">
        <v>9</v>
      </c>
      <c r="G451" s="4">
        <v>0</v>
      </c>
      <c r="H451" s="4">
        <v>0</v>
      </c>
      <c r="I451" s="4">
        <v>0</v>
      </c>
      <c r="J451" s="4">
        <v>0</v>
      </c>
      <c r="K451" s="4">
        <v>0</v>
      </c>
      <c r="L451" s="4">
        <v>0</v>
      </c>
      <c r="M451" s="4">
        <v>0</v>
      </c>
      <c r="N451" s="11">
        <f>SUM(line_downtime[[#This Row],[Emergency stop]:[Other]])/60</f>
        <v>0.15</v>
      </c>
      <c r="O451" s="11">
        <f t="shared" ref="O451:O514" si="14">(C451+F451+G451+I451+K451+L451)/60</f>
        <v>0.15</v>
      </c>
      <c r="P451" s="11">
        <f t="shared" ref="P451:P514" si="15">N451-O451</f>
        <v>0</v>
      </c>
      <c r="Q451" s="4">
        <f>SUM(line_downtime[[#This Row],[Emergency stop]:[Other]])</f>
        <v>9</v>
      </c>
    </row>
    <row r="452" spans="1:17" x14ac:dyDescent="0.25">
      <c r="A452">
        <v>422561</v>
      </c>
      <c r="B452" s="4">
        <v>0</v>
      </c>
      <c r="C452" s="4">
        <v>0</v>
      </c>
      <c r="D452" s="4">
        <v>0</v>
      </c>
      <c r="E452" s="4">
        <v>0</v>
      </c>
      <c r="F452" s="4">
        <v>0</v>
      </c>
      <c r="G452" s="4">
        <v>0</v>
      </c>
      <c r="H452" s="4">
        <v>0</v>
      </c>
      <c r="I452" s="4">
        <v>0</v>
      </c>
      <c r="J452" s="4">
        <v>0</v>
      </c>
      <c r="K452" s="4">
        <v>0</v>
      </c>
      <c r="L452" s="4">
        <v>16.8</v>
      </c>
      <c r="M452" s="4">
        <v>0</v>
      </c>
      <c r="N452" s="11">
        <f>SUM(line_downtime[[#This Row],[Emergency stop]:[Other]])/60</f>
        <v>0.28000000000000003</v>
      </c>
      <c r="O452" s="11">
        <f t="shared" si="14"/>
        <v>0.28000000000000003</v>
      </c>
      <c r="P452" s="11">
        <f t="shared" si="15"/>
        <v>0</v>
      </c>
      <c r="Q452" s="4">
        <f>SUM(line_downtime[[#This Row],[Emergency stop]:[Other]])</f>
        <v>16.8</v>
      </c>
    </row>
    <row r="453" spans="1:17" x14ac:dyDescent="0.25">
      <c r="A453">
        <v>422562</v>
      </c>
      <c r="B453" s="4">
        <v>0</v>
      </c>
      <c r="C453" s="4">
        <v>0</v>
      </c>
      <c r="D453" s="4">
        <v>0</v>
      </c>
      <c r="E453" s="4">
        <v>11.4</v>
      </c>
      <c r="F453" s="4">
        <v>0</v>
      </c>
      <c r="G453" s="4">
        <v>0</v>
      </c>
      <c r="H453" s="4">
        <v>24.599999999999998</v>
      </c>
      <c r="I453" s="4">
        <v>0</v>
      </c>
      <c r="J453" s="4">
        <v>0</v>
      </c>
      <c r="K453" s="4">
        <v>0</v>
      </c>
      <c r="L453" s="4">
        <v>0</v>
      </c>
      <c r="M453" s="4">
        <v>0</v>
      </c>
      <c r="N453" s="11">
        <f>SUM(line_downtime[[#This Row],[Emergency stop]:[Other]])/60</f>
        <v>0.6</v>
      </c>
      <c r="O453" s="11">
        <f t="shared" si="14"/>
        <v>0</v>
      </c>
      <c r="P453" s="11">
        <f t="shared" si="15"/>
        <v>0.6</v>
      </c>
      <c r="Q453" s="4">
        <f>SUM(line_downtime[[#This Row],[Emergency stop]:[Other]])</f>
        <v>36</v>
      </c>
    </row>
    <row r="454" spans="1:17" x14ac:dyDescent="0.25">
      <c r="A454">
        <v>422563</v>
      </c>
      <c r="B454" s="4">
        <v>0</v>
      </c>
      <c r="C454" s="4">
        <v>0</v>
      </c>
      <c r="D454" s="4">
        <v>0</v>
      </c>
      <c r="E454" s="4">
        <v>0</v>
      </c>
      <c r="F454" s="4">
        <v>0</v>
      </c>
      <c r="G454" s="4">
        <v>0</v>
      </c>
      <c r="H454" s="4">
        <v>0</v>
      </c>
      <c r="I454" s="4">
        <v>0</v>
      </c>
      <c r="J454" s="4">
        <v>0</v>
      </c>
      <c r="K454" s="4">
        <v>0</v>
      </c>
      <c r="L454" s="4">
        <v>19.2</v>
      </c>
      <c r="M454" s="4">
        <v>0</v>
      </c>
      <c r="N454" s="11">
        <f>SUM(line_downtime[[#This Row],[Emergency stop]:[Other]])/60</f>
        <v>0.32</v>
      </c>
      <c r="O454" s="11">
        <f t="shared" si="14"/>
        <v>0.32</v>
      </c>
      <c r="P454" s="11">
        <f t="shared" si="15"/>
        <v>0</v>
      </c>
      <c r="Q454" s="4">
        <f>SUM(line_downtime[[#This Row],[Emergency stop]:[Other]])</f>
        <v>19.2</v>
      </c>
    </row>
    <row r="455" spans="1:17" x14ac:dyDescent="0.25">
      <c r="A455">
        <v>422564</v>
      </c>
      <c r="B455" s="4">
        <v>0</v>
      </c>
      <c r="C455" s="4">
        <v>0</v>
      </c>
      <c r="D455" s="4">
        <v>0</v>
      </c>
      <c r="E455" s="4">
        <v>0</v>
      </c>
      <c r="F455" s="4">
        <v>0</v>
      </c>
      <c r="G455" s="4">
        <v>33</v>
      </c>
      <c r="H455" s="4">
        <v>0</v>
      </c>
      <c r="I455" s="4">
        <v>0</v>
      </c>
      <c r="J455" s="4">
        <v>0</v>
      </c>
      <c r="K455" s="4">
        <v>0</v>
      </c>
      <c r="L455" s="4">
        <v>0</v>
      </c>
      <c r="M455" s="4">
        <v>46.800000000000004</v>
      </c>
      <c r="N455" s="11">
        <f>SUM(line_downtime[[#This Row],[Emergency stop]:[Other]])/60</f>
        <v>1.3300000000000003</v>
      </c>
      <c r="O455" s="11">
        <f t="shared" si="14"/>
        <v>0.55000000000000004</v>
      </c>
      <c r="P455" s="11">
        <f t="shared" si="15"/>
        <v>0.78000000000000025</v>
      </c>
      <c r="Q455" s="4">
        <f>SUM(line_downtime[[#This Row],[Emergency stop]:[Other]])</f>
        <v>79.800000000000011</v>
      </c>
    </row>
    <row r="456" spans="1:17" x14ac:dyDescent="0.25">
      <c r="A456">
        <v>422565</v>
      </c>
      <c r="B456" s="4">
        <v>0</v>
      </c>
      <c r="C456" s="4">
        <v>0</v>
      </c>
      <c r="D456" s="4">
        <v>0</v>
      </c>
      <c r="E456" s="4">
        <v>0</v>
      </c>
      <c r="F456" s="4">
        <v>33</v>
      </c>
      <c r="G456" s="4">
        <v>12.6</v>
      </c>
      <c r="H456" s="4">
        <v>0</v>
      </c>
      <c r="I456" s="4">
        <v>0</v>
      </c>
      <c r="J456" s="4">
        <v>0</v>
      </c>
      <c r="K456" s="4">
        <v>0</v>
      </c>
      <c r="L456" s="4">
        <v>0</v>
      </c>
      <c r="M456" s="4">
        <v>0</v>
      </c>
      <c r="N456" s="11">
        <f>SUM(line_downtime[[#This Row],[Emergency stop]:[Other]])/60</f>
        <v>0.76</v>
      </c>
      <c r="O456" s="11">
        <f t="shared" si="14"/>
        <v>0.76</v>
      </c>
      <c r="P456" s="11">
        <f t="shared" si="15"/>
        <v>0</v>
      </c>
      <c r="Q456" s="4">
        <f>SUM(line_downtime[[#This Row],[Emergency stop]:[Other]])</f>
        <v>45.6</v>
      </c>
    </row>
    <row r="457" spans="1:17" x14ac:dyDescent="0.25">
      <c r="A457">
        <v>422566</v>
      </c>
      <c r="B457" s="4">
        <v>0</v>
      </c>
      <c r="C457" s="4">
        <v>6.6</v>
      </c>
      <c r="D457" s="4">
        <v>19.2</v>
      </c>
      <c r="E457" s="4">
        <v>0</v>
      </c>
      <c r="F457" s="4">
        <v>0</v>
      </c>
      <c r="G457" s="4">
        <v>0</v>
      </c>
      <c r="H457" s="4">
        <v>0</v>
      </c>
      <c r="I457" s="4">
        <v>0</v>
      </c>
      <c r="J457" s="4">
        <v>0</v>
      </c>
      <c r="K457" s="4">
        <v>0</v>
      </c>
      <c r="L457" s="4">
        <v>0</v>
      </c>
      <c r="M457" s="4">
        <v>21.599999999999998</v>
      </c>
      <c r="N457" s="11">
        <f>SUM(line_downtime[[#This Row],[Emergency stop]:[Other]])/60</f>
        <v>0.78999999999999981</v>
      </c>
      <c r="O457" s="11">
        <f t="shared" si="14"/>
        <v>0.11</v>
      </c>
      <c r="P457" s="11">
        <f t="shared" si="15"/>
        <v>0.67999999999999983</v>
      </c>
      <c r="Q457" s="4">
        <f>SUM(line_downtime[[#This Row],[Emergency stop]:[Other]])</f>
        <v>47.399999999999991</v>
      </c>
    </row>
    <row r="458" spans="1:17" x14ac:dyDescent="0.25">
      <c r="A458">
        <v>422567</v>
      </c>
      <c r="B458" s="4">
        <v>49.8</v>
      </c>
      <c r="C458" s="4">
        <v>0</v>
      </c>
      <c r="D458" s="4">
        <v>0</v>
      </c>
      <c r="E458" s="4">
        <v>0</v>
      </c>
      <c r="F458" s="4">
        <v>0</v>
      </c>
      <c r="G458" s="4">
        <v>0</v>
      </c>
      <c r="H458" s="4">
        <v>0</v>
      </c>
      <c r="I458" s="4">
        <v>0</v>
      </c>
      <c r="J458" s="4">
        <v>0</v>
      </c>
      <c r="K458" s="4">
        <v>0</v>
      </c>
      <c r="L458" s="4">
        <v>0</v>
      </c>
      <c r="M458" s="4">
        <v>0</v>
      </c>
      <c r="N458" s="11">
        <f>SUM(line_downtime[[#This Row],[Emergency stop]:[Other]])/60</f>
        <v>0.83</v>
      </c>
      <c r="O458" s="11">
        <f t="shared" si="14"/>
        <v>0</v>
      </c>
      <c r="P458" s="11">
        <f t="shared" si="15"/>
        <v>0.83</v>
      </c>
      <c r="Q458" s="4">
        <f>SUM(line_downtime[[#This Row],[Emergency stop]:[Other]])</f>
        <v>49.8</v>
      </c>
    </row>
    <row r="459" spans="1:17" x14ac:dyDescent="0.25">
      <c r="A459">
        <v>422568</v>
      </c>
      <c r="B459" s="4">
        <v>0</v>
      </c>
      <c r="C459" s="4">
        <v>54</v>
      </c>
      <c r="D459" s="4">
        <v>0</v>
      </c>
      <c r="E459" s="4">
        <v>0</v>
      </c>
      <c r="F459" s="4">
        <v>0</v>
      </c>
      <c r="G459" s="4">
        <v>0</v>
      </c>
      <c r="H459" s="4">
        <v>0</v>
      </c>
      <c r="I459" s="4">
        <v>0</v>
      </c>
      <c r="J459" s="4">
        <v>0</v>
      </c>
      <c r="K459" s="4">
        <v>0</v>
      </c>
      <c r="L459" s="4">
        <v>0</v>
      </c>
      <c r="M459" s="4">
        <v>0</v>
      </c>
      <c r="N459" s="11">
        <f>SUM(line_downtime[[#This Row],[Emergency stop]:[Other]])/60</f>
        <v>0.9</v>
      </c>
      <c r="O459" s="11">
        <f t="shared" si="14"/>
        <v>0.9</v>
      </c>
      <c r="P459" s="11">
        <f t="shared" si="15"/>
        <v>0</v>
      </c>
      <c r="Q459" s="4">
        <f>SUM(line_downtime[[#This Row],[Emergency stop]:[Other]])</f>
        <v>54</v>
      </c>
    </row>
    <row r="460" spans="1:17" x14ac:dyDescent="0.25">
      <c r="A460">
        <v>422569</v>
      </c>
      <c r="B460" s="4">
        <v>0</v>
      </c>
      <c r="C460" s="4">
        <v>0</v>
      </c>
      <c r="D460" s="4">
        <v>0</v>
      </c>
      <c r="E460" s="4">
        <v>0</v>
      </c>
      <c r="F460" s="4">
        <v>0</v>
      </c>
      <c r="G460" s="4">
        <v>0</v>
      </c>
      <c r="H460" s="4">
        <v>0</v>
      </c>
      <c r="I460" s="4">
        <v>0</v>
      </c>
      <c r="J460" s="4">
        <v>0</v>
      </c>
      <c r="K460" s="4">
        <v>0</v>
      </c>
      <c r="L460" s="4">
        <v>16.200000000000003</v>
      </c>
      <c r="M460" s="4">
        <v>0</v>
      </c>
      <c r="N460" s="11">
        <f>SUM(line_downtime[[#This Row],[Emergency stop]:[Other]])/60</f>
        <v>0.27000000000000007</v>
      </c>
      <c r="O460" s="11">
        <f t="shared" si="14"/>
        <v>0.27000000000000007</v>
      </c>
      <c r="P460" s="11">
        <f t="shared" si="15"/>
        <v>0</v>
      </c>
      <c r="Q460" s="4">
        <f>SUM(line_downtime[[#This Row],[Emergency stop]:[Other]])</f>
        <v>16.200000000000003</v>
      </c>
    </row>
    <row r="461" spans="1:17" x14ac:dyDescent="0.25">
      <c r="A461">
        <v>422570</v>
      </c>
      <c r="B461" s="4">
        <v>0</v>
      </c>
      <c r="C461" s="4">
        <v>0</v>
      </c>
      <c r="D461" s="4">
        <v>0</v>
      </c>
      <c r="E461" s="4">
        <v>0</v>
      </c>
      <c r="F461" s="4">
        <v>0</v>
      </c>
      <c r="G461" s="4">
        <v>0</v>
      </c>
      <c r="H461" s="4">
        <v>0</v>
      </c>
      <c r="I461" s="4">
        <v>0</v>
      </c>
      <c r="J461" s="4">
        <v>4.8</v>
      </c>
      <c r="K461" s="4">
        <v>0.6</v>
      </c>
      <c r="L461" s="4">
        <v>4.2</v>
      </c>
      <c r="M461" s="4">
        <v>0</v>
      </c>
      <c r="N461" s="11">
        <f>SUM(line_downtime[[#This Row],[Emergency stop]:[Other]])/60</f>
        <v>0.16</v>
      </c>
      <c r="O461" s="11">
        <f t="shared" si="14"/>
        <v>0.08</v>
      </c>
      <c r="P461" s="11">
        <f t="shared" si="15"/>
        <v>0.08</v>
      </c>
      <c r="Q461" s="4">
        <f>SUM(line_downtime[[#This Row],[Emergency stop]:[Other]])</f>
        <v>9.6</v>
      </c>
    </row>
    <row r="462" spans="1:17" x14ac:dyDescent="0.25">
      <c r="A462">
        <v>422571</v>
      </c>
      <c r="B462" s="4">
        <v>0</v>
      </c>
      <c r="C462" s="4">
        <v>0</v>
      </c>
      <c r="D462" s="4">
        <v>0</v>
      </c>
      <c r="E462" s="4">
        <v>0</v>
      </c>
      <c r="F462" s="4">
        <v>3</v>
      </c>
      <c r="G462" s="4">
        <v>0</v>
      </c>
      <c r="H462" s="4">
        <v>55.2</v>
      </c>
      <c r="I462" s="4">
        <v>0</v>
      </c>
      <c r="J462" s="4">
        <v>0</v>
      </c>
      <c r="K462" s="4">
        <v>0</v>
      </c>
      <c r="L462" s="4">
        <v>0</v>
      </c>
      <c r="M462" s="4">
        <v>0</v>
      </c>
      <c r="N462" s="11">
        <f>SUM(line_downtime[[#This Row],[Emergency stop]:[Other]])/60</f>
        <v>0.97000000000000008</v>
      </c>
      <c r="O462" s="11">
        <f t="shared" si="14"/>
        <v>0.05</v>
      </c>
      <c r="P462" s="11">
        <f t="shared" si="15"/>
        <v>0.92</v>
      </c>
      <c r="Q462" s="4">
        <f>SUM(line_downtime[[#This Row],[Emergency stop]:[Other]])</f>
        <v>58.2</v>
      </c>
    </row>
    <row r="463" spans="1:17" x14ac:dyDescent="0.25">
      <c r="A463">
        <v>422572</v>
      </c>
      <c r="B463" s="4">
        <v>0</v>
      </c>
      <c r="C463" s="4">
        <v>0</v>
      </c>
      <c r="D463" s="4">
        <v>0</v>
      </c>
      <c r="E463" s="4">
        <v>0</v>
      </c>
      <c r="F463" s="4">
        <v>0</v>
      </c>
      <c r="G463" s="4">
        <v>0</v>
      </c>
      <c r="H463" s="4">
        <v>0</v>
      </c>
      <c r="I463" s="4">
        <v>7.8000000000000007</v>
      </c>
      <c r="J463" s="4">
        <v>0</v>
      </c>
      <c r="K463" s="4">
        <v>0</v>
      </c>
      <c r="L463" s="4">
        <v>0</v>
      </c>
      <c r="M463" s="4">
        <v>0</v>
      </c>
      <c r="N463" s="11">
        <f>SUM(line_downtime[[#This Row],[Emergency stop]:[Other]])/60</f>
        <v>0.13</v>
      </c>
      <c r="O463" s="11">
        <f t="shared" si="14"/>
        <v>0.13</v>
      </c>
      <c r="P463" s="11">
        <f t="shared" si="15"/>
        <v>0</v>
      </c>
      <c r="Q463" s="4">
        <f>SUM(line_downtime[[#This Row],[Emergency stop]:[Other]])</f>
        <v>7.8000000000000007</v>
      </c>
    </row>
    <row r="464" spans="1:17" x14ac:dyDescent="0.25">
      <c r="A464">
        <v>422573</v>
      </c>
      <c r="B464" s="4">
        <v>0</v>
      </c>
      <c r="C464" s="4">
        <v>0</v>
      </c>
      <c r="D464" s="4">
        <v>3</v>
      </c>
      <c r="E464" s="4">
        <v>0</v>
      </c>
      <c r="F464" s="4">
        <v>0</v>
      </c>
      <c r="G464" s="4">
        <v>0</v>
      </c>
      <c r="H464" s="4">
        <v>0</v>
      </c>
      <c r="I464" s="4">
        <v>0</v>
      </c>
      <c r="J464" s="4">
        <v>2.4</v>
      </c>
      <c r="K464" s="4">
        <v>0</v>
      </c>
      <c r="L464" s="4">
        <v>0</v>
      </c>
      <c r="M464" s="4">
        <v>1.7999999999999998</v>
      </c>
      <c r="N464" s="11">
        <f>SUM(line_downtime[[#This Row],[Emergency stop]:[Other]])/60</f>
        <v>0.12000000000000001</v>
      </c>
      <c r="O464" s="11">
        <f t="shared" si="14"/>
        <v>0</v>
      </c>
      <c r="P464" s="11">
        <f t="shared" si="15"/>
        <v>0.12000000000000001</v>
      </c>
      <c r="Q464" s="4">
        <f>SUM(line_downtime[[#This Row],[Emergency stop]:[Other]])</f>
        <v>7.2</v>
      </c>
    </row>
    <row r="465" spans="1:17" x14ac:dyDescent="0.25">
      <c r="A465">
        <v>422574</v>
      </c>
      <c r="B465" s="4">
        <v>0</v>
      </c>
      <c r="C465" s="4">
        <v>0</v>
      </c>
      <c r="D465" s="4">
        <v>0</v>
      </c>
      <c r="E465" s="4">
        <v>0</v>
      </c>
      <c r="F465" s="4">
        <v>0</v>
      </c>
      <c r="G465" s="4">
        <v>0</v>
      </c>
      <c r="H465" s="4">
        <v>0</v>
      </c>
      <c r="I465" s="4">
        <v>0</v>
      </c>
      <c r="J465" s="4">
        <v>0</v>
      </c>
      <c r="K465" s="4">
        <v>27.6</v>
      </c>
      <c r="L465" s="4">
        <v>3</v>
      </c>
      <c r="M465" s="4">
        <v>0</v>
      </c>
      <c r="N465" s="11">
        <f>SUM(line_downtime[[#This Row],[Emergency stop]:[Other]])/60</f>
        <v>0.51</v>
      </c>
      <c r="O465" s="11">
        <f t="shared" si="14"/>
        <v>0.51</v>
      </c>
      <c r="P465" s="11">
        <f t="shared" si="15"/>
        <v>0</v>
      </c>
      <c r="Q465" s="4">
        <f>SUM(line_downtime[[#This Row],[Emergency stop]:[Other]])</f>
        <v>30.6</v>
      </c>
    </row>
    <row r="466" spans="1:17" x14ac:dyDescent="0.25">
      <c r="A466">
        <v>422575</v>
      </c>
      <c r="B466" s="4">
        <v>0</v>
      </c>
      <c r="C466" s="4">
        <v>0</v>
      </c>
      <c r="D466" s="4">
        <v>52.8</v>
      </c>
      <c r="E466" s="4">
        <v>0</v>
      </c>
      <c r="F466" s="4">
        <v>0</v>
      </c>
      <c r="G466" s="4">
        <v>0</v>
      </c>
      <c r="H466" s="4">
        <v>0</v>
      </c>
      <c r="I466" s="4">
        <v>0</v>
      </c>
      <c r="J466" s="4">
        <v>0</v>
      </c>
      <c r="K466" s="4">
        <v>0</v>
      </c>
      <c r="L466" s="4">
        <v>0</v>
      </c>
      <c r="M466" s="4">
        <v>0</v>
      </c>
      <c r="N466" s="11">
        <f>SUM(line_downtime[[#This Row],[Emergency stop]:[Other]])/60</f>
        <v>0.88</v>
      </c>
      <c r="O466" s="11">
        <f t="shared" si="14"/>
        <v>0</v>
      </c>
      <c r="P466" s="11">
        <f t="shared" si="15"/>
        <v>0.88</v>
      </c>
      <c r="Q466" s="4">
        <f>SUM(line_downtime[[#This Row],[Emergency stop]:[Other]])</f>
        <v>52.8</v>
      </c>
    </row>
    <row r="467" spans="1:17" x14ac:dyDescent="0.25">
      <c r="A467">
        <v>422576</v>
      </c>
      <c r="B467" s="4">
        <v>0</v>
      </c>
      <c r="C467" s="4">
        <v>0</v>
      </c>
      <c r="D467" s="4">
        <v>0</v>
      </c>
      <c r="E467" s="4">
        <v>0</v>
      </c>
      <c r="F467" s="4">
        <v>0</v>
      </c>
      <c r="G467" s="4">
        <v>0</v>
      </c>
      <c r="H467" s="4">
        <v>0</v>
      </c>
      <c r="I467" s="4">
        <v>0</v>
      </c>
      <c r="J467" s="4">
        <v>30</v>
      </c>
      <c r="K467" s="4">
        <v>0</v>
      </c>
      <c r="L467" s="4">
        <v>0</v>
      </c>
      <c r="M467" s="4">
        <v>0</v>
      </c>
      <c r="N467" s="11">
        <f>SUM(line_downtime[[#This Row],[Emergency stop]:[Other]])/60</f>
        <v>0.5</v>
      </c>
      <c r="O467" s="11">
        <f t="shared" si="14"/>
        <v>0</v>
      </c>
      <c r="P467" s="11">
        <f t="shared" si="15"/>
        <v>0.5</v>
      </c>
      <c r="Q467" s="4">
        <f>SUM(line_downtime[[#This Row],[Emergency stop]:[Other]])</f>
        <v>30</v>
      </c>
    </row>
    <row r="468" spans="1:17" x14ac:dyDescent="0.25">
      <c r="A468">
        <v>422577</v>
      </c>
      <c r="B468" s="4">
        <v>14.399999999999999</v>
      </c>
      <c r="C468" s="4">
        <v>0</v>
      </c>
      <c r="D468" s="4">
        <v>0</v>
      </c>
      <c r="E468" s="4">
        <v>3</v>
      </c>
      <c r="F468" s="4">
        <v>0</v>
      </c>
      <c r="G468" s="4">
        <v>4.2</v>
      </c>
      <c r="H468" s="4">
        <v>0</v>
      </c>
      <c r="I468" s="4">
        <v>0</v>
      </c>
      <c r="J468" s="4">
        <v>0</v>
      </c>
      <c r="K468" s="4">
        <v>1.7999999999999998</v>
      </c>
      <c r="L468" s="4">
        <v>0</v>
      </c>
      <c r="M468" s="4">
        <v>0</v>
      </c>
      <c r="N468" s="11">
        <f>SUM(line_downtime[[#This Row],[Emergency stop]:[Other]])/60</f>
        <v>0.38999999999999996</v>
      </c>
      <c r="O468" s="11">
        <f t="shared" si="14"/>
        <v>0.1</v>
      </c>
      <c r="P468" s="11">
        <f t="shared" si="15"/>
        <v>0.28999999999999992</v>
      </c>
      <c r="Q468" s="4">
        <f>SUM(line_downtime[[#This Row],[Emergency stop]:[Other]])</f>
        <v>23.4</v>
      </c>
    </row>
    <row r="469" spans="1:17" x14ac:dyDescent="0.25">
      <c r="A469">
        <v>422578</v>
      </c>
      <c r="B469" s="4">
        <v>0</v>
      </c>
      <c r="C469" s="4">
        <v>0</v>
      </c>
      <c r="D469" s="4">
        <v>51.6</v>
      </c>
      <c r="E469" s="4">
        <v>0</v>
      </c>
      <c r="F469" s="4">
        <v>0</v>
      </c>
      <c r="G469" s="4">
        <v>0</v>
      </c>
      <c r="H469" s="4">
        <v>0</v>
      </c>
      <c r="I469" s="4">
        <v>2.4</v>
      </c>
      <c r="J469" s="4">
        <v>0</v>
      </c>
      <c r="K469" s="4">
        <v>0</v>
      </c>
      <c r="L469" s="4">
        <v>5.3999999999999995</v>
      </c>
      <c r="M469" s="4">
        <v>0</v>
      </c>
      <c r="N469" s="11">
        <f>SUM(line_downtime[[#This Row],[Emergency stop]:[Other]])/60</f>
        <v>0.99</v>
      </c>
      <c r="O469" s="11">
        <f t="shared" si="14"/>
        <v>0.12999999999999998</v>
      </c>
      <c r="P469" s="11">
        <f t="shared" si="15"/>
        <v>0.86</v>
      </c>
      <c r="Q469" s="4">
        <f>SUM(line_downtime[[#This Row],[Emergency stop]:[Other]])</f>
        <v>59.4</v>
      </c>
    </row>
    <row r="470" spans="1:17" x14ac:dyDescent="0.25">
      <c r="A470">
        <v>422579</v>
      </c>
      <c r="B470" s="4">
        <v>0</v>
      </c>
      <c r="C470" s="4">
        <v>0</v>
      </c>
      <c r="D470" s="4">
        <v>0</v>
      </c>
      <c r="E470" s="4">
        <v>0</v>
      </c>
      <c r="F470" s="4">
        <v>0</v>
      </c>
      <c r="G470" s="4">
        <v>1.7999999999999998</v>
      </c>
      <c r="H470" s="4">
        <v>8.4</v>
      </c>
      <c r="I470" s="4">
        <v>0</v>
      </c>
      <c r="J470" s="4">
        <v>0</v>
      </c>
      <c r="K470" s="4">
        <v>0</v>
      </c>
      <c r="L470" s="4">
        <v>0</v>
      </c>
      <c r="M470" s="4">
        <v>0</v>
      </c>
      <c r="N470" s="11">
        <f>SUM(line_downtime[[#This Row],[Emergency stop]:[Other]])/60</f>
        <v>0.16999999999999998</v>
      </c>
      <c r="O470" s="11">
        <f t="shared" si="14"/>
        <v>2.9999999999999995E-2</v>
      </c>
      <c r="P470" s="11">
        <f t="shared" si="15"/>
        <v>0.13999999999999999</v>
      </c>
      <c r="Q470" s="4">
        <f>SUM(line_downtime[[#This Row],[Emergency stop]:[Other]])</f>
        <v>10.199999999999999</v>
      </c>
    </row>
    <row r="471" spans="1:17" x14ac:dyDescent="0.25">
      <c r="A471">
        <v>422580</v>
      </c>
      <c r="B471" s="4">
        <v>0</v>
      </c>
      <c r="C471" s="4">
        <v>0</v>
      </c>
      <c r="D471" s="4">
        <v>0</v>
      </c>
      <c r="E471" s="4">
        <v>9.6</v>
      </c>
      <c r="F471" s="4">
        <v>0</v>
      </c>
      <c r="G471" s="4">
        <v>0</v>
      </c>
      <c r="H471" s="4">
        <v>0</v>
      </c>
      <c r="I471" s="4">
        <v>0</v>
      </c>
      <c r="J471" s="4">
        <v>1.2</v>
      </c>
      <c r="K471" s="4">
        <v>0</v>
      </c>
      <c r="L471" s="4">
        <v>0</v>
      </c>
      <c r="M471" s="4">
        <v>3.5999999999999996</v>
      </c>
      <c r="N471" s="11">
        <f>SUM(line_downtime[[#This Row],[Emergency stop]:[Other]])/60</f>
        <v>0.23999999999999996</v>
      </c>
      <c r="O471" s="11">
        <f t="shared" si="14"/>
        <v>0</v>
      </c>
      <c r="P471" s="11">
        <f t="shared" si="15"/>
        <v>0.23999999999999996</v>
      </c>
      <c r="Q471" s="4">
        <f>SUM(line_downtime[[#This Row],[Emergency stop]:[Other]])</f>
        <v>14.399999999999999</v>
      </c>
    </row>
    <row r="472" spans="1:17" x14ac:dyDescent="0.25">
      <c r="A472">
        <v>422581</v>
      </c>
      <c r="B472" s="4">
        <v>0</v>
      </c>
      <c r="C472" s="4">
        <v>0</v>
      </c>
      <c r="D472" s="4">
        <v>0</v>
      </c>
      <c r="E472" s="4">
        <v>0</v>
      </c>
      <c r="F472" s="4">
        <v>0</v>
      </c>
      <c r="G472" s="4">
        <v>18</v>
      </c>
      <c r="H472" s="4">
        <v>0</v>
      </c>
      <c r="I472" s="4">
        <v>0</v>
      </c>
      <c r="J472" s="4">
        <v>26.4</v>
      </c>
      <c r="K472" s="4">
        <v>0</v>
      </c>
      <c r="L472" s="4">
        <v>0</v>
      </c>
      <c r="M472" s="4">
        <v>0</v>
      </c>
      <c r="N472" s="11">
        <f>SUM(line_downtime[[#This Row],[Emergency stop]:[Other]])/60</f>
        <v>0.74</v>
      </c>
      <c r="O472" s="11">
        <f t="shared" si="14"/>
        <v>0.3</v>
      </c>
      <c r="P472" s="11">
        <f t="shared" si="15"/>
        <v>0.44</v>
      </c>
      <c r="Q472" s="4">
        <f>SUM(line_downtime[[#This Row],[Emergency stop]:[Other]])</f>
        <v>44.4</v>
      </c>
    </row>
    <row r="473" spans="1:17" x14ac:dyDescent="0.25">
      <c r="A473">
        <v>422582</v>
      </c>
      <c r="B473" s="4">
        <v>0</v>
      </c>
      <c r="C473" s="4">
        <v>16.200000000000003</v>
      </c>
      <c r="D473" s="4">
        <v>0</v>
      </c>
      <c r="E473" s="4">
        <v>0</v>
      </c>
      <c r="F473" s="4">
        <v>0</v>
      </c>
      <c r="G473" s="4">
        <v>15.600000000000001</v>
      </c>
      <c r="H473" s="4">
        <v>7.8000000000000007</v>
      </c>
      <c r="I473" s="4">
        <v>0</v>
      </c>
      <c r="J473" s="4">
        <v>0</v>
      </c>
      <c r="K473" s="4">
        <v>0</v>
      </c>
      <c r="L473" s="4">
        <v>0</v>
      </c>
      <c r="M473" s="4">
        <v>0</v>
      </c>
      <c r="N473" s="11">
        <f>SUM(line_downtime[[#This Row],[Emergency stop]:[Other]])/60</f>
        <v>0.66000000000000014</v>
      </c>
      <c r="O473" s="11">
        <f t="shared" si="14"/>
        <v>0.53</v>
      </c>
      <c r="P473" s="11">
        <f t="shared" si="15"/>
        <v>0.13000000000000012</v>
      </c>
      <c r="Q473" s="4">
        <f>SUM(line_downtime[[#This Row],[Emergency stop]:[Other]])</f>
        <v>39.600000000000009</v>
      </c>
    </row>
    <row r="474" spans="1:17" x14ac:dyDescent="0.25">
      <c r="A474">
        <v>422583</v>
      </c>
      <c r="B474" s="4">
        <v>0</v>
      </c>
      <c r="C474" s="4">
        <v>0</v>
      </c>
      <c r="D474" s="4">
        <v>0</v>
      </c>
      <c r="E474" s="4">
        <v>0</v>
      </c>
      <c r="F474" s="4">
        <v>0</v>
      </c>
      <c r="G474" s="4">
        <v>40.200000000000003</v>
      </c>
      <c r="H474" s="4">
        <v>0</v>
      </c>
      <c r="I474" s="4">
        <v>0</v>
      </c>
      <c r="J474" s="4">
        <v>0</v>
      </c>
      <c r="K474" s="4">
        <v>0</v>
      </c>
      <c r="L474" s="4">
        <v>0</v>
      </c>
      <c r="M474" s="4">
        <v>1.2</v>
      </c>
      <c r="N474" s="11">
        <f>SUM(line_downtime[[#This Row],[Emergency stop]:[Other]])/60</f>
        <v>0.69000000000000006</v>
      </c>
      <c r="O474" s="11">
        <f t="shared" si="14"/>
        <v>0.67</v>
      </c>
      <c r="P474" s="11">
        <f t="shared" si="15"/>
        <v>2.0000000000000018E-2</v>
      </c>
      <c r="Q474" s="4">
        <f>SUM(line_downtime[[#This Row],[Emergency stop]:[Other]])</f>
        <v>41.400000000000006</v>
      </c>
    </row>
    <row r="475" spans="1:17" x14ac:dyDescent="0.25">
      <c r="A475">
        <v>422584</v>
      </c>
      <c r="B475" s="4">
        <v>0</v>
      </c>
      <c r="C475" s="4">
        <v>0</v>
      </c>
      <c r="D475" s="4">
        <v>0</v>
      </c>
      <c r="E475" s="4">
        <v>29.4</v>
      </c>
      <c r="F475" s="4">
        <v>0</v>
      </c>
      <c r="G475" s="4">
        <v>12.6</v>
      </c>
      <c r="H475" s="4">
        <v>0</v>
      </c>
      <c r="I475" s="4">
        <v>0</v>
      </c>
      <c r="J475" s="4">
        <v>0</v>
      </c>
      <c r="K475" s="4">
        <v>0</v>
      </c>
      <c r="L475" s="4">
        <v>12.6</v>
      </c>
      <c r="M475" s="4">
        <v>0</v>
      </c>
      <c r="N475" s="11">
        <f>SUM(line_downtime[[#This Row],[Emergency stop]:[Other]])/60</f>
        <v>0.91</v>
      </c>
      <c r="O475" s="11">
        <f t="shared" si="14"/>
        <v>0.42</v>
      </c>
      <c r="P475" s="11">
        <f t="shared" si="15"/>
        <v>0.49000000000000005</v>
      </c>
      <c r="Q475" s="4">
        <f>SUM(line_downtime[[#This Row],[Emergency stop]:[Other]])</f>
        <v>54.6</v>
      </c>
    </row>
    <row r="476" spans="1:17" x14ac:dyDescent="0.25">
      <c r="A476">
        <v>422585</v>
      </c>
      <c r="B476" s="4">
        <v>0</v>
      </c>
      <c r="C476" s="4">
        <v>0</v>
      </c>
      <c r="D476" s="4">
        <v>0</v>
      </c>
      <c r="E476" s="4">
        <v>0</v>
      </c>
      <c r="F476" s="4">
        <v>0</v>
      </c>
      <c r="G476" s="4">
        <v>12</v>
      </c>
      <c r="H476" s="4">
        <v>0</v>
      </c>
      <c r="I476" s="4">
        <v>7.1999999999999993</v>
      </c>
      <c r="J476" s="4">
        <v>0</v>
      </c>
      <c r="K476" s="4">
        <v>0</v>
      </c>
      <c r="L476" s="4">
        <v>0</v>
      </c>
      <c r="M476" s="4">
        <v>1.7999999999999998</v>
      </c>
      <c r="N476" s="11">
        <f>SUM(line_downtime[[#This Row],[Emergency stop]:[Other]])/60</f>
        <v>0.35</v>
      </c>
      <c r="O476" s="11">
        <f t="shared" si="14"/>
        <v>0.32</v>
      </c>
      <c r="P476" s="11">
        <f t="shared" si="15"/>
        <v>2.9999999999999971E-2</v>
      </c>
      <c r="Q476" s="4">
        <f>SUM(line_downtime[[#This Row],[Emergency stop]:[Other]])</f>
        <v>21</v>
      </c>
    </row>
    <row r="477" spans="1:17" x14ac:dyDescent="0.25">
      <c r="A477">
        <v>422586</v>
      </c>
      <c r="B477" s="4">
        <v>0</v>
      </c>
      <c r="C477" s="4">
        <v>0.6</v>
      </c>
      <c r="D477" s="4">
        <v>0</v>
      </c>
      <c r="E477" s="4">
        <v>0</v>
      </c>
      <c r="F477" s="4">
        <v>0</v>
      </c>
      <c r="G477" s="4">
        <v>2.4</v>
      </c>
      <c r="H477" s="4">
        <v>0</v>
      </c>
      <c r="I477" s="4">
        <v>0</v>
      </c>
      <c r="J477" s="4">
        <v>0</v>
      </c>
      <c r="K477" s="4">
        <v>0</v>
      </c>
      <c r="L477" s="4">
        <v>9</v>
      </c>
      <c r="M477" s="4">
        <v>0</v>
      </c>
      <c r="N477" s="11">
        <f>SUM(line_downtime[[#This Row],[Emergency stop]:[Other]])/60</f>
        <v>0.2</v>
      </c>
      <c r="O477" s="11">
        <f t="shared" si="14"/>
        <v>0.2</v>
      </c>
      <c r="P477" s="11">
        <f t="shared" si="15"/>
        <v>0</v>
      </c>
      <c r="Q477" s="4">
        <f>SUM(line_downtime[[#This Row],[Emergency stop]:[Other]])</f>
        <v>12</v>
      </c>
    </row>
    <row r="478" spans="1:17" x14ac:dyDescent="0.25">
      <c r="A478">
        <v>422587</v>
      </c>
      <c r="B478" s="4">
        <v>0</v>
      </c>
      <c r="C478" s="4">
        <v>24.599999999999998</v>
      </c>
      <c r="D478" s="4">
        <v>0</v>
      </c>
      <c r="E478" s="4">
        <v>0</v>
      </c>
      <c r="F478" s="4">
        <v>0</v>
      </c>
      <c r="G478" s="4">
        <v>17.399999999999999</v>
      </c>
      <c r="H478" s="4">
        <v>0</v>
      </c>
      <c r="I478" s="4">
        <v>0</v>
      </c>
      <c r="J478" s="4">
        <v>0</v>
      </c>
      <c r="K478" s="4">
        <v>0</v>
      </c>
      <c r="L478" s="4">
        <v>0</v>
      </c>
      <c r="M478" s="4">
        <v>9.6</v>
      </c>
      <c r="N478" s="11">
        <f>SUM(line_downtime[[#This Row],[Emergency stop]:[Other]])/60</f>
        <v>0.86</v>
      </c>
      <c r="O478" s="11">
        <f t="shared" si="14"/>
        <v>0.7</v>
      </c>
      <c r="P478" s="11">
        <f t="shared" si="15"/>
        <v>0.16000000000000003</v>
      </c>
      <c r="Q478" s="4">
        <f>SUM(line_downtime[[#This Row],[Emergency stop]:[Other]])</f>
        <v>51.6</v>
      </c>
    </row>
    <row r="479" spans="1:17" x14ac:dyDescent="0.25">
      <c r="A479">
        <v>422588</v>
      </c>
      <c r="B479" s="4">
        <v>0</v>
      </c>
      <c r="C479" s="4">
        <v>0</v>
      </c>
      <c r="D479" s="4">
        <v>0</v>
      </c>
      <c r="E479" s="4">
        <v>22.2</v>
      </c>
      <c r="F479" s="4">
        <v>0</v>
      </c>
      <c r="G479" s="4">
        <v>0</v>
      </c>
      <c r="H479" s="4">
        <v>0</v>
      </c>
      <c r="I479" s="4">
        <v>0</v>
      </c>
      <c r="J479" s="4">
        <v>0</v>
      </c>
      <c r="K479" s="4">
        <v>15</v>
      </c>
      <c r="L479" s="4">
        <v>0</v>
      </c>
      <c r="M479" s="4">
        <v>0</v>
      </c>
      <c r="N479" s="11">
        <f>SUM(line_downtime[[#This Row],[Emergency stop]:[Other]])/60</f>
        <v>0.62</v>
      </c>
      <c r="O479" s="11">
        <f t="shared" si="14"/>
        <v>0.25</v>
      </c>
      <c r="P479" s="11">
        <f t="shared" si="15"/>
        <v>0.37</v>
      </c>
      <c r="Q479" s="4">
        <f>SUM(line_downtime[[#This Row],[Emergency stop]:[Other]])</f>
        <v>37.200000000000003</v>
      </c>
    </row>
    <row r="480" spans="1:17" x14ac:dyDescent="0.25">
      <c r="A480">
        <v>422589</v>
      </c>
      <c r="B480" s="4">
        <v>0</v>
      </c>
      <c r="C480" s="4">
        <v>0</v>
      </c>
      <c r="D480" s="4">
        <v>0</v>
      </c>
      <c r="E480" s="4">
        <v>48.6</v>
      </c>
      <c r="F480" s="4">
        <v>0</v>
      </c>
      <c r="G480" s="4">
        <v>0</v>
      </c>
      <c r="H480" s="4">
        <v>0</v>
      </c>
      <c r="I480" s="4">
        <v>0</v>
      </c>
      <c r="J480" s="4">
        <v>0</v>
      </c>
      <c r="K480" s="4">
        <v>0</v>
      </c>
      <c r="L480" s="4">
        <v>0</v>
      </c>
      <c r="M480" s="4">
        <v>0</v>
      </c>
      <c r="N480" s="11">
        <f>SUM(line_downtime[[#This Row],[Emergency stop]:[Other]])/60</f>
        <v>0.81</v>
      </c>
      <c r="O480" s="11">
        <f t="shared" si="14"/>
        <v>0</v>
      </c>
      <c r="P480" s="11">
        <f t="shared" si="15"/>
        <v>0.81</v>
      </c>
      <c r="Q480" s="4">
        <f>SUM(line_downtime[[#This Row],[Emergency stop]:[Other]])</f>
        <v>48.6</v>
      </c>
    </row>
    <row r="481" spans="1:17" x14ac:dyDescent="0.25">
      <c r="A481">
        <v>422590</v>
      </c>
      <c r="B481" s="4">
        <v>0</v>
      </c>
      <c r="C481" s="4">
        <v>7.8000000000000007</v>
      </c>
      <c r="D481" s="4">
        <v>0</v>
      </c>
      <c r="E481" s="4">
        <v>0</v>
      </c>
      <c r="F481" s="4">
        <v>0</v>
      </c>
      <c r="G481" s="4">
        <v>0</v>
      </c>
      <c r="H481" s="4">
        <v>0</v>
      </c>
      <c r="I481" s="4">
        <v>0</v>
      </c>
      <c r="J481" s="4">
        <v>0</v>
      </c>
      <c r="K481" s="4">
        <v>44.4</v>
      </c>
      <c r="L481" s="4">
        <v>0</v>
      </c>
      <c r="M481" s="4">
        <v>0</v>
      </c>
      <c r="N481" s="11">
        <f>SUM(line_downtime[[#This Row],[Emergency stop]:[Other]])/60</f>
        <v>0.87</v>
      </c>
      <c r="O481" s="11">
        <f t="shared" si="14"/>
        <v>0.87</v>
      </c>
      <c r="P481" s="11">
        <f t="shared" si="15"/>
        <v>0</v>
      </c>
      <c r="Q481" s="4">
        <f>SUM(line_downtime[[#This Row],[Emergency stop]:[Other]])</f>
        <v>52.2</v>
      </c>
    </row>
    <row r="482" spans="1:17" x14ac:dyDescent="0.25">
      <c r="A482">
        <v>422591</v>
      </c>
      <c r="B482" s="4">
        <v>0</v>
      </c>
      <c r="C482" s="4">
        <v>0</v>
      </c>
      <c r="D482" s="4">
        <v>0</v>
      </c>
      <c r="E482" s="4">
        <v>9</v>
      </c>
      <c r="F482" s="4">
        <v>34.199999999999996</v>
      </c>
      <c r="G482" s="4">
        <v>10.200000000000001</v>
      </c>
      <c r="H482" s="4">
        <v>0</v>
      </c>
      <c r="I482" s="4">
        <v>28.799999999999997</v>
      </c>
      <c r="J482" s="4">
        <v>0</v>
      </c>
      <c r="K482" s="4">
        <v>0</v>
      </c>
      <c r="L482" s="4">
        <v>0</v>
      </c>
      <c r="M482" s="4">
        <v>0</v>
      </c>
      <c r="N482" s="11">
        <f>SUM(line_downtime[[#This Row],[Emergency stop]:[Other]])/60</f>
        <v>1.3699999999999999</v>
      </c>
      <c r="O482" s="11">
        <f t="shared" si="14"/>
        <v>1.2199999999999998</v>
      </c>
      <c r="P482" s="11">
        <f t="shared" si="15"/>
        <v>0.15000000000000013</v>
      </c>
      <c r="Q482" s="4">
        <f>SUM(line_downtime[[#This Row],[Emergency stop]:[Other]])</f>
        <v>82.199999999999989</v>
      </c>
    </row>
    <row r="483" spans="1:17" x14ac:dyDescent="0.25">
      <c r="A483">
        <v>422592</v>
      </c>
      <c r="B483" s="4">
        <v>0</v>
      </c>
      <c r="C483" s="4">
        <v>0</v>
      </c>
      <c r="D483" s="4">
        <v>6.6</v>
      </c>
      <c r="E483" s="4">
        <v>30</v>
      </c>
      <c r="F483" s="4">
        <v>0</v>
      </c>
      <c r="G483" s="4">
        <v>0</v>
      </c>
      <c r="H483" s="4">
        <v>0</v>
      </c>
      <c r="I483" s="4">
        <v>21</v>
      </c>
      <c r="J483" s="4">
        <v>0</v>
      </c>
      <c r="K483" s="4">
        <v>0</v>
      </c>
      <c r="L483" s="4">
        <v>0</v>
      </c>
      <c r="M483" s="4">
        <v>0</v>
      </c>
      <c r="N483" s="11">
        <f>SUM(line_downtime[[#This Row],[Emergency stop]:[Other]])/60</f>
        <v>0.96000000000000008</v>
      </c>
      <c r="O483" s="11">
        <f t="shared" si="14"/>
        <v>0.35</v>
      </c>
      <c r="P483" s="11">
        <f t="shared" si="15"/>
        <v>0.6100000000000001</v>
      </c>
      <c r="Q483" s="4">
        <f>SUM(line_downtime[[#This Row],[Emergency stop]:[Other]])</f>
        <v>57.6</v>
      </c>
    </row>
    <row r="484" spans="1:17" x14ac:dyDescent="0.25">
      <c r="A484">
        <v>422593</v>
      </c>
      <c r="B484" s="4">
        <v>0</v>
      </c>
      <c r="C484" s="4">
        <v>0</v>
      </c>
      <c r="D484" s="4">
        <v>1.7999999999999998</v>
      </c>
      <c r="E484" s="4">
        <v>0</v>
      </c>
      <c r="F484" s="4">
        <v>0</v>
      </c>
      <c r="G484" s="4">
        <v>0</v>
      </c>
      <c r="H484" s="4">
        <v>0</v>
      </c>
      <c r="I484" s="4">
        <v>0</v>
      </c>
      <c r="J484" s="4">
        <v>2.4</v>
      </c>
      <c r="K484" s="4">
        <v>2.4</v>
      </c>
      <c r="L484" s="4">
        <v>0</v>
      </c>
      <c r="M484" s="4">
        <v>0</v>
      </c>
      <c r="N484" s="11">
        <f>SUM(line_downtime[[#This Row],[Emergency stop]:[Other]])/60</f>
        <v>0.11</v>
      </c>
      <c r="O484" s="11">
        <f t="shared" si="14"/>
        <v>0.04</v>
      </c>
      <c r="P484" s="11">
        <f t="shared" si="15"/>
        <v>7.0000000000000007E-2</v>
      </c>
      <c r="Q484" s="4">
        <f>SUM(line_downtime[[#This Row],[Emergency stop]:[Other]])</f>
        <v>6.6</v>
      </c>
    </row>
    <row r="485" spans="1:17" x14ac:dyDescent="0.25">
      <c r="A485">
        <v>422594</v>
      </c>
      <c r="B485" s="4">
        <v>9.6</v>
      </c>
      <c r="C485" s="4">
        <v>0</v>
      </c>
      <c r="D485" s="4">
        <v>0</v>
      </c>
      <c r="E485" s="4">
        <v>0</v>
      </c>
      <c r="F485" s="4">
        <v>0</v>
      </c>
      <c r="G485" s="4">
        <v>0</v>
      </c>
      <c r="H485" s="4">
        <v>0</v>
      </c>
      <c r="I485" s="4">
        <v>0</v>
      </c>
      <c r="J485" s="4">
        <v>7.1999999999999993</v>
      </c>
      <c r="K485" s="4">
        <v>0</v>
      </c>
      <c r="L485" s="4">
        <v>2.4</v>
      </c>
      <c r="M485" s="4">
        <v>26.4</v>
      </c>
      <c r="N485" s="11">
        <f>SUM(line_downtime[[#This Row],[Emergency stop]:[Other]])/60</f>
        <v>0.7599999999999999</v>
      </c>
      <c r="O485" s="11">
        <f t="shared" si="14"/>
        <v>0.04</v>
      </c>
      <c r="P485" s="11">
        <f t="shared" si="15"/>
        <v>0.71999999999999986</v>
      </c>
      <c r="Q485" s="4">
        <f>SUM(line_downtime[[#This Row],[Emergency stop]:[Other]])</f>
        <v>45.599999999999994</v>
      </c>
    </row>
    <row r="486" spans="1:17" x14ac:dyDescent="0.25">
      <c r="A486">
        <v>422595</v>
      </c>
      <c r="B486" s="4">
        <v>21.599999999999998</v>
      </c>
      <c r="C486" s="4">
        <v>0</v>
      </c>
      <c r="D486" s="4">
        <v>0</v>
      </c>
      <c r="E486" s="4">
        <v>0</v>
      </c>
      <c r="F486" s="4">
        <v>22.2</v>
      </c>
      <c r="G486" s="4">
        <v>0</v>
      </c>
      <c r="H486" s="4">
        <v>0</v>
      </c>
      <c r="I486" s="4">
        <v>0</v>
      </c>
      <c r="J486" s="4">
        <v>0</v>
      </c>
      <c r="K486" s="4">
        <v>0</v>
      </c>
      <c r="L486" s="4">
        <v>0</v>
      </c>
      <c r="M486" s="4">
        <v>0</v>
      </c>
      <c r="N486" s="11">
        <f>SUM(line_downtime[[#This Row],[Emergency stop]:[Other]])/60</f>
        <v>0.73</v>
      </c>
      <c r="O486" s="11">
        <f t="shared" si="14"/>
        <v>0.37</v>
      </c>
      <c r="P486" s="11">
        <f t="shared" si="15"/>
        <v>0.36</v>
      </c>
      <c r="Q486" s="4">
        <f>SUM(line_downtime[[#This Row],[Emergency stop]:[Other]])</f>
        <v>43.8</v>
      </c>
    </row>
    <row r="487" spans="1:17" x14ac:dyDescent="0.25">
      <c r="A487">
        <v>422596</v>
      </c>
      <c r="B487" s="4">
        <v>0</v>
      </c>
      <c r="C487" s="4">
        <v>0</v>
      </c>
      <c r="D487" s="4">
        <v>33</v>
      </c>
      <c r="E487" s="4">
        <v>0</v>
      </c>
      <c r="F487" s="4">
        <v>0</v>
      </c>
      <c r="G487" s="4">
        <v>0</v>
      </c>
      <c r="H487" s="4">
        <v>0</v>
      </c>
      <c r="I487" s="4">
        <v>0</v>
      </c>
      <c r="J487" s="4">
        <v>0</v>
      </c>
      <c r="K487" s="4">
        <v>0</v>
      </c>
      <c r="L487" s="4">
        <v>24.599999999999998</v>
      </c>
      <c r="M487" s="4">
        <v>0</v>
      </c>
      <c r="N487" s="11">
        <f>SUM(line_downtime[[#This Row],[Emergency stop]:[Other]])/60</f>
        <v>0.95999999999999985</v>
      </c>
      <c r="O487" s="11">
        <f t="shared" si="14"/>
        <v>0.41</v>
      </c>
      <c r="P487" s="11">
        <f t="shared" si="15"/>
        <v>0.54999999999999982</v>
      </c>
      <c r="Q487" s="4">
        <f>SUM(line_downtime[[#This Row],[Emergency stop]:[Other]])</f>
        <v>57.599999999999994</v>
      </c>
    </row>
    <row r="488" spans="1:17" x14ac:dyDescent="0.25">
      <c r="A488">
        <v>422597</v>
      </c>
      <c r="B488" s="4">
        <v>0</v>
      </c>
      <c r="C488" s="4">
        <v>0</v>
      </c>
      <c r="D488" s="4">
        <v>0</v>
      </c>
      <c r="E488" s="4">
        <v>0</v>
      </c>
      <c r="F488" s="4">
        <v>0</v>
      </c>
      <c r="G488" s="4">
        <v>0</v>
      </c>
      <c r="H488" s="4">
        <v>0</v>
      </c>
      <c r="I488" s="4">
        <v>10.799999999999999</v>
      </c>
      <c r="J488" s="4">
        <v>0</v>
      </c>
      <c r="K488" s="4">
        <v>0</v>
      </c>
      <c r="L488" s="4">
        <v>0</v>
      </c>
      <c r="M488" s="4">
        <v>0</v>
      </c>
      <c r="N488" s="11">
        <f>SUM(line_downtime[[#This Row],[Emergency stop]:[Other]])/60</f>
        <v>0.18</v>
      </c>
      <c r="O488" s="11">
        <f t="shared" si="14"/>
        <v>0.18</v>
      </c>
      <c r="P488" s="11">
        <f t="shared" si="15"/>
        <v>0</v>
      </c>
      <c r="Q488" s="4">
        <f>SUM(line_downtime[[#This Row],[Emergency stop]:[Other]])</f>
        <v>10.799999999999999</v>
      </c>
    </row>
    <row r="489" spans="1:17" x14ac:dyDescent="0.25">
      <c r="A489">
        <v>422598</v>
      </c>
      <c r="B489" s="4">
        <v>0</v>
      </c>
      <c r="C489" s="4">
        <v>0</v>
      </c>
      <c r="D489" s="4">
        <v>0</v>
      </c>
      <c r="E489" s="4">
        <v>7.1999999999999993</v>
      </c>
      <c r="F489" s="4">
        <v>0</v>
      </c>
      <c r="G489" s="4">
        <v>0</v>
      </c>
      <c r="H489" s="4">
        <v>0</v>
      </c>
      <c r="I489" s="4">
        <v>13.2</v>
      </c>
      <c r="J489" s="4">
        <v>22.8</v>
      </c>
      <c r="K489" s="4">
        <v>0</v>
      </c>
      <c r="L489" s="4">
        <v>13.8</v>
      </c>
      <c r="M489" s="4">
        <v>0</v>
      </c>
      <c r="N489" s="11">
        <f>SUM(line_downtime[[#This Row],[Emergency stop]:[Other]])/60</f>
        <v>0.95</v>
      </c>
      <c r="O489" s="11">
        <f t="shared" si="14"/>
        <v>0.45</v>
      </c>
      <c r="P489" s="11">
        <f t="shared" si="15"/>
        <v>0.49999999999999994</v>
      </c>
      <c r="Q489" s="4">
        <f>SUM(line_downtime[[#This Row],[Emergency stop]:[Other]])</f>
        <v>57</v>
      </c>
    </row>
    <row r="490" spans="1:17" x14ac:dyDescent="0.25">
      <c r="A490">
        <v>422599</v>
      </c>
      <c r="B490" s="4">
        <v>0</v>
      </c>
      <c r="C490" s="4">
        <v>0</v>
      </c>
      <c r="D490" s="4">
        <v>43.8</v>
      </c>
      <c r="E490" s="4">
        <v>0</v>
      </c>
      <c r="F490" s="4">
        <v>0</v>
      </c>
      <c r="G490" s="4">
        <v>0</v>
      </c>
      <c r="H490" s="4">
        <v>0</v>
      </c>
      <c r="I490" s="4">
        <v>0</v>
      </c>
      <c r="J490" s="4">
        <v>0</v>
      </c>
      <c r="K490" s="4">
        <v>0</v>
      </c>
      <c r="L490" s="4">
        <v>0</v>
      </c>
      <c r="M490" s="4">
        <v>0</v>
      </c>
      <c r="N490" s="11">
        <f>SUM(line_downtime[[#This Row],[Emergency stop]:[Other]])/60</f>
        <v>0.73</v>
      </c>
      <c r="O490" s="11">
        <f t="shared" si="14"/>
        <v>0</v>
      </c>
      <c r="P490" s="11">
        <f t="shared" si="15"/>
        <v>0.73</v>
      </c>
      <c r="Q490" s="4">
        <f>SUM(line_downtime[[#This Row],[Emergency stop]:[Other]])</f>
        <v>43.8</v>
      </c>
    </row>
    <row r="491" spans="1:17" x14ac:dyDescent="0.25">
      <c r="A491">
        <v>422600</v>
      </c>
      <c r="B491" s="4">
        <v>0</v>
      </c>
      <c r="C491" s="4">
        <v>0</v>
      </c>
      <c r="D491" s="4">
        <v>0</v>
      </c>
      <c r="E491" s="4">
        <v>4.8</v>
      </c>
      <c r="F491" s="4">
        <v>5.3999999999999995</v>
      </c>
      <c r="G491" s="4">
        <v>0</v>
      </c>
      <c r="H491" s="4">
        <v>0</v>
      </c>
      <c r="I491" s="4">
        <v>0</v>
      </c>
      <c r="J491" s="4">
        <v>0</v>
      </c>
      <c r="K491" s="4">
        <v>0</v>
      </c>
      <c r="L491" s="4">
        <v>0</v>
      </c>
      <c r="M491" s="4">
        <v>6.6</v>
      </c>
      <c r="N491" s="11">
        <f>SUM(line_downtime[[#This Row],[Emergency stop]:[Other]])/60</f>
        <v>0.27999999999999997</v>
      </c>
      <c r="O491" s="11">
        <f t="shared" si="14"/>
        <v>0.09</v>
      </c>
      <c r="P491" s="11">
        <f t="shared" si="15"/>
        <v>0.18999999999999997</v>
      </c>
      <c r="Q491" s="4">
        <f>SUM(line_downtime[[#This Row],[Emergency stop]:[Other]])</f>
        <v>16.799999999999997</v>
      </c>
    </row>
    <row r="492" spans="1:17" x14ac:dyDescent="0.25">
      <c r="A492">
        <v>422601</v>
      </c>
      <c r="B492" s="4">
        <v>0</v>
      </c>
      <c r="C492" s="4">
        <v>0</v>
      </c>
      <c r="D492" s="4">
        <v>0</v>
      </c>
      <c r="E492" s="4">
        <v>0</v>
      </c>
      <c r="F492" s="4">
        <v>0</v>
      </c>
      <c r="G492" s="4">
        <v>0</v>
      </c>
      <c r="H492" s="4">
        <v>0</v>
      </c>
      <c r="I492" s="4">
        <v>13.8</v>
      </c>
      <c r="J492" s="4">
        <v>2.4</v>
      </c>
      <c r="K492" s="4">
        <v>22.8</v>
      </c>
      <c r="L492" s="4">
        <v>0</v>
      </c>
      <c r="M492" s="4">
        <v>0</v>
      </c>
      <c r="N492" s="11">
        <f>SUM(line_downtime[[#This Row],[Emergency stop]:[Other]])/60</f>
        <v>0.65</v>
      </c>
      <c r="O492" s="11">
        <f t="shared" si="14"/>
        <v>0.61</v>
      </c>
      <c r="P492" s="11">
        <f t="shared" si="15"/>
        <v>4.0000000000000036E-2</v>
      </c>
      <c r="Q492" s="4">
        <f>SUM(line_downtime[[#This Row],[Emergency stop]:[Other]])</f>
        <v>39</v>
      </c>
    </row>
    <row r="493" spans="1:17" x14ac:dyDescent="0.25">
      <c r="A493">
        <v>422602</v>
      </c>
      <c r="B493" s="4">
        <v>0</v>
      </c>
      <c r="C493" s="4">
        <v>0</v>
      </c>
      <c r="D493" s="4">
        <v>0</v>
      </c>
      <c r="E493" s="4">
        <v>0</v>
      </c>
      <c r="F493" s="4">
        <v>67.8</v>
      </c>
      <c r="G493" s="4">
        <v>0</v>
      </c>
      <c r="H493" s="4">
        <v>0</v>
      </c>
      <c r="I493" s="4">
        <v>0</v>
      </c>
      <c r="J493" s="4">
        <v>0</v>
      </c>
      <c r="K493" s="4">
        <v>0</v>
      </c>
      <c r="L493" s="4">
        <v>0</v>
      </c>
      <c r="M493" s="4">
        <v>0</v>
      </c>
      <c r="N493" s="11">
        <f>SUM(line_downtime[[#This Row],[Emergency stop]:[Other]])/60</f>
        <v>1.1299999999999999</v>
      </c>
      <c r="O493" s="11">
        <f t="shared" si="14"/>
        <v>1.1299999999999999</v>
      </c>
      <c r="P493" s="11">
        <f t="shared" si="15"/>
        <v>0</v>
      </c>
      <c r="Q493" s="4">
        <f>SUM(line_downtime[[#This Row],[Emergency stop]:[Other]])</f>
        <v>67.8</v>
      </c>
    </row>
    <row r="494" spans="1:17" x14ac:dyDescent="0.25">
      <c r="A494">
        <v>422603</v>
      </c>
      <c r="B494" s="4">
        <v>0</v>
      </c>
      <c r="C494" s="4">
        <v>0</v>
      </c>
      <c r="D494" s="4">
        <v>4.2</v>
      </c>
      <c r="E494" s="4">
        <v>0</v>
      </c>
      <c r="F494" s="4">
        <v>0</v>
      </c>
      <c r="G494" s="4">
        <v>0</v>
      </c>
      <c r="H494" s="4">
        <v>0</v>
      </c>
      <c r="I494" s="4">
        <v>0.6</v>
      </c>
      <c r="J494" s="4">
        <v>0</v>
      </c>
      <c r="K494" s="4">
        <v>2.4</v>
      </c>
      <c r="L494" s="4">
        <v>0</v>
      </c>
      <c r="M494" s="4">
        <v>0.6</v>
      </c>
      <c r="N494" s="11">
        <f>SUM(line_downtime[[#This Row],[Emergency stop]:[Other]])/60</f>
        <v>0.12999999999999998</v>
      </c>
      <c r="O494" s="11">
        <f t="shared" si="14"/>
        <v>0.05</v>
      </c>
      <c r="P494" s="11">
        <f t="shared" si="15"/>
        <v>7.9999999999999974E-2</v>
      </c>
      <c r="Q494" s="4">
        <f>SUM(line_downtime[[#This Row],[Emergency stop]:[Other]])</f>
        <v>7.7999999999999989</v>
      </c>
    </row>
    <row r="495" spans="1:17" x14ac:dyDescent="0.25">
      <c r="A495">
        <v>422604</v>
      </c>
      <c r="B495" s="4">
        <v>0</v>
      </c>
      <c r="C495" s="4">
        <v>0</v>
      </c>
      <c r="D495" s="4">
        <v>0</v>
      </c>
      <c r="E495" s="4">
        <v>0</v>
      </c>
      <c r="F495" s="4">
        <v>0</v>
      </c>
      <c r="G495" s="4">
        <v>0</v>
      </c>
      <c r="H495" s="4">
        <v>0</v>
      </c>
      <c r="I495" s="4">
        <v>36.6</v>
      </c>
      <c r="J495" s="4">
        <v>0</v>
      </c>
      <c r="K495" s="4">
        <v>0</v>
      </c>
      <c r="L495" s="4">
        <v>0</v>
      </c>
      <c r="M495" s="4">
        <v>0</v>
      </c>
      <c r="N495" s="11">
        <f>SUM(line_downtime[[#This Row],[Emergency stop]:[Other]])/60</f>
        <v>0.61</v>
      </c>
      <c r="O495" s="11">
        <f t="shared" si="14"/>
        <v>0.61</v>
      </c>
      <c r="P495" s="11">
        <f t="shared" si="15"/>
        <v>0</v>
      </c>
      <c r="Q495" s="4">
        <f>SUM(line_downtime[[#This Row],[Emergency stop]:[Other]])</f>
        <v>36.6</v>
      </c>
    </row>
    <row r="496" spans="1:17" x14ac:dyDescent="0.25">
      <c r="A496">
        <v>422605</v>
      </c>
      <c r="B496" s="4">
        <v>0</v>
      </c>
      <c r="C496" s="4">
        <v>0</v>
      </c>
      <c r="D496" s="4">
        <v>0</v>
      </c>
      <c r="E496" s="4">
        <v>1.2</v>
      </c>
      <c r="F496" s="4">
        <v>0</v>
      </c>
      <c r="G496" s="4">
        <v>7.1999999999999993</v>
      </c>
      <c r="H496" s="4">
        <v>0</v>
      </c>
      <c r="I496" s="4">
        <v>0</v>
      </c>
      <c r="J496" s="4">
        <v>0</v>
      </c>
      <c r="K496" s="4">
        <v>0</v>
      </c>
      <c r="L496" s="4">
        <v>3</v>
      </c>
      <c r="M496" s="4">
        <v>0</v>
      </c>
      <c r="N496" s="11">
        <f>SUM(line_downtime[[#This Row],[Emergency stop]:[Other]])/60</f>
        <v>0.18999999999999997</v>
      </c>
      <c r="O496" s="11">
        <f t="shared" si="14"/>
        <v>0.16999999999999998</v>
      </c>
      <c r="P496" s="11">
        <f t="shared" si="15"/>
        <v>1.999999999999999E-2</v>
      </c>
      <c r="Q496" s="4">
        <f>SUM(line_downtime[[#This Row],[Emergency stop]:[Other]])</f>
        <v>11.399999999999999</v>
      </c>
    </row>
    <row r="497" spans="1:17" x14ac:dyDescent="0.25">
      <c r="A497">
        <v>422606</v>
      </c>
      <c r="B497" s="4">
        <v>18</v>
      </c>
      <c r="C497" s="4">
        <v>0</v>
      </c>
      <c r="D497" s="4">
        <v>0</v>
      </c>
      <c r="E497" s="4">
        <v>0</v>
      </c>
      <c r="F497" s="4">
        <v>0</v>
      </c>
      <c r="G497" s="4">
        <v>0</v>
      </c>
      <c r="H497" s="4">
        <v>0</v>
      </c>
      <c r="I497" s="4">
        <v>0</v>
      </c>
      <c r="J497" s="4">
        <v>0</v>
      </c>
      <c r="K497" s="4">
        <v>0</v>
      </c>
      <c r="L497" s="4">
        <v>0</v>
      </c>
      <c r="M497" s="4">
        <v>0</v>
      </c>
      <c r="N497" s="11">
        <f>SUM(line_downtime[[#This Row],[Emergency stop]:[Other]])/60</f>
        <v>0.3</v>
      </c>
      <c r="O497" s="11">
        <f t="shared" si="14"/>
        <v>0</v>
      </c>
      <c r="P497" s="11">
        <f t="shared" si="15"/>
        <v>0.3</v>
      </c>
      <c r="Q497" s="4">
        <f>SUM(line_downtime[[#This Row],[Emergency stop]:[Other]])</f>
        <v>18</v>
      </c>
    </row>
    <row r="498" spans="1:17" x14ac:dyDescent="0.25">
      <c r="A498">
        <v>422607</v>
      </c>
      <c r="B498" s="4">
        <v>0</v>
      </c>
      <c r="C498" s="4">
        <v>0</v>
      </c>
      <c r="D498" s="4">
        <v>0</v>
      </c>
      <c r="E498" s="4">
        <v>0</v>
      </c>
      <c r="F498" s="4">
        <v>0</v>
      </c>
      <c r="G498" s="4">
        <v>0</v>
      </c>
      <c r="H498" s="4">
        <v>10.799999999999999</v>
      </c>
      <c r="I498" s="4">
        <v>43.8</v>
      </c>
      <c r="J498" s="4">
        <v>0</v>
      </c>
      <c r="K498" s="4">
        <v>0</v>
      </c>
      <c r="L498" s="4">
        <v>0</v>
      </c>
      <c r="M498" s="4">
        <v>1.7999999999999998</v>
      </c>
      <c r="N498" s="11">
        <f>SUM(line_downtime[[#This Row],[Emergency stop]:[Other]])/60</f>
        <v>0.93999999999999984</v>
      </c>
      <c r="O498" s="11">
        <f t="shared" si="14"/>
        <v>0.73</v>
      </c>
      <c r="P498" s="11">
        <f t="shared" si="15"/>
        <v>0.20999999999999985</v>
      </c>
      <c r="Q498" s="4">
        <f>SUM(line_downtime[[#This Row],[Emergency stop]:[Other]])</f>
        <v>56.399999999999991</v>
      </c>
    </row>
    <row r="499" spans="1:17" x14ac:dyDescent="0.25">
      <c r="A499">
        <v>422608</v>
      </c>
      <c r="B499" s="4">
        <v>0</v>
      </c>
      <c r="C499" s="4">
        <v>0</v>
      </c>
      <c r="D499" s="4">
        <v>0</v>
      </c>
      <c r="E499" s="4">
        <v>0</v>
      </c>
      <c r="F499" s="4">
        <v>0</v>
      </c>
      <c r="G499" s="4">
        <v>0</v>
      </c>
      <c r="H499" s="4">
        <v>0</v>
      </c>
      <c r="I499" s="4">
        <v>11.4</v>
      </c>
      <c r="J499" s="4">
        <v>0</v>
      </c>
      <c r="K499" s="4">
        <v>3.5999999999999996</v>
      </c>
      <c r="L499" s="4">
        <v>0</v>
      </c>
      <c r="M499" s="4">
        <v>0</v>
      </c>
      <c r="N499" s="11">
        <f>SUM(line_downtime[[#This Row],[Emergency stop]:[Other]])/60</f>
        <v>0.25</v>
      </c>
      <c r="O499" s="11">
        <f t="shared" si="14"/>
        <v>0.25</v>
      </c>
      <c r="P499" s="11">
        <f t="shared" si="15"/>
        <v>0</v>
      </c>
      <c r="Q499" s="4">
        <f>SUM(line_downtime[[#This Row],[Emergency stop]:[Other]])</f>
        <v>15</v>
      </c>
    </row>
    <row r="500" spans="1:17" x14ac:dyDescent="0.25">
      <c r="A500">
        <v>422609</v>
      </c>
      <c r="B500" s="4">
        <v>0</v>
      </c>
      <c r="C500" s="4">
        <v>4.8</v>
      </c>
      <c r="D500" s="4">
        <v>10.200000000000001</v>
      </c>
      <c r="E500" s="4">
        <v>0</v>
      </c>
      <c r="F500" s="4">
        <v>0</v>
      </c>
      <c r="G500" s="4">
        <v>0</v>
      </c>
      <c r="H500" s="4">
        <v>0</v>
      </c>
      <c r="I500" s="4">
        <v>0</v>
      </c>
      <c r="J500" s="4">
        <v>0</v>
      </c>
      <c r="K500" s="4">
        <v>0</v>
      </c>
      <c r="L500" s="4">
        <v>13.2</v>
      </c>
      <c r="M500" s="4">
        <v>0</v>
      </c>
      <c r="N500" s="11">
        <f>SUM(line_downtime[[#This Row],[Emergency stop]:[Other]])/60</f>
        <v>0.47</v>
      </c>
      <c r="O500" s="11">
        <f t="shared" si="14"/>
        <v>0.3</v>
      </c>
      <c r="P500" s="11">
        <f t="shared" si="15"/>
        <v>0.16999999999999998</v>
      </c>
      <c r="Q500" s="4">
        <f>SUM(line_downtime[[#This Row],[Emergency stop]:[Other]])</f>
        <v>28.2</v>
      </c>
    </row>
    <row r="501" spans="1:17" x14ac:dyDescent="0.25">
      <c r="A501">
        <v>422610</v>
      </c>
      <c r="B501" s="4">
        <v>1.2</v>
      </c>
      <c r="C501" s="4">
        <v>0</v>
      </c>
      <c r="D501" s="4">
        <v>58.199999999999996</v>
      </c>
      <c r="E501" s="4">
        <v>0</v>
      </c>
      <c r="F501" s="4">
        <v>0</v>
      </c>
      <c r="G501" s="4">
        <v>0</v>
      </c>
      <c r="H501" s="4">
        <v>0</v>
      </c>
      <c r="I501" s="4">
        <v>0</v>
      </c>
      <c r="J501" s="4">
        <v>0</v>
      </c>
      <c r="K501" s="4">
        <v>0</v>
      </c>
      <c r="L501" s="4">
        <v>9.6</v>
      </c>
      <c r="M501" s="4">
        <v>0</v>
      </c>
      <c r="N501" s="11">
        <f>SUM(line_downtime[[#This Row],[Emergency stop]:[Other]])/60</f>
        <v>1.1499999999999999</v>
      </c>
      <c r="O501" s="11">
        <f t="shared" si="14"/>
        <v>0.16</v>
      </c>
      <c r="P501" s="11">
        <f t="shared" si="15"/>
        <v>0.98999999999999988</v>
      </c>
      <c r="Q501" s="4">
        <f>SUM(line_downtime[[#This Row],[Emergency stop]:[Other]])</f>
        <v>69</v>
      </c>
    </row>
    <row r="502" spans="1:17" x14ac:dyDescent="0.25">
      <c r="A502">
        <v>422611</v>
      </c>
      <c r="B502" s="4">
        <v>4.8</v>
      </c>
      <c r="C502" s="4">
        <v>0</v>
      </c>
      <c r="D502" s="4">
        <v>0</v>
      </c>
      <c r="E502" s="4">
        <v>0</v>
      </c>
      <c r="F502" s="4">
        <v>0.6</v>
      </c>
      <c r="G502" s="4">
        <v>0</v>
      </c>
      <c r="H502" s="4">
        <v>0</v>
      </c>
      <c r="I502" s="4">
        <v>0</v>
      </c>
      <c r="J502" s="4">
        <v>0</v>
      </c>
      <c r="K502" s="4">
        <v>0</v>
      </c>
      <c r="L502" s="4">
        <v>1.7999999999999998</v>
      </c>
      <c r="M502" s="4">
        <v>0</v>
      </c>
      <c r="N502" s="11">
        <f>SUM(line_downtime[[#This Row],[Emergency stop]:[Other]])/60</f>
        <v>0.11999999999999998</v>
      </c>
      <c r="O502" s="11">
        <f t="shared" si="14"/>
        <v>0.04</v>
      </c>
      <c r="P502" s="11">
        <f t="shared" si="15"/>
        <v>7.9999999999999988E-2</v>
      </c>
      <c r="Q502" s="4">
        <f>SUM(line_downtime[[#This Row],[Emergency stop]:[Other]])</f>
        <v>7.1999999999999993</v>
      </c>
    </row>
    <row r="503" spans="1:17" x14ac:dyDescent="0.25">
      <c r="A503">
        <v>422612</v>
      </c>
      <c r="B503" s="4">
        <v>0</v>
      </c>
      <c r="C503" s="4">
        <v>0</v>
      </c>
      <c r="D503" s="4">
        <v>22.2</v>
      </c>
      <c r="E503" s="4">
        <v>0</v>
      </c>
      <c r="F503" s="4">
        <v>0</v>
      </c>
      <c r="G503" s="4">
        <v>0</v>
      </c>
      <c r="H503" s="4">
        <v>0</v>
      </c>
      <c r="I503" s="4">
        <v>2.4</v>
      </c>
      <c r="J503" s="4">
        <v>0</v>
      </c>
      <c r="K503" s="4">
        <v>0</v>
      </c>
      <c r="L503" s="4">
        <v>0</v>
      </c>
      <c r="M503" s="4">
        <v>22.8</v>
      </c>
      <c r="N503" s="11">
        <f>SUM(line_downtime[[#This Row],[Emergency stop]:[Other]])/60</f>
        <v>0.78999999999999992</v>
      </c>
      <c r="O503" s="11">
        <f t="shared" si="14"/>
        <v>0.04</v>
      </c>
      <c r="P503" s="11">
        <f t="shared" si="15"/>
        <v>0.74999999999999989</v>
      </c>
      <c r="Q503" s="4">
        <f>SUM(line_downtime[[#This Row],[Emergency stop]:[Other]])</f>
        <v>47.4</v>
      </c>
    </row>
    <row r="504" spans="1:17" x14ac:dyDescent="0.25">
      <c r="A504">
        <v>422613</v>
      </c>
      <c r="B504" s="4">
        <v>0</v>
      </c>
      <c r="C504" s="4">
        <v>0</v>
      </c>
      <c r="D504" s="4">
        <v>0</v>
      </c>
      <c r="E504" s="4">
        <v>0</v>
      </c>
      <c r="F504" s="4">
        <v>0</v>
      </c>
      <c r="G504" s="4">
        <v>0</v>
      </c>
      <c r="H504" s="4">
        <v>0</v>
      </c>
      <c r="I504" s="4">
        <v>0</v>
      </c>
      <c r="J504" s="4">
        <v>84</v>
      </c>
      <c r="K504" s="4">
        <v>0</v>
      </c>
      <c r="L504" s="4">
        <v>0</v>
      </c>
      <c r="M504" s="4">
        <v>0</v>
      </c>
      <c r="N504" s="11">
        <f>SUM(line_downtime[[#This Row],[Emergency stop]:[Other]])/60</f>
        <v>1.4</v>
      </c>
      <c r="O504" s="11">
        <f t="shared" si="14"/>
        <v>0</v>
      </c>
      <c r="P504" s="11">
        <f t="shared" si="15"/>
        <v>1.4</v>
      </c>
      <c r="Q504" s="4">
        <f>SUM(line_downtime[[#This Row],[Emergency stop]:[Other]])</f>
        <v>84</v>
      </c>
    </row>
    <row r="505" spans="1:17" x14ac:dyDescent="0.25">
      <c r="A505">
        <v>422614</v>
      </c>
      <c r="B505" s="4">
        <v>0</v>
      </c>
      <c r="C505" s="4">
        <v>36.6</v>
      </c>
      <c r="D505" s="4">
        <v>0</v>
      </c>
      <c r="E505" s="4">
        <v>0</v>
      </c>
      <c r="F505" s="4">
        <v>0</v>
      </c>
      <c r="G505" s="4">
        <v>0</v>
      </c>
      <c r="H505" s="4">
        <v>0</v>
      </c>
      <c r="I505" s="4">
        <v>0</v>
      </c>
      <c r="J505" s="4">
        <v>0</v>
      </c>
      <c r="K505" s="4">
        <v>0</v>
      </c>
      <c r="L505" s="4">
        <v>0</v>
      </c>
      <c r="M505" s="4">
        <v>0</v>
      </c>
      <c r="N505" s="11">
        <f>SUM(line_downtime[[#This Row],[Emergency stop]:[Other]])/60</f>
        <v>0.61</v>
      </c>
      <c r="O505" s="11">
        <f t="shared" si="14"/>
        <v>0.61</v>
      </c>
      <c r="P505" s="11">
        <f t="shared" si="15"/>
        <v>0</v>
      </c>
      <c r="Q505" s="4">
        <f>SUM(line_downtime[[#This Row],[Emergency stop]:[Other]])</f>
        <v>36.6</v>
      </c>
    </row>
    <row r="506" spans="1:17" x14ac:dyDescent="0.25">
      <c r="A506">
        <v>422615</v>
      </c>
      <c r="B506" s="4">
        <v>0</v>
      </c>
      <c r="C506" s="4">
        <v>0</v>
      </c>
      <c r="D506" s="4">
        <v>0</v>
      </c>
      <c r="E506" s="4">
        <v>0</v>
      </c>
      <c r="F506" s="4">
        <v>0</v>
      </c>
      <c r="G506" s="4">
        <v>0</v>
      </c>
      <c r="H506" s="4">
        <v>0</v>
      </c>
      <c r="I506" s="4">
        <v>0</v>
      </c>
      <c r="J506" s="4">
        <v>0</v>
      </c>
      <c r="K506" s="4">
        <v>0</v>
      </c>
      <c r="L506" s="4">
        <v>1.7999999999999998</v>
      </c>
      <c r="M506" s="4">
        <v>30.6</v>
      </c>
      <c r="N506" s="11">
        <f>SUM(line_downtime[[#This Row],[Emergency stop]:[Other]])/60</f>
        <v>0.53999999999999992</v>
      </c>
      <c r="O506" s="11">
        <f t="shared" si="14"/>
        <v>2.9999999999999995E-2</v>
      </c>
      <c r="P506" s="11">
        <f t="shared" si="15"/>
        <v>0.5099999999999999</v>
      </c>
      <c r="Q506" s="4">
        <f>SUM(line_downtime[[#This Row],[Emergency stop]:[Other]])</f>
        <v>32.4</v>
      </c>
    </row>
    <row r="507" spans="1:17" x14ac:dyDescent="0.25">
      <c r="A507">
        <v>422616</v>
      </c>
      <c r="B507" s="4">
        <v>0</v>
      </c>
      <c r="C507" s="4">
        <v>0</v>
      </c>
      <c r="D507" s="4">
        <v>0</v>
      </c>
      <c r="E507" s="4">
        <v>0</v>
      </c>
      <c r="F507" s="4">
        <v>2.4</v>
      </c>
      <c r="G507" s="4">
        <v>0</v>
      </c>
      <c r="H507" s="4">
        <v>5.3999999999999995</v>
      </c>
      <c r="I507" s="4">
        <v>0</v>
      </c>
      <c r="J507" s="4">
        <v>0</v>
      </c>
      <c r="K507" s="4">
        <v>0</v>
      </c>
      <c r="L507" s="4">
        <v>0</v>
      </c>
      <c r="M507" s="4">
        <v>0</v>
      </c>
      <c r="N507" s="11">
        <f>SUM(line_downtime[[#This Row],[Emergency stop]:[Other]])/60</f>
        <v>0.12999999999999998</v>
      </c>
      <c r="O507" s="11">
        <f t="shared" si="14"/>
        <v>0.04</v>
      </c>
      <c r="P507" s="11">
        <f t="shared" si="15"/>
        <v>8.9999999999999969E-2</v>
      </c>
      <c r="Q507" s="4">
        <f>SUM(line_downtime[[#This Row],[Emergency stop]:[Other]])</f>
        <v>7.7999999999999989</v>
      </c>
    </row>
    <row r="508" spans="1:17" x14ac:dyDescent="0.25">
      <c r="A508">
        <v>422617</v>
      </c>
      <c r="B508" s="4">
        <v>45</v>
      </c>
      <c r="C508" s="4">
        <v>10.200000000000001</v>
      </c>
      <c r="D508" s="4">
        <v>19.8</v>
      </c>
      <c r="E508" s="4">
        <v>0</v>
      </c>
      <c r="F508" s="4">
        <v>0</v>
      </c>
      <c r="G508" s="4">
        <v>0</v>
      </c>
      <c r="H508" s="4">
        <v>0</v>
      </c>
      <c r="I508" s="4">
        <v>0</v>
      </c>
      <c r="J508" s="4">
        <v>0</v>
      </c>
      <c r="K508" s="4">
        <v>0</v>
      </c>
      <c r="L508" s="4">
        <v>0</v>
      </c>
      <c r="M508" s="4">
        <v>0</v>
      </c>
      <c r="N508" s="11">
        <f>SUM(line_downtime[[#This Row],[Emergency stop]:[Other]])/60</f>
        <v>1.25</v>
      </c>
      <c r="O508" s="11">
        <f t="shared" si="14"/>
        <v>0.17</v>
      </c>
      <c r="P508" s="11">
        <f t="shared" si="15"/>
        <v>1.08</v>
      </c>
      <c r="Q508" s="4">
        <f>SUM(line_downtime[[#This Row],[Emergency stop]:[Other]])</f>
        <v>75</v>
      </c>
    </row>
    <row r="509" spans="1:17" x14ac:dyDescent="0.25">
      <c r="A509">
        <v>422618</v>
      </c>
      <c r="B509" s="4">
        <v>11.4</v>
      </c>
      <c r="C509" s="4">
        <v>0</v>
      </c>
      <c r="D509" s="4">
        <v>0</v>
      </c>
      <c r="E509" s="4">
        <v>0</v>
      </c>
      <c r="F509" s="4">
        <v>13.2</v>
      </c>
      <c r="G509" s="4">
        <v>0</v>
      </c>
      <c r="H509" s="4">
        <v>0</v>
      </c>
      <c r="I509" s="4">
        <v>0</v>
      </c>
      <c r="J509" s="4">
        <v>0</v>
      </c>
      <c r="K509" s="4">
        <v>0</v>
      </c>
      <c r="L509" s="4">
        <v>29.4</v>
      </c>
      <c r="M509" s="4">
        <v>0</v>
      </c>
      <c r="N509" s="11">
        <f>SUM(line_downtime[[#This Row],[Emergency stop]:[Other]])/60</f>
        <v>0.9</v>
      </c>
      <c r="O509" s="11">
        <f t="shared" si="14"/>
        <v>0.70999999999999985</v>
      </c>
      <c r="P509" s="11">
        <f t="shared" si="15"/>
        <v>0.19000000000000017</v>
      </c>
      <c r="Q509" s="4">
        <f>SUM(line_downtime[[#This Row],[Emergency stop]:[Other]])</f>
        <v>54</v>
      </c>
    </row>
    <row r="510" spans="1:17" x14ac:dyDescent="0.25">
      <c r="A510">
        <v>422619</v>
      </c>
      <c r="B510" s="4">
        <v>0</v>
      </c>
      <c r="C510" s="4">
        <v>0</v>
      </c>
      <c r="D510" s="4">
        <v>0</v>
      </c>
      <c r="E510" s="4">
        <v>0</v>
      </c>
      <c r="F510" s="4">
        <v>0</v>
      </c>
      <c r="G510" s="4">
        <v>0</v>
      </c>
      <c r="H510" s="4">
        <v>0</v>
      </c>
      <c r="I510" s="4">
        <v>10.799999999999999</v>
      </c>
      <c r="J510" s="4">
        <v>10.799999999999999</v>
      </c>
      <c r="K510" s="4">
        <v>0</v>
      </c>
      <c r="L510" s="4">
        <v>0</v>
      </c>
      <c r="M510" s="4">
        <v>5.3999999999999995</v>
      </c>
      <c r="N510" s="11">
        <f>SUM(line_downtime[[#This Row],[Emergency stop]:[Other]])/60</f>
        <v>0.44999999999999996</v>
      </c>
      <c r="O510" s="11">
        <f t="shared" si="14"/>
        <v>0.18</v>
      </c>
      <c r="P510" s="11">
        <f t="shared" si="15"/>
        <v>0.26999999999999996</v>
      </c>
      <c r="Q510" s="4">
        <f>SUM(line_downtime[[#This Row],[Emergency stop]:[Other]])</f>
        <v>26.999999999999996</v>
      </c>
    </row>
    <row r="511" spans="1:17" x14ac:dyDescent="0.25">
      <c r="A511">
        <v>422620</v>
      </c>
      <c r="B511" s="4">
        <v>0</v>
      </c>
      <c r="C511" s="4">
        <v>0</v>
      </c>
      <c r="D511" s="4">
        <v>0</v>
      </c>
      <c r="E511" s="4">
        <v>0</v>
      </c>
      <c r="F511" s="4">
        <v>0</v>
      </c>
      <c r="G511" s="4">
        <v>0</v>
      </c>
      <c r="H511" s="4">
        <v>8.4</v>
      </c>
      <c r="I511" s="4">
        <v>0</v>
      </c>
      <c r="J511" s="4">
        <v>0</v>
      </c>
      <c r="K511" s="4">
        <v>0</v>
      </c>
      <c r="L511" s="4">
        <v>0</v>
      </c>
      <c r="M511" s="4">
        <v>2.4</v>
      </c>
      <c r="N511" s="11">
        <f>SUM(line_downtime[[#This Row],[Emergency stop]:[Other]])/60</f>
        <v>0.18000000000000002</v>
      </c>
      <c r="O511" s="11">
        <f t="shared" si="14"/>
        <v>0</v>
      </c>
      <c r="P511" s="11">
        <f t="shared" si="15"/>
        <v>0.18000000000000002</v>
      </c>
      <c r="Q511" s="4">
        <f>SUM(line_downtime[[#This Row],[Emergency stop]:[Other]])</f>
        <v>10.8</v>
      </c>
    </row>
    <row r="512" spans="1:17" x14ac:dyDescent="0.25">
      <c r="A512">
        <v>422621</v>
      </c>
      <c r="B512" s="4">
        <v>0</v>
      </c>
      <c r="C512" s="4">
        <v>0</v>
      </c>
      <c r="D512" s="4">
        <v>0</v>
      </c>
      <c r="E512" s="4">
        <v>7.1999999999999993</v>
      </c>
      <c r="F512" s="4">
        <v>0</v>
      </c>
      <c r="G512" s="4">
        <v>0</v>
      </c>
      <c r="H512" s="4">
        <v>3</v>
      </c>
      <c r="I512" s="4">
        <v>0</v>
      </c>
      <c r="J512" s="4">
        <v>0</v>
      </c>
      <c r="K512" s="4">
        <v>0</v>
      </c>
      <c r="L512" s="4">
        <v>0</v>
      </c>
      <c r="M512" s="4">
        <v>28.799999999999997</v>
      </c>
      <c r="N512" s="11">
        <f>SUM(line_downtime[[#This Row],[Emergency stop]:[Other]])/60</f>
        <v>0.65</v>
      </c>
      <c r="O512" s="11">
        <f t="shared" si="14"/>
        <v>0</v>
      </c>
      <c r="P512" s="11">
        <f t="shared" si="15"/>
        <v>0.65</v>
      </c>
      <c r="Q512" s="4">
        <f>SUM(line_downtime[[#This Row],[Emergency stop]:[Other]])</f>
        <v>39</v>
      </c>
    </row>
    <row r="513" spans="1:17" x14ac:dyDescent="0.25">
      <c r="A513">
        <v>422622</v>
      </c>
      <c r="B513" s="4">
        <v>0</v>
      </c>
      <c r="C513" s="4">
        <v>0</v>
      </c>
      <c r="D513" s="4">
        <v>0</v>
      </c>
      <c r="E513" s="4">
        <v>0</v>
      </c>
      <c r="F513" s="4">
        <v>0</v>
      </c>
      <c r="G513" s="4">
        <v>0</v>
      </c>
      <c r="H513" s="4">
        <v>0</v>
      </c>
      <c r="I513" s="4">
        <v>0</v>
      </c>
      <c r="J513" s="4">
        <v>36</v>
      </c>
      <c r="K513" s="4">
        <v>0</v>
      </c>
      <c r="L513" s="4">
        <v>23.400000000000002</v>
      </c>
      <c r="M513" s="4">
        <v>0</v>
      </c>
      <c r="N513" s="11">
        <f>SUM(line_downtime[[#This Row],[Emergency stop]:[Other]])/60</f>
        <v>0.9900000000000001</v>
      </c>
      <c r="O513" s="11">
        <f t="shared" si="14"/>
        <v>0.39</v>
      </c>
      <c r="P513" s="11">
        <f t="shared" si="15"/>
        <v>0.60000000000000009</v>
      </c>
      <c r="Q513" s="4">
        <f>SUM(line_downtime[[#This Row],[Emergency stop]:[Other]])</f>
        <v>59.400000000000006</v>
      </c>
    </row>
    <row r="514" spans="1:17" x14ac:dyDescent="0.25">
      <c r="A514">
        <v>422623</v>
      </c>
      <c r="B514" s="4">
        <v>3</v>
      </c>
      <c r="C514" s="4">
        <v>0</v>
      </c>
      <c r="D514" s="4">
        <v>0</v>
      </c>
      <c r="E514" s="4">
        <v>0</v>
      </c>
      <c r="F514" s="4">
        <v>0</v>
      </c>
      <c r="G514" s="4">
        <v>0</v>
      </c>
      <c r="H514" s="4">
        <v>5.3999999999999995</v>
      </c>
      <c r="I514" s="4">
        <v>0</v>
      </c>
      <c r="J514" s="4">
        <v>11.4</v>
      </c>
      <c r="K514" s="4">
        <v>0</v>
      </c>
      <c r="L514" s="4">
        <v>7.8000000000000007</v>
      </c>
      <c r="M514" s="4">
        <v>0</v>
      </c>
      <c r="N514" s="11">
        <f>SUM(line_downtime[[#This Row],[Emergency stop]:[Other]])/60</f>
        <v>0.45999999999999996</v>
      </c>
      <c r="O514" s="11">
        <f t="shared" si="14"/>
        <v>0.13</v>
      </c>
      <c r="P514" s="11">
        <f t="shared" si="15"/>
        <v>0.32999999999999996</v>
      </c>
      <c r="Q514" s="4">
        <f>SUM(line_downtime[[#This Row],[Emergency stop]:[Other]])</f>
        <v>27.599999999999998</v>
      </c>
    </row>
    <row r="515" spans="1:17" x14ac:dyDescent="0.25">
      <c r="A515">
        <v>422624</v>
      </c>
      <c r="B515" s="4">
        <v>0</v>
      </c>
      <c r="C515" s="4">
        <v>0</v>
      </c>
      <c r="D515" s="4">
        <v>6</v>
      </c>
      <c r="E515" s="4">
        <v>0</v>
      </c>
      <c r="F515" s="4">
        <v>0</v>
      </c>
      <c r="G515" s="4">
        <v>0</v>
      </c>
      <c r="H515" s="4">
        <v>0</v>
      </c>
      <c r="I515" s="4">
        <v>0</v>
      </c>
      <c r="J515" s="4">
        <v>0.6</v>
      </c>
      <c r="K515" s="4">
        <v>0</v>
      </c>
      <c r="L515" s="4">
        <v>6</v>
      </c>
      <c r="M515" s="4">
        <v>1.2</v>
      </c>
      <c r="N515" s="11">
        <f>SUM(line_downtime[[#This Row],[Emergency stop]:[Other]])/60</f>
        <v>0.22999999999999998</v>
      </c>
      <c r="O515" s="11">
        <f t="shared" ref="O515:O578" si="16">(C515+F515+G515+I515+K515+L515)/60</f>
        <v>0.1</v>
      </c>
      <c r="P515" s="11">
        <f t="shared" ref="P515:P578" si="17">N515-O515</f>
        <v>0.12999999999999998</v>
      </c>
      <c r="Q515" s="4">
        <f>SUM(line_downtime[[#This Row],[Emergency stop]:[Other]])</f>
        <v>13.799999999999999</v>
      </c>
    </row>
    <row r="516" spans="1:17" x14ac:dyDescent="0.25">
      <c r="A516">
        <v>422625</v>
      </c>
      <c r="B516" s="4">
        <v>0</v>
      </c>
      <c r="C516" s="4">
        <v>0</v>
      </c>
      <c r="D516" s="4">
        <v>0</v>
      </c>
      <c r="E516" s="4">
        <v>0</v>
      </c>
      <c r="F516" s="4">
        <v>22.2</v>
      </c>
      <c r="G516" s="4">
        <v>0</v>
      </c>
      <c r="H516" s="4">
        <v>0</v>
      </c>
      <c r="I516" s="4">
        <v>0</v>
      </c>
      <c r="J516" s="4">
        <v>0</v>
      </c>
      <c r="K516" s="4">
        <v>0</v>
      </c>
      <c r="L516" s="4">
        <v>0</v>
      </c>
      <c r="M516" s="4">
        <v>0</v>
      </c>
      <c r="N516" s="11">
        <f>SUM(line_downtime[[#This Row],[Emergency stop]:[Other]])/60</f>
        <v>0.37</v>
      </c>
      <c r="O516" s="11">
        <f t="shared" si="16"/>
        <v>0.37</v>
      </c>
      <c r="P516" s="11">
        <f t="shared" si="17"/>
        <v>0</v>
      </c>
      <c r="Q516" s="4">
        <f>SUM(line_downtime[[#This Row],[Emergency stop]:[Other]])</f>
        <v>22.2</v>
      </c>
    </row>
    <row r="517" spans="1:17" x14ac:dyDescent="0.25">
      <c r="A517">
        <v>422626</v>
      </c>
      <c r="B517" s="4">
        <v>0</v>
      </c>
      <c r="C517" s="4">
        <v>0</v>
      </c>
      <c r="D517" s="4">
        <v>0</v>
      </c>
      <c r="E517" s="4">
        <v>0</v>
      </c>
      <c r="F517" s="4">
        <v>0</v>
      </c>
      <c r="G517" s="4">
        <v>0</v>
      </c>
      <c r="H517" s="4">
        <v>0</v>
      </c>
      <c r="I517" s="4">
        <v>0</v>
      </c>
      <c r="J517" s="4">
        <v>0</v>
      </c>
      <c r="K517" s="4">
        <v>73.8</v>
      </c>
      <c r="L517" s="4">
        <v>0</v>
      </c>
      <c r="M517" s="4">
        <v>0</v>
      </c>
      <c r="N517" s="11">
        <f>SUM(line_downtime[[#This Row],[Emergency stop]:[Other]])/60</f>
        <v>1.23</v>
      </c>
      <c r="O517" s="11">
        <f t="shared" si="16"/>
        <v>1.23</v>
      </c>
      <c r="P517" s="11">
        <f t="shared" si="17"/>
        <v>0</v>
      </c>
      <c r="Q517" s="4">
        <f>SUM(line_downtime[[#This Row],[Emergency stop]:[Other]])</f>
        <v>73.8</v>
      </c>
    </row>
    <row r="518" spans="1:17" x14ac:dyDescent="0.25">
      <c r="A518">
        <v>422627</v>
      </c>
      <c r="B518" s="4">
        <v>0</v>
      </c>
      <c r="C518" s="4">
        <v>0</v>
      </c>
      <c r="D518" s="4">
        <v>0</v>
      </c>
      <c r="E518" s="4">
        <v>0</v>
      </c>
      <c r="F518" s="4">
        <v>0</v>
      </c>
      <c r="G518" s="4">
        <v>0</v>
      </c>
      <c r="H518" s="4">
        <v>37.200000000000003</v>
      </c>
      <c r="I518" s="4">
        <v>25.8</v>
      </c>
      <c r="J518" s="4">
        <v>1.2</v>
      </c>
      <c r="K518" s="4">
        <v>0</v>
      </c>
      <c r="L518" s="4">
        <v>0</v>
      </c>
      <c r="M518" s="4">
        <v>0</v>
      </c>
      <c r="N518" s="11">
        <f>SUM(line_downtime[[#This Row],[Emergency stop]:[Other]])/60</f>
        <v>1.07</v>
      </c>
      <c r="O518" s="11">
        <f t="shared" si="16"/>
        <v>0.43</v>
      </c>
      <c r="P518" s="11">
        <f t="shared" si="17"/>
        <v>0.64000000000000012</v>
      </c>
      <c r="Q518" s="4">
        <f>SUM(line_downtime[[#This Row],[Emergency stop]:[Other]])</f>
        <v>64.2</v>
      </c>
    </row>
    <row r="519" spans="1:17" x14ac:dyDescent="0.25">
      <c r="A519">
        <v>422628</v>
      </c>
      <c r="B519" s="4">
        <v>0</v>
      </c>
      <c r="C519" s="4">
        <v>0</v>
      </c>
      <c r="D519" s="4">
        <v>0</v>
      </c>
      <c r="E519" s="4">
        <v>0</v>
      </c>
      <c r="F519" s="4">
        <v>7.8000000000000007</v>
      </c>
      <c r="G519" s="4">
        <v>0</v>
      </c>
      <c r="H519" s="4">
        <v>0</v>
      </c>
      <c r="I519" s="4">
        <v>7.1999999999999993</v>
      </c>
      <c r="J519" s="4">
        <v>0</v>
      </c>
      <c r="K519" s="4">
        <v>1.7999999999999998</v>
      </c>
      <c r="L519" s="4">
        <v>7.1999999999999993</v>
      </c>
      <c r="M519" s="4">
        <v>0</v>
      </c>
      <c r="N519" s="11">
        <f>SUM(line_downtime[[#This Row],[Emergency stop]:[Other]])/60</f>
        <v>0.4</v>
      </c>
      <c r="O519" s="11">
        <f t="shared" si="16"/>
        <v>0.4</v>
      </c>
      <c r="P519" s="11">
        <f t="shared" si="17"/>
        <v>0</v>
      </c>
      <c r="Q519" s="4">
        <f>SUM(line_downtime[[#This Row],[Emergency stop]:[Other]])</f>
        <v>24</v>
      </c>
    </row>
    <row r="520" spans="1:17" x14ac:dyDescent="0.25">
      <c r="A520">
        <v>422629</v>
      </c>
      <c r="B520" s="4">
        <v>7.8000000000000007</v>
      </c>
      <c r="C520" s="4">
        <v>0</v>
      </c>
      <c r="D520" s="4">
        <v>26.4</v>
      </c>
      <c r="E520" s="4">
        <v>0</v>
      </c>
      <c r="F520" s="4">
        <v>16.200000000000003</v>
      </c>
      <c r="G520" s="4">
        <v>0</v>
      </c>
      <c r="H520" s="4">
        <v>0</v>
      </c>
      <c r="I520" s="4">
        <v>0</v>
      </c>
      <c r="J520" s="4">
        <v>0</v>
      </c>
      <c r="K520" s="4">
        <v>0</v>
      </c>
      <c r="L520" s="4">
        <v>0</v>
      </c>
      <c r="M520" s="4">
        <v>0</v>
      </c>
      <c r="N520" s="11">
        <f>SUM(line_downtime[[#This Row],[Emergency stop]:[Other]])/60</f>
        <v>0.84000000000000008</v>
      </c>
      <c r="O520" s="11">
        <f t="shared" si="16"/>
        <v>0.27000000000000007</v>
      </c>
      <c r="P520" s="11">
        <f t="shared" si="17"/>
        <v>0.57000000000000006</v>
      </c>
      <c r="Q520" s="4">
        <f>SUM(line_downtime[[#This Row],[Emergency stop]:[Other]])</f>
        <v>50.400000000000006</v>
      </c>
    </row>
    <row r="521" spans="1:17" x14ac:dyDescent="0.25">
      <c r="A521">
        <v>422630</v>
      </c>
      <c r="B521" s="4">
        <v>0</v>
      </c>
      <c r="C521" s="4">
        <v>0</v>
      </c>
      <c r="D521" s="4">
        <v>0</v>
      </c>
      <c r="E521" s="4">
        <v>0</v>
      </c>
      <c r="F521" s="4">
        <v>0</v>
      </c>
      <c r="G521" s="4">
        <v>1.2</v>
      </c>
      <c r="H521" s="4">
        <v>0</v>
      </c>
      <c r="I521" s="4">
        <v>7.8000000000000007</v>
      </c>
      <c r="J521" s="4">
        <v>0</v>
      </c>
      <c r="K521" s="4">
        <v>0</v>
      </c>
      <c r="L521" s="4">
        <v>0</v>
      </c>
      <c r="M521" s="4">
        <v>0</v>
      </c>
      <c r="N521" s="11">
        <f>SUM(line_downtime[[#This Row],[Emergency stop]:[Other]])/60</f>
        <v>0.15</v>
      </c>
      <c r="O521" s="11">
        <f t="shared" si="16"/>
        <v>0.15</v>
      </c>
      <c r="P521" s="11">
        <f t="shared" si="17"/>
        <v>0</v>
      </c>
      <c r="Q521" s="4">
        <f>SUM(line_downtime[[#This Row],[Emergency stop]:[Other]])</f>
        <v>9</v>
      </c>
    </row>
    <row r="522" spans="1:17" x14ac:dyDescent="0.25">
      <c r="A522">
        <v>422631</v>
      </c>
      <c r="B522" s="4">
        <v>0</v>
      </c>
      <c r="C522" s="4">
        <v>0</v>
      </c>
      <c r="D522" s="4">
        <v>0</v>
      </c>
      <c r="E522" s="4">
        <v>8.4</v>
      </c>
      <c r="F522" s="4">
        <v>4.2</v>
      </c>
      <c r="G522" s="4">
        <v>3</v>
      </c>
      <c r="H522" s="4">
        <v>7.8000000000000007</v>
      </c>
      <c r="I522" s="4">
        <v>0</v>
      </c>
      <c r="J522" s="4">
        <v>0</v>
      </c>
      <c r="K522" s="4">
        <v>0</v>
      </c>
      <c r="L522" s="4">
        <v>0</v>
      </c>
      <c r="M522" s="4">
        <v>0</v>
      </c>
      <c r="N522" s="11">
        <f>SUM(line_downtime[[#This Row],[Emergency stop]:[Other]])/60</f>
        <v>0.39</v>
      </c>
      <c r="O522" s="11">
        <f t="shared" si="16"/>
        <v>0.12000000000000001</v>
      </c>
      <c r="P522" s="11">
        <f t="shared" si="17"/>
        <v>0.27</v>
      </c>
      <c r="Q522" s="4">
        <f>SUM(line_downtime[[#This Row],[Emergency stop]:[Other]])</f>
        <v>23.400000000000002</v>
      </c>
    </row>
    <row r="523" spans="1:17" x14ac:dyDescent="0.25">
      <c r="A523">
        <v>422632</v>
      </c>
      <c r="B523" s="4">
        <v>0</v>
      </c>
      <c r="C523" s="4">
        <v>9.6</v>
      </c>
      <c r="D523" s="4">
        <v>0</v>
      </c>
      <c r="E523" s="4">
        <v>36.6</v>
      </c>
      <c r="F523" s="4">
        <v>0</v>
      </c>
      <c r="G523" s="4">
        <v>0</v>
      </c>
      <c r="H523" s="4">
        <v>0</v>
      </c>
      <c r="I523" s="4">
        <v>0</v>
      </c>
      <c r="J523" s="4">
        <v>0</v>
      </c>
      <c r="K523" s="4">
        <v>4.2</v>
      </c>
      <c r="L523" s="4">
        <v>0</v>
      </c>
      <c r="M523" s="4">
        <v>0</v>
      </c>
      <c r="N523" s="11">
        <f>SUM(line_downtime[[#This Row],[Emergency stop]:[Other]])/60</f>
        <v>0.84000000000000008</v>
      </c>
      <c r="O523" s="11">
        <f t="shared" si="16"/>
        <v>0.23</v>
      </c>
      <c r="P523" s="11">
        <f t="shared" si="17"/>
        <v>0.6100000000000001</v>
      </c>
      <c r="Q523" s="4">
        <f>SUM(line_downtime[[#This Row],[Emergency stop]:[Other]])</f>
        <v>50.400000000000006</v>
      </c>
    </row>
    <row r="524" spans="1:17" x14ac:dyDescent="0.25">
      <c r="A524">
        <v>422633</v>
      </c>
      <c r="B524" s="4">
        <v>0</v>
      </c>
      <c r="C524" s="4">
        <v>0</v>
      </c>
      <c r="D524" s="4">
        <v>0</v>
      </c>
      <c r="E524" s="4">
        <v>0</v>
      </c>
      <c r="F524" s="4">
        <v>0</v>
      </c>
      <c r="G524" s="4">
        <v>19.8</v>
      </c>
      <c r="H524" s="4">
        <v>0</v>
      </c>
      <c r="I524" s="4">
        <v>0</v>
      </c>
      <c r="J524" s="4">
        <v>1.2</v>
      </c>
      <c r="K524" s="4">
        <v>11.4</v>
      </c>
      <c r="L524" s="4">
        <v>10.200000000000001</v>
      </c>
      <c r="M524" s="4">
        <v>0</v>
      </c>
      <c r="N524" s="11">
        <f>SUM(line_downtime[[#This Row],[Emergency stop]:[Other]])/60</f>
        <v>0.71000000000000008</v>
      </c>
      <c r="O524" s="11">
        <f t="shared" si="16"/>
        <v>0.69000000000000006</v>
      </c>
      <c r="P524" s="11">
        <f t="shared" si="17"/>
        <v>2.0000000000000018E-2</v>
      </c>
      <c r="Q524" s="4">
        <f>SUM(line_downtime[[#This Row],[Emergency stop]:[Other]])</f>
        <v>42.6</v>
      </c>
    </row>
    <row r="525" spans="1:17" x14ac:dyDescent="0.25">
      <c r="A525">
        <v>422634</v>
      </c>
      <c r="B525" s="4">
        <v>0</v>
      </c>
      <c r="C525" s="4">
        <v>0</v>
      </c>
      <c r="D525" s="4">
        <v>0</v>
      </c>
      <c r="E525" s="4">
        <v>0</v>
      </c>
      <c r="F525" s="4">
        <v>0</v>
      </c>
      <c r="G525" s="4">
        <v>0</v>
      </c>
      <c r="H525" s="4">
        <v>24</v>
      </c>
      <c r="I525" s="4">
        <v>0</v>
      </c>
      <c r="J525" s="4">
        <v>0</v>
      </c>
      <c r="K525" s="4">
        <v>0</v>
      </c>
      <c r="L525" s="4">
        <v>0</v>
      </c>
      <c r="M525" s="4">
        <v>0</v>
      </c>
      <c r="N525" s="11">
        <f>SUM(line_downtime[[#This Row],[Emergency stop]:[Other]])/60</f>
        <v>0.4</v>
      </c>
      <c r="O525" s="11">
        <f t="shared" si="16"/>
        <v>0</v>
      </c>
      <c r="P525" s="11">
        <f t="shared" si="17"/>
        <v>0.4</v>
      </c>
      <c r="Q525" s="4">
        <f>SUM(line_downtime[[#This Row],[Emergency stop]:[Other]])</f>
        <v>24</v>
      </c>
    </row>
    <row r="526" spans="1:17" x14ac:dyDescent="0.25">
      <c r="A526">
        <v>422635</v>
      </c>
      <c r="B526" s="4">
        <v>9.6</v>
      </c>
      <c r="C526" s="4">
        <v>0</v>
      </c>
      <c r="D526" s="4">
        <v>0</v>
      </c>
      <c r="E526" s="4">
        <v>0</v>
      </c>
      <c r="F526" s="4">
        <v>0</v>
      </c>
      <c r="G526" s="4">
        <v>11.4</v>
      </c>
      <c r="H526" s="4">
        <v>0</v>
      </c>
      <c r="I526" s="4">
        <v>0</v>
      </c>
      <c r="J526" s="4">
        <v>0</v>
      </c>
      <c r="K526" s="4">
        <v>13.2</v>
      </c>
      <c r="L526" s="4">
        <v>15</v>
      </c>
      <c r="M526" s="4">
        <v>0</v>
      </c>
      <c r="N526" s="11">
        <f>SUM(line_downtime[[#This Row],[Emergency stop]:[Other]])/60</f>
        <v>0.82000000000000006</v>
      </c>
      <c r="O526" s="11">
        <f t="shared" si="16"/>
        <v>0.66</v>
      </c>
      <c r="P526" s="11">
        <f t="shared" si="17"/>
        <v>0.16000000000000003</v>
      </c>
      <c r="Q526" s="4">
        <f>SUM(line_downtime[[#This Row],[Emergency stop]:[Other]])</f>
        <v>49.2</v>
      </c>
    </row>
    <row r="527" spans="1:17" x14ac:dyDescent="0.25">
      <c r="A527">
        <v>422636</v>
      </c>
      <c r="B527" s="4">
        <v>0</v>
      </c>
      <c r="C527" s="4">
        <v>0</v>
      </c>
      <c r="D527" s="4">
        <v>0</v>
      </c>
      <c r="E527" s="4">
        <v>0</v>
      </c>
      <c r="F527" s="4">
        <v>0</v>
      </c>
      <c r="G527" s="4">
        <v>0</v>
      </c>
      <c r="H527" s="4">
        <v>36</v>
      </c>
      <c r="I527" s="4">
        <v>0</v>
      </c>
      <c r="J527" s="4">
        <v>0</v>
      </c>
      <c r="K527" s="4">
        <v>0</v>
      </c>
      <c r="L527" s="4">
        <v>0</v>
      </c>
      <c r="M527" s="4">
        <v>0</v>
      </c>
      <c r="N527" s="11">
        <f>SUM(line_downtime[[#This Row],[Emergency stop]:[Other]])/60</f>
        <v>0.6</v>
      </c>
      <c r="O527" s="11">
        <f t="shared" si="16"/>
        <v>0</v>
      </c>
      <c r="P527" s="11">
        <f t="shared" si="17"/>
        <v>0.6</v>
      </c>
      <c r="Q527" s="4">
        <f>SUM(line_downtime[[#This Row],[Emergency stop]:[Other]])</f>
        <v>36</v>
      </c>
    </row>
    <row r="528" spans="1:17" x14ac:dyDescent="0.25">
      <c r="A528">
        <v>422637</v>
      </c>
      <c r="B528" s="4">
        <v>0</v>
      </c>
      <c r="C528" s="4">
        <v>0</v>
      </c>
      <c r="D528" s="4">
        <v>0</v>
      </c>
      <c r="E528" s="4">
        <v>0</v>
      </c>
      <c r="F528" s="4">
        <v>0</v>
      </c>
      <c r="G528" s="4">
        <v>16.200000000000003</v>
      </c>
      <c r="H528" s="4">
        <v>4.2</v>
      </c>
      <c r="I528" s="4">
        <v>6.6</v>
      </c>
      <c r="J528" s="4">
        <v>0</v>
      </c>
      <c r="K528" s="4">
        <v>0</v>
      </c>
      <c r="L528" s="4">
        <v>10.200000000000001</v>
      </c>
      <c r="M528" s="4">
        <v>0</v>
      </c>
      <c r="N528" s="11">
        <f>SUM(line_downtime[[#This Row],[Emergency stop]:[Other]])/60</f>
        <v>0.62</v>
      </c>
      <c r="O528" s="11">
        <f t="shared" si="16"/>
        <v>0.55000000000000016</v>
      </c>
      <c r="P528" s="11">
        <f t="shared" si="17"/>
        <v>6.999999999999984E-2</v>
      </c>
      <c r="Q528" s="4">
        <f>SUM(line_downtime[[#This Row],[Emergency stop]:[Other]])</f>
        <v>37.200000000000003</v>
      </c>
    </row>
    <row r="529" spans="1:17" x14ac:dyDescent="0.25">
      <c r="A529">
        <v>422638</v>
      </c>
      <c r="B529" s="4">
        <v>1.2</v>
      </c>
      <c r="C529" s="4">
        <v>0</v>
      </c>
      <c r="D529" s="4">
        <v>0</v>
      </c>
      <c r="E529" s="4">
        <v>0</v>
      </c>
      <c r="F529" s="4">
        <v>0</v>
      </c>
      <c r="G529" s="4">
        <v>0</v>
      </c>
      <c r="H529" s="4">
        <v>0</v>
      </c>
      <c r="I529" s="4">
        <v>0</v>
      </c>
      <c r="J529" s="4">
        <v>16.200000000000003</v>
      </c>
      <c r="K529" s="4">
        <v>0</v>
      </c>
      <c r="L529" s="4">
        <v>31.200000000000003</v>
      </c>
      <c r="M529" s="4">
        <v>0</v>
      </c>
      <c r="N529" s="11">
        <f>SUM(line_downtime[[#This Row],[Emergency stop]:[Other]])/60</f>
        <v>0.81000000000000016</v>
      </c>
      <c r="O529" s="11">
        <f t="shared" si="16"/>
        <v>0.52</v>
      </c>
      <c r="P529" s="11">
        <f t="shared" si="17"/>
        <v>0.29000000000000015</v>
      </c>
      <c r="Q529" s="4">
        <f>SUM(line_downtime[[#This Row],[Emergency stop]:[Other]])</f>
        <v>48.600000000000009</v>
      </c>
    </row>
    <row r="530" spans="1:17" x14ac:dyDescent="0.25">
      <c r="A530">
        <v>422639</v>
      </c>
      <c r="B530" s="4">
        <v>2.4</v>
      </c>
      <c r="C530" s="4">
        <v>0</v>
      </c>
      <c r="D530" s="4">
        <v>0</v>
      </c>
      <c r="E530" s="4">
        <v>3</v>
      </c>
      <c r="F530" s="4">
        <v>0</v>
      </c>
      <c r="G530" s="4">
        <v>9.6</v>
      </c>
      <c r="H530" s="4">
        <v>0</v>
      </c>
      <c r="I530" s="4">
        <v>13.2</v>
      </c>
      <c r="J530" s="4">
        <v>0</v>
      </c>
      <c r="K530" s="4">
        <v>0</v>
      </c>
      <c r="L530" s="4">
        <v>0</v>
      </c>
      <c r="M530" s="4">
        <v>0</v>
      </c>
      <c r="N530" s="11">
        <f>SUM(line_downtime[[#This Row],[Emergency stop]:[Other]])/60</f>
        <v>0.47</v>
      </c>
      <c r="O530" s="11">
        <f t="shared" si="16"/>
        <v>0.37999999999999995</v>
      </c>
      <c r="P530" s="11">
        <f t="shared" si="17"/>
        <v>9.0000000000000024E-2</v>
      </c>
      <c r="Q530" s="4">
        <f>SUM(line_downtime[[#This Row],[Emergency stop]:[Other]])</f>
        <v>28.2</v>
      </c>
    </row>
    <row r="531" spans="1:17" x14ac:dyDescent="0.25">
      <c r="A531">
        <v>422640</v>
      </c>
      <c r="B531" s="4">
        <v>0</v>
      </c>
      <c r="C531" s="4">
        <v>0</v>
      </c>
      <c r="D531" s="4">
        <v>0</v>
      </c>
      <c r="E531" s="4">
        <v>0</v>
      </c>
      <c r="F531" s="4">
        <v>0</v>
      </c>
      <c r="G531" s="4">
        <v>0</v>
      </c>
      <c r="H531" s="4">
        <v>18.600000000000001</v>
      </c>
      <c r="I531" s="4">
        <v>0</v>
      </c>
      <c r="J531" s="4">
        <v>0</v>
      </c>
      <c r="K531" s="4">
        <v>0</v>
      </c>
      <c r="L531" s="4">
        <v>0</v>
      </c>
      <c r="M531" s="4">
        <v>0</v>
      </c>
      <c r="N531" s="11">
        <f>SUM(line_downtime[[#This Row],[Emergency stop]:[Other]])/60</f>
        <v>0.31</v>
      </c>
      <c r="O531" s="11">
        <f t="shared" si="16"/>
        <v>0</v>
      </c>
      <c r="P531" s="11">
        <f t="shared" si="17"/>
        <v>0.31</v>
      </c>
      <c r="Q531" s="4">
        <f>SUM(line_downtime[[#This Row],[Emergency stop]:[Other]])</f>
        <v>18.600000000000001</v>
      </c>
    </row>
    <row r="532" spans="1:17" x14ac:dyDescent="0.25">
      <c r="A532">
        <v>422641</v>
      </c>
      <c r="B532" s="4">
        <v>2.4</v>
      </c>
      <c r="C532" s="4">
        <v>0</v>
      </c>
      <c r="D532" s="4">
        <v>0</v>
      </c>
      <c r="E532" s="4">
        <v>18.600000000000001</v>
      </c>
      <c r="F532" s="4">
        <v>8.4</v>
      </c>
      <c r="G532" s="4">
        <v>0</v>
      </c>
      <c r="H532" s="4">
        <v>0</v>
      </c>
      <c r="I532" s="4">
        <v>0</v>
      </c>
      <c r="J532" s="4">
        <v>0</v>
      </c>
      <c r="K532" s="4">
        <v>0</v>
      </c>
      <c r="L532" s="4">
        <v>29.4</v>
      </c>
      <c r="M532" s="4">
        <v>0</v>
      </c>
      <c r="N532" s="11">
        <f>SUM(line_downtime[[#This Row],[Emergency stop]:[Other]])/60</f>
        <v>0.98</v>
      </c>
      <c r="O532" s="11">
        <f t="shared" si="16"/>
        <v>0.63</v>
      </c>
      <c r="P532" s="11">
        <f t="shared" si="17"/>
        <v>0.35</v>
      </c>
      <c r="Q532" s="4">
        <f>SUM(line_downtime[[#This Row],[Emergency stop]:[Other]])</f>
        <v>58.8</v>
      </c>
    </row>
    <row r="533" spans="1:17" x14ac:dyDescent="0.25">
      <c r="A533">
        <v>422642</v>
      </c>
      <c r="B533" s="4">
        <v>0</v>
      </c>
      <c r="C533" s="4">
        <v>0</v>
      </c>
      <c r="D533" s="4">
        <v>0</v>
      </c>
      <c r="E533" s="4">
        <v>0</v>
      </c>
      <c r="F533" s="4">
        <v>0</v>
      </c>
      <c r="G533" s="4">
        <v>5.3999999999999995</v>
      </c>
      <c r="H533" s="4">
        <v>0</v>
      </c>
      <c r="I533" s="4">
        <v>7.8000000000000007</v>
      </c>
      <c r="J533" s="4">
        <v>12.6</v>
      </c>
      <c r="K533" s="4">
        <v>0</v>
      </c>
      <c r="L533" s="4">
        <v>5.3999999999999995</v>
      </c>
      <c r="M533" s="4">
        <v>0</v>
      </c>
      <c r="N533" s="11">
        <f>SUM(line_downtime[[#This Row],[Emergency stop]:[Other]])/60</f>
        <v>0.51999999999999991</v>
      </c>
      <c r="O533" s="11">
        <f t="shared" si="16"/>
        <v>0.30999999999999994</v>
      </c>
      <c r="P533" s="11">
        <f t="shared" si="17"/>
        <v>0.20999999999999996</v>
      </c>
      <c r="Q533" s="4">
        <f>SUM(line_downtime[[#This Row],[Emergency stop]:[Other]])</f>
        <v>31.199999999999996</v>
      </c>
    </row>
    <row r="534" spans="1:17" x14ac:dyDescent="0.25">
      <c r="A534">
        <v>422643</v>
      </c>
      <c r="B534" s="4">
        <v>0</v>
      </c>
      <c r="C534" s="4">
        <v>0</v>
      </c>
      <c r="D534" s="4">
        <v>4.2</v>
      </c>
      <c r="E534" s="4">
        <v>0</v>
      </c>
      <c r="F534" s="4">
        <v>0</v>
      </c>
      <c r="G534" s="4">
        <v>0</v>
      </c>
      <c r="H534" s="4">
        <v>0</v>
      </c>
      <c r="I534" s="4">
        <v>0</v>
      </c>
      <c r="J534" s="4">
        <v>0</v>
      </c>
      <c r="K534" s="4">
        <v>0</v>
      </c>
      <c r="L534" s="4">
        <v>25.2</v>
      </c>
      <c r="M534" s="4">
        <v>0</v>
      </c>
      <c r="N534" s="11">
        <f>SUM(line_downtime[[#This Row],[Emergency stop]:[Other]])/60</f>
        <v>0.49</v>
      </c>
      <c r="O534" s="11">
        <f t="shared" si="16"/>
        <v>0.42</v>
      </c>
      <c r="P534" s="11">
        <f t="shared" si="17"/>
        <v>7.0000000000000007E-2</v>
      </c>
      <c r="Q534" s="4">
        <f>SUM(line_downtime[[#This Row],[Emergency stop]:[Other]])</f>
        <v>29.4</v>
      </c>
    </row>
    <row r="535" spans="1:17" x14ac:dyDescent="0.25">
      <c r="A535">
        <v>422644</v>
      </c>
      <c r="B535" s="4">
        <v>0</v>
      </c>
      <c r="C535" s="4">
        <v>0</v>
      </c>
      <c r="D535" s="4">
        <v>0</v>
      </c>
      <c r="E535" s="4">
        <v>0</v>
      </c>
      <c r="F535" s="4">
        <v>0</v>
      </c>
      <c r="G535" s="4">
        <v>0</v>
      </c>
      <c r="H535" s="4">
        <v>0</v>
      </c>
      <c r="I535" s="4">
        <v>1.7999999999999998</v>
      </c>
      <c r="J535" s="4">
        <v>0</v>
      </c>
      <c r="K535" s="4">
        <v>4.8</v>
      </c>
      <c r="L535" s="4">
        <v>0</v>
      </c>
      <c r="M535" s="4">
        <v>0</v>
      </c>
      <c r="N535" s="11">
        <f>SUM(line_downtime[[#This Row],[Emergency stop]:[Other]])/60</f>
        <v>0.11</v>
      </c>
      <c r="O535" s="11">
        <f t="shared" si="16"/>
        <v>0.11</v>
      </c>
      <c r="P535" s="11">
        <f t="shared" si="17"/>
        <v>0</v>
      </c>
      <c r="Q535" s="4">
        <f>SUM(line_downtime[[#This Row],[Emergency stop]:[Other]])</f>
        <v>6.6</v>
      </c>
    </row>
    <row r="536" spans="1:17" x14ac:dyDescent="0.25">
      <c r="A536">
        <v>422645</v>
      </c>
      <c r="B536" s="4">
        <v>0</v>
      </c>
      <c r="C536" s="4">
        <v>0</v>
      </c>
      <c r="D536" s="4">
        <v>6</v>
      </c>
      <c r="E536" s="4">
        <v>0</v>
      </c>
      <c r="F536" s="4">
        <v>43.8</v>
      </c>
      <c r="G536" s="4">
        <v>0</v>
      </c>
      <c r="H536" s="4">
        <v>0</v>
      </c>
      <c r="I536" s="4">
        <v>1.2</v>
      </c>
      <c r="J536" s="4">
        <v>0</v>
      </c>
      <c r="K536" s="4">
        <v>5.3999999999999995</v>
      </c>
      <c r="L536" s="4">
        <v>0</v>
      </c>
      <c r="M536" s="4">
        <v>0</v>
      </c>
      <c r="N536" s="11">
        <f>SUM(line_downtime[[#This Row],[Emergency stop]:[Other]])/60</f>
        <v>0.94</v>
      </c>
      <c r="O536" s="11">
        <f t="shared" si="16"/>
        <v>0.84</v>
      </c>
      <c r="P536" s="11">
        <f t="shared" si="17"/>
        <v>9.9999999999999978E-2</v>
      </c>
      <c r="Q536" s="4">
        <f>SUM(line_downtime[[#This Row],[Emergency stop]:[Other]])</f>
        <v>56.4</v>
      </c>
    </row>
    <row r="537" spans="1:17" x14ac:dyDescent="0.25">
      <c r="A537">
        <v>422646</v>
      </c>
      <c r="B537" s="4">
        <v>0</v>
      </c>
      <c r="C537" s="4">
        <v>0</v>
      </c>
      <c r="D537" s="4">
        <v>0.6</v>
      </c>
      <c r="E537" s="4">
        <v>7.1999999999999993</v>
      </c>
      <c r="F537" s="4">
        <v>0</v>
      </c>
      <c r="G537" s="4">
        <v>0</v>
      </c>
      <c r="H537" s="4">
        <v>0</v>
      </c>
      <c r="I537" s="4">
        <v>0</v>
      </c>
      <c r="J537" s="4">
        <v>31.200000000000003</v>
      </c>
      <c r="K537" s="4">
        <v>0</v>
      </c>
      <c r="L537" s="4">
        <v>0</v>
      </c>
      <c r="M537" s="4">
        <v>0</v>
      </c>
      <c r="N537" s="11">
        <f>SUM(line_downtime[[#This Row],[Emergency stop]:[Other]])/60</f>
        <v>0.65</v>
      </c>
      <c r="O537" s="11">
        <f t="shared" si="16"/>
        <v>0</v>
      </c>
      <c r="P537" s="11">
        <f t="shared" si="17"/>
        <v>0.65</v>
      </c>
      <c r="Q537" s="4">
        <f>SUM(line_downtime[[#This Row],[Emergency stop]:[Other]])</f>
        <v>39</v>
      </c>
    </row>
    <row r="538" spans="1:17" x14ac:dyDescent="0.25">
      <c r="A538">
        <v>422647</v>
      </c>
      <c r="B538" s="4">
        <v>0</v>
      </c>
      <c r="C538" s="4">
        <v>5.3999999999999995</v>
      </c>
      <c r="D538" s="4">
        <v>3</v>
      </c>
      <c r="E538" s="4">
        <v>0</v>
      </c>
      <c r="F538" s="4">
        <v>0</v>
      </c>
      <c r="G538" s="4">
        <v>0</v>
      </c>
      <c r="H538" s="4">
        <v>20.400000000000002</v>
      </c>
      <c r="I538" s="4">
        <v>0</v>
      </c>
      <c r="J538" s="4">
        <v>0</v>
      </c>
      <c r="K538" s="4">
        <v>15</v>
      </c>
      <c r="L538" s="4">
        <v>0</v>
      </c>
      <c r="M538" s="4">
        <v>0</v>
      </c>
      <c r="N538" s="11">
        <f>SUM(line_downtime[[#This Row],[Emergency stop]:[Other]])/60</f>
        <v>0.73</v>
      </c>
      <c r="O538" s="11">
        <f t="shared" si="16"/>
        <v>0.33999999999999997</v>
      </c>
      <c r="P538" s="11">
        <f t="shared" si="17"/>
        <v>0.39</v>
      </c>
      <c r="Q538" s="4">
        <f>SUM(line_downtime[[#This Row],[Emergency stop]:[Other]])</f>
        <v>43.8</v>
      </c>
    </row>
    <row r="539" spans="1:17" x14ac:dyDescent="0.25">
      <c r="A539">
        <v>422648</v>
      </c>
      <c r="B539" s="4">
        <v>0</v>
      </c>
      <c r="C539" s="4">
        <v>0</v>
      </c>
      <c r="D539" s="4">
        <v>0</v>
      </c>
      <c r="E539" s="4">
        <v>0</v>
      </c>
      <c r="F539" s="4">
        <v>0</v>
      </c>
      <c r="G539" s="4">
        <v>0</v>
      </c>
      <c r="H539" s="4">
        <v>5.3999999999999995</v>
      </c>
      <c r="I539" s="4">
        <v>0</v>
      </c>
      <c r="J539" s="4">
        <v>6</v>
      </c>
      <c r="K539" s="4">
        <v>0</v>
      </c>
      <c r="L539" s="4">
        <v>0</v>
      </c>
      <c r="M539" s="4">
        <v>0</v>
      </c>
      <c r="N539" s="11">
        <f>SUM(line_downtime[[#This Row],[Emergency stop]:[Other]])/60</f>
        <v>0.18999999999999997</v>
      </c>
      <c r="O539" s="11">
        <f t="shared" si="16"/>
        <v>0</v>
      </c>
      <c r="P539" s="11">
        <f t="shared" si="17"/>
        <v>0.18999999999999997</v>
      </c>
      <c r="Q539" s="4">
        <f>SUM(line_downtime[[#This Row],[Emergency stop]:[Other]])</f>
        <v>11.399999999999999</v>
      </c>
    </row>
    <row r="540" spans="1:17" x14ac:dyDescent="0.25">
      <c r="A540">
        <v>422649</v>
      </c>
      <c r="B540" s="4">
        <v>6.6</v>
      </c>
      <c r="C540" s="4">
        <v>0</v>
      </c>
      <c r="D540" s="4">
        <v>13.2</v>
      </c>
      <c r="E540" s="4">
        <v>6.6</v>
      </c>
      <c r="F540" s="4">
        <v>0</v>
      </c>
      <c r="G540" s="4">
        <v>0</v>
      </c>
      <c r="H540" s="4">
        <v>0</v>
      </c>
      <c r="I540" s="4">
        <v>13.8</v>
      </c>
      <c r="J540" s="4">
        <v>0</v>
      </c>
      <c r="K540" s="4">
        <v>0</v>
      </c>
      <c r="L540" s="4">
        <v>0</v>
      </c>
      <c r="M540" s="4">
        <v>0</v>
      </c>
      <c r="N540" s="11">
        <f>SUM(line_downtime[[#This Row],[Emergency stop]:[Other]])/60</f>
        <v>0.67</v>
      </c>
      <c r="O540" s="11">
        <f t="shared" si="16"/>
        <v>0.23</v>
      </c>
      <c r="P540" s="11">
        <f t="shared" si="17"/>
        <v>0.44000000000000006</v>
      </c>
      <c r="Q540" s="4">
        <f>SUM(line_downtime[[#This Row],[Emergency stop]:[Other]])</f>
        <v>40.200000000000003</v>
      </c>
    </row>
    <row r="541" spans="1:17" x14ac:dyDescent="0.25">
      <c r="A541">
        <v>422650</v>
      </c>
      <c r="B541" s="4">
        <v>0</v>
      </c>
      <c r="C541" s="4">
        <v>0</v>
      </c>
      <c r="D541" s="4">
        <v>0</v>
      </c>
      <c r="E541" s="4">
        <v>27</v>
      </c>
      <c r="F541" s="4">
        <v>0</v>
      </c>
      <c r="G541" s="4">
        <v>0</v>
      </c>
      <c r="H541" s="4">
        <v>0</v>
      </c>
      <c r="I541" s="4">
        <v>0</v>
      </c>
      <c r="J541" s="4">
        <v>6</v>
      </c>
      <c r="K541" s="4">
        <v>6</v>
      </c>
      <c r="L541" s="4">
        <v>0</v>
      </c>
      <c r="M541" s="4">
        <v>3</v>
      </c>
      <c r="N541" s="11">
        <f>SUM(line_downtime[[#This Row],[Emergency stop]:[Other]])/60</f>
        <v>0.7</v>
      </c>
      <c r="O541" s="11">
        <f t="shared" si="16"/>
        <v>0.1</v>
      </c>
      <c r="P541" s="11">
        <f t="shared" si="17"/>
        <v>0.6</v>
      </c>
      <c r="Q541" s="4">
        <f>SUM(line_downtime[[#This Row],[Emergency stop]:[Other]])</f>
        <v>42</v>
      </c>
    </row>
    <row r="542" spans="1:17" x14ac:dyDescent="0.25">
      <c r="A542">
        <v>422651</v>
      </c>
      <c r="B542" s="4">
        <v>10.799999999999999</v>
      </c>
      <c r="C542" s="4">
        <v>13.2</v>
      </c>
      <c r="D542" s="4">
        <v>0</v>
      </c>
      <c r="E542" s="4">
        <v>0</v>
      </c>
      <c r="F542" s="4">
        <v>0</v>
      </c>
      <c r="G542" s="4">
        <v>0</v>
      </c>
      <c r="H542" s="4">
        <v>0</v>
      </c>
      <c r="I542" s="4">
        <v>0</v>
      </c>
      <c r="J542" s="4">
        <v>6.6</v>
      </c>
      <c r="K542" s="4">
        <v>0</v>
      </c>
      <c r="L542" s="4">
        <v>0</v>
      </c>
      <c r="M542" s="4">
        <v>0</v>
      </c>
      <c r="N542" s="11">
        <f>SUM(line_downtime[[#This Row],[Emergency stop]:[Other]])/60</f>
        <v>0.51</v>
      </c>
      <c r="O542" s="11">
        <f t="shared" si="16"/>
        <v>0.22</v>
      </c>
      <c r="P542" s="11">
        <f t="shared" si="17"/>
        <v>0.29000000000000004</v>
      </c>
      <c r="Q542" s="4">
        <f>SUM(line_downtime[[#This Row],[Emergency stop]:[Other]])</f>
        <v>30.6</v>
      </c>
    </row>
    <row r="543" spans="1:17" x14ac:dyDescent="0.25">
      <c r="A543">
        <v>422652</v>
      </c>
      <c r="B543" s="4">
        <v>0</v>
      </c>
      <c r="C543" s="4">
        <v>0</v>
      </c>
      <c r="D543" s="4">
        <v>0</v>
      </c>
      <c r="E543" s="4">
        <v>0</v>
      </c>
      <c r="F543" s="4">
        <v>0</v>
      </c>
      <c r="G543" s="4">
        <v>0</v>
      </c>
      <c r="H543" s="4">
        <v>0</v>
      </c>
      <c r="I543" s="4">
        <v>0</v>
      </c>
      <c r="J543" s="4">
        <v>0</v>
      </c>
      <c r="K543" s="4">
        <v>0</v>
      </c>
      <c r="L543" s="4">
        <v>58.199999999999996</v>
      </c>
      <c r="M543" s="4">
        <v>0</v>
      </c>
      <c r="N543" s="11">
        <f>SUM(line_downtime[[#This Row],[Emergency stop]:[Other]])/60</f>
        <v>0.97</v>
      </c>
      <c r="O543" s="11">
        <f t="shared" si="16"/>
        <v>0.97</v>
      </c>
      <c r="P543" s="11">
        <f t="shared" si="17"/>
        <v>0</v>
      </c>
      <c r="Q543" s="4">
        <f>SUM(line_downtime[[#This Row],[Emergency stop]:[Other]])</f>
        <v>58.199999999999996</v>
      </c>
    </row>
    <row r="544" spans="1:17" x14ac:dyDescent="0.25">
      <c r="A544">
        <v>422653</v>
      </c>
      <c r="B544" s="4">
        <v>0</v>
      </c>
      <c r="C544" s="4">
        <v>0</v>
      </c>
      <c r="D544" s="4">
        <v>0</v>
      </c>
      <c r="E544" s="4">
        <v>0</v>
      </c>
      <c r="F544" s="4">
        <v>0</v>
      </c>
      <c r="G544" s="4">
        <v>0</v>
      </c>
      <c r="H544" s="4">
        <v>0</v>
      </c>
      <c r="I544" s="4">
        <v>4.2</v>
      </c>
      <c r="J544" s="4">
        <v>52.8</v>
      </c>
      <c r="K544" s="4">
        <v>0</v>
      </c>
      <c r="L544" s="4">
        <v>0</v>
      </c>
      <c r="M544" s="4">
        <v>0</v>
      </c>
      <c r="N544" s="11">
        <f>SUM(line_downtime[[#This Row],[Emergency stop]:[Other]])/60</f>
        <v>0.95</v>
      </c>
      <c r="O544" s="11">
        <f t="shared" si="16"/>
        <v>7.0000000000000007E-2</v>
      </c>
      <c r="P544" s="11">
        <f t="shared" si="17"/>
        <v>0.87999999999999989</v>
      </c>
      <c r="Q544" s="4">
        <f>SUM(line_downtime[[#This Row],[Emergency stop]:[Other]])</f>
        <v>57</v>
      </c>
    </row>
    <row r="545" spans="1:17" x14ac:dyDescent="0.25">
      <c r="A545">
        <v>422654</v>
      </c>
      <c r="B545" s="4">
        <v>0</v>
      </c>
      <c r="C545" s="4">
        <v>13.2</v>
      </c>
      <c r="D545" s="4">
        <v>0</v>
      </c>
      <c r="E545" s="4">
        <v>0</v>
      </c>
      <c r="F545" s="4">
        <v>0</v>
      </c>
      <c r="G545" s="4">
        <v>0</v>
      </c>
      <c r="H545" s="4">
        <v>16.8</v>
      </c>
      <c r="I545" s="4">
        <v>4.8</v>
      </c>
      <c r="J545" s="4">
        <v>0</v>
      </c>
      <c r="K545" s="4">
        <v>0</v>
      </c>
      <c r="L545" s="4">
        <v>0</v>
      </c>
      <c r="M545" s="4">
        <v>9</v>
      </c>
      <c r="N545" s="11">
        <f>SUM(line_downtime[[#This Row],[Emergency stop]:[Other]])/60</f>
        <v>0.73</v>
      </c>
      <c r="O545" s="11">
        <f t="shared" si="16"/>
        <v>0.3</v>
      </c>
      <c r="P545" s="11">
        <f t="shared" si="17"/>
        <v>0.43</v>
      </c>
      <c r="Q545" s="4">
        <f>SUM(line_downtime[[#This Row],[Emergency stop]:[Other]])</f>
        <v>43.8</v>
      </c>
    </row>
    <row r="546" spans="1:17" x14ac:dyDescent="0.25">
      <c r="A546">
        <v>422655</v>
      </c>
      <c r="B546" s="4">
        <v>0</v>
      </c>
      <c r="C546" s="4">
        <v>21.599999999999998</v>
      </c>
      <c r="D546" s="4">
        <v>0</v>
      </c>
      <c r="E546" s="4">
        <v>0</v>
      </c>
      <c r="F546" s="4">
        <v>0</v>
      </c>
      <c r="G546" s="4">
        <v>0</v>
      </c>
      <c r="H546" s="4">
        <v>0</v>
      </c>
      <c r="I546" s="4">
        <v>0</v>
      </c>
      <c r="J546" s="4">
        <v>0</v>
      </c>
      <c r="K546" s="4">
        <v>0</v>
      </c>
      <c r="L546" s="4">
        <v>0</v>
      </c>
      <c r="M546" s="4">
        <v>0</v>
      </c>
      <c r="N546" s="11">
        <f>SUM(line_downtime[[#This Row],[Emergency stop]:[Other]])/60</f>
        <v>0.36</v>
      </c>
      <c r="O546" s="11">
        <f t="shared" si="16"/>
        <v>0.36</v>
      </c>
      <c r="P546" s="11">
        <f t="shared" si="17"/>
        <v>0</v>
      </c>
      <c r="Q546" s="4">
        <f>SUM(line_downtime[[#This Row],[Emergency stop]:[Other]])</f>
        <v>21.599999999999998</v>
      </c>
    </row>
    <row r="547" spans="1:17" x14ac:dyDescent="0.25">
      <c r="A547">
        <v>422656</v>
      </c>
      <c r="B547" s="4">
        <v>0</v>
      </c>
      <c r="C547" s="4">
        <v>0</v>
      </c>
      <c r="D547" s="4">
        <v>0</v>
      </c>
      <c r="E547" s="4">
        <v>0</v>
      </c>
      <c r="F547" s="4">
        <v>0</v>
      </c>
      <c r="G547" s="4">
        <v>39.6</v>
      </c>
      <c r="H547" s="4">
        <v>0</v>
      </c>
      <c r="I547" s="4">
        <v>0</v>
      </c>
      <c r="J547" s="4">
        <v>0</v>
      </c>
      <c r="K547" s="4">
        <v>0</v>
      </c>
      <c r="L547" s="4">
        <v>0</v>
      </c>
      <c r="M547" s="4">
        <v>12</v>
      </c>
      <c r="N547" s="11">
        <f>SUM(line_downtime[[#This Row],[Emergency stop]:[Other]])/60</f>
        <v>0.86</v>
      </c>
      <c r="O547" s="11">
        <f t="shared" si="16"/>
        <v>0.66</v>
      </c>
      <c r="P547" s="11">
        <f t="shared" si="17"/>
        <v>0.19999999999999996</v>
      </c>
      <c r="Q547" s="4">
        <f>SUM(line_downtime[[#This Row],[Emergency stop]:[Other]])</f>
        <v>51.6</v>
      </c>
    </row>
    <row r="548" spans="1:17" x14ac:dyDescent="0.25">
      <c r="A548">
        <v>422657</v>
      </c>
      <c r="B548" s="4">
        <v>0</v>
      </c>
      <c r="C548" s="4">
        <v>0</v>
      </c>
      <c r="D548" s="4">
        <v>0</v>
      </c>
      <c r="E548" s="4">
        <v>0</v>
      </c>
      <c r="F548" s="4">
        <v>0</v>
      </c>
      <c r="G548" s="4">
        <v>0</v>
      </c>
      <c r="H548" s="4">
        <v>16.8</v>
      </c>
      <c r="I548" s="4">
        <v>16.200000000000003</v>
      </c>
      <c r="J548" s="4">
        <v>0</v>
      </c>
      <c r="K548" s="4">
        <v>0</v>
      </c>
      <c r="L548" s="4">
        <v>6.6</v>
      </c>
      <c r="M548" s="4">
        <v>10.200000000000001</v>
      </c>
      <c r="N548" s="11">
        <f>SUM(line_downtime[[#This Row],[Emergency stop]:[Other]])/60</f>
        <v>0.83000000000000007</v>
      </c>
      <c r="O548" s="11">
        <f t="shared" si="16"/>
        <v>0.38000000000000006</v>
      </c>
      <c r="P548" s="11">
        <f t="shared" si="17"/>
        <v>0.45</v>
      </c>
      <c r="Q548" s="4">
        <f>SUM(line_downtime[[#This Row],[Emergency stop]:[Other]])</f>
        <v>49.800000000000004</v>
      </c>
    </row>
    <row r="549" spans="1:17" x14ac:dyDescent="0.25">
      <c r="A549">
        <v>422658</v>
      </c>
      <c r="B549" s="4">
        <v>0</v>
      </c>
      <c r="C549" s="4">
        <v>3</v>
      </c>
      <c r="D549" s="4">
        <v>0</v>
      </c>
      <c r="E549" s="4">
        <v>0</v>
      </c>
      <c r="F549" s="4">
        <v>0</v>
      </c>
      <c r="G549" s="4">
        <v>7.1999999999999993</v>
      </c>
      <c r="H549" s="4">
        <v>13.2</v>
      </c>
      <c r="I549" s="4">
        <v>0</v>
      </c>
      <c r="J549" s="4">
        <v>0</v>
      </c>
      <c r="K549" s="4">
        <v>0</v>
      </c>
      <c r="L549" s="4">
        <v>0</v>
      </c>
      <c r="M549" s="4">
        <v>0</v>
      </c>
      <c r="N549" s="11">
        <f>SUM(line_downtime[[#This Row],[Emergency stop]:[Other]])/60</f>
        <v>0.38999999999999996</v>
      </c>
      <c r="O549" s="11">
        <f t="shared" si="16"/>
        <v>0.16999999999999998</v>
      </c>
      <c r="P549" s="11">
        <f t="shared" si="17"/>
        <v>0.21999999999999997</v>
      </c>
      <c r="Q549" s="4">
        <f>SUM(line_downtime[[#This Row],[Emergency stop]:[Other]])</f>
        <v>23.4</v>
      </c>
    </row>
    <row r="550" spans="1:17" x14ac:dyDescent="0.25">
      <c r="A550">
        <v>422659</v>
      </c>
      <c r="B550" s="4">
        <v>0</v>
      </c>
      <c r="C550" s="4">
        <v>0</v>
      </c>
      <c r="D550" s="4">
        <v>0</v>
      </c>
      <c r="E550" s="4">
        <v>0</v>
      </c>
      <c r="F550" s="4">
        <v>0</v>
      </c>
      <c r="G550" s="4">
        <v>0</v>
      </c>
      <c r="H550" s="4">
        <v>0</v>
      </c>
      <c r="I550" s="4">
        <v>0</v>
      </c>
      <c r="J550" s="4">
        <v>0</v>
      </c>
      <c r="K550" s="4">
        <v>0</v>
      </c>
      <c r="L550" s="4">
        <v>8.4</v>
      </c>
      <c r="M550" s="4">
        <v>1.7999999999999998</v>
      </c>
      <c r="N550" s="11">
        <f>SUM(line_downtime[[#This Row],[Emergency stop]:[Other]])/60</f>
        <v>0.16999999999999998</v>
      </c>
      <c r="O550" s="11">
        <f t="shared" si="16"/>
        <v>0.14000000000000001</v>
      </c>
      <c r="P550" s="11">
        <f t="shared" si="17"/>
        <v>2.9999999999999971E-2</v>
      </c>
      <c r="Q550" s="4">
        <f>SUM(line_downtime[[#This Row],[Emergency stop]:[Other]])</f>
        <v>10.199999999999999</v>
      </c>
    </row>
    <row r="551" spans="1:17" x14ac:dyDescent="0.25">
      <c r="A551">
        <v>422660</v>
      </c>
      <c r="B551" s="4">
        <v>0</v>
      </c>
      <c r="C551" s="4">
        <v>0</v>
      </c>
      <c r="D551" s="4">
        <v>30</v>
      </c>
      <c r="E551" s="4">
        <v>0</v>
      </c>
      <c r="F551" s="4">
        <v>0</v>
      </c>
      <c r="G551" s="4">
        <v>0</v>
      </c>
      <c r="H551" s="4">
        <v>0</v>
      </c>
      <c r="I551" s="4">
        <v>0</v>
      </c>
      <c r="J551" s="4">
        <v>0</v>
      </c>
      <c r="K551" s="4">
        <v>0</v>
      </c>
      <c r="L551" s="4">
        <v>0</v>
      </c>
      <c r="M551" s="4">
        <v>0</v>
      </c>
      <c r="N551" s="11">
        <f>SUM(line_downtime[[#This Row],[Emergency stop]:[Other]])/60</f>
        <v>0.5</v>
      </c>
      <c r="O551" s="11">
        <f t="shared" si="16"/>
        <v>0</v>
      </c>
      <c r="P551" s="11">
        <f t="shared" si="17"/>
        <v>0.5</v>
      </c>
      <c r="Q551" s="4">
        <f>SUM(line_downtime[[#This Row],[Emergency stop]:[Other]])</f>
        <v>30</v>
      </c>
    </row>
    <row r="552" spans="1:17" x14ac:dyDescent="0.25">
      <c r="A552">
        <v>422661</v>
      </c>
      <c r="B552" s="4">
        <v>0</v>
      </c>
      <c r="C552" s="4">
        <v>0</v>
      </c>
      <c r="D552" s="4">
        <v>2.4</v>
      </c>
      <c r="E552" s="4">
        <v>0</v>
      </c>
      <c r="F552" s="4">
        <v>0</v>
      </c>
      <c r="G552" s="4">
        <v>0</v>
      </c>
      <c r="H552" s="4">
        <v>0</v>
      </c>
      <c r="I552" s="4">
        <v>0</v>
      </c>
      <c r="J552" s="4">
        <v>0</v>
      </c>
      <c r="K552" s="4">
        <v>0</v>
      </c>
      <c r="L552" s="4">
        <v>2.4</v>
      </c>
      <c r="M552" s="4">
        <v>10.200000000000001</v>
      </c>
      <c r="N552" s="11">
        <f>SUM(line_downtime[[#This Row],[Emergency stop]:[Other]])/60</f>
        <v>0.25</v>
      </c>
      <c r="O552" s="11">
        <f t="shared" si="16"/>
        <v>0.04</v>
      </c>
      <c r="P552" s="11">
        <f t="shared" si="17"/>
        <v>0.21</v>
      </c>
      <c r="Q552" s="4">
        <f>SUM(line_downtime[[#This Row],[Emergency stop]:[Other]])</f>
        <v>15</v>
      </c>
    </row>
    <row r="553" spans="1:17" x14ac:dyDescent="0.25">
      <c r="A553">
        <v>422662</v>
      </c>
      <c r="B553" s="4">
        <v>15</v>
      </c>
      <c r="C553" s="4">
        <v>0</v>
      </c>
      <c r="D553" s="4">
        <v>0</v>
      </c>
      <c r="E553" s="4">
        <v>0</v>
      </c>
      <c r="F553" s="4">
        <v>0</v>
      </c>
      <c r="G553" s="4">
        <v>0</v>
      </c>
      <c r="H553" s="4">
        <v>0</v>
      </c>
      <c r="I553" s="4">
        <v>18.600000000000001</v>
      </c>
      <c r="J553" s="4">
        <v>0</v>
      </c>
      <c r="K553" s="4">
        <v>0</v>
      </c>
      <c r="L553" s="4">
        <v>9</v>
      </c>
      <c r="M553" s="4">
        <v>0</v>
      </c>
      <c r="N553" s="11">
        <f>SUM(line_downtime[[#This Row],[Emergency stop]:[Other]])/60</f>
        <v>0.71000000000000008</v>
      </c>
      <c r="O553" s="11">
        <f t="shared" si="16"/>
        <v>0.46</v>
      </c>
      <c r="P553" s="11">
        <f t="shared" si="17"/>
        <v>0.25000000000000006</v>
      </c>
      <c r="Q553" s="4">
        <f>SUM(line_downtime[[#This Row],[Emergency stop]:[Other]])</f>
        <v>42.6</v>
      </c>
    </row>
    <row r="554" spans="1:17" x14ac:dyDescent="0.25">
      <c r="A554">
        <v>422663</v>
      </c>
      <c r="B554" s="4">
        <v>0</v>
      </c>
      <c r="C554" s="4">
        <v>0</v>
      </c>
      <c r="D554" s="4">
        <v>0</v>
      </c>
      <c r="E554" s="4">
        <v>18.600000000000001</v>
      </c>
      <c r="F554" s="4">
        <v>0</v>
      </c>
      <c r="G554" s="4">
        <v>0</v>
      </c>
      <c r="H554" s="4">
        <v>0</v>
      </c>
      <c r="I554" s="4">
        <v>3</v>
      </c>
      <c r="J554" s="4">
        <v>1.7999999999999998</v>
      </c>
      <c r="K554" s="4">
        <v>1.7999999999999998</v>
      </c>
      <c r="L554" s="4">
        <v>0</v>
      </c>
      <c r="M554" s="4">
        <v>0</v>
      </c>
      <c r="N554" s="11">
        <f>SUM(line_downtime[[#This Row],[Emergency stop]:[Other]])/60</f>
        <v>0.42000000000000004</v>
      </c>
      <c r="O554" s="11">
        <f t="shared" si="16"/>
        <v>0.08</v>
      </c>
      <c r="P554" s="11">
        <f t="shared" si="17"/>
        <v>0.34</v>
      </c>
      <c r="Q554" s="4">
        <f>SUM(line_downtime[[#This Row],[Emergency stop]:[Other]])</f>
        <v>25.200000000000003</v>
      </c>
    </row>
    <row r="555" spans="1:17" x14ac:dyDescent="0.25">
      <c r="A555">
        <v>422664</v>
      </c>
      <c r="B555" s="4">
        <v>1.7999999999999998</v>
      </c>
      <c r="C555" s="4">
        <v>0</v>
      </c>
      <c r="D555" s="4">
        <v>0</v>
      </c>
      <c r="E555" s="4">
        <v>0</v>
      </c>
      <c r="F555" s="4">
        <v>0</v>
      </c>
      <c r="G555" s="4">
        <v>0</v>
      </c>
      <c r="H555" s="4">
        <v>0</v>
      </c>
      <c r="I555" s="4">
        <v>0</v>
      </c>
      <c r="J555" s="4">
        <v>0</v>
      </c>
      <c r="K555" s="4">
        <v>5.3999999999999995</v>
      </c>
      <c r="L555" s="4">
        <v>6</v>
      </c>
      <c r="M555" s="4">
        <v>0</v>
      </c>
      <c r="N555" s="11">
        <f>SUM(line_downtime[[#This Row],[Emergency stop]:[Other]])/60</f>
        <v>0.22</v>
      </c>
      <c r="O555" s="11">
        <f t="shared" si="16"/>
        <v>0.18999999999999997</v>
      </c>
      <c r="P555" s="11">
        <f t="shared" si="17"/>
        <v>3.0000000000000027E-2</v>
      </c>
      <c r="Q555" s="4">
        <f>SUM(line_downtime[[#This Row],[Emergency stop]:[Other]])</f>
        <v>13.2</v>
      </c>
    </row>
    <row r="556" spans="1:17" x14ac:dyDescent="0.25">
      <c r="A556">
        <v>422665</v>
      </c>
      <c r="B556" s="4">
        <v>0</v>
      </c>
      <c r="C556" s="4">
        <v>0</v>
      </c>
      <c r="D556" s="4">
        <v>0</v>
      </c>
      <c r="E556" s="4">
        <v>0</v>
      </c>
      <c r="F556" s="4">
        <v>0</v>
      </c>
      <c r="G556" s="4">
        <v>7.8000000000000007</v>
      </c>
      <c r="H556" s="4">
        <v>0</v>
      </c>
      <c r="I556" s="4">
        <v>0</v>
      </c>
      <c r="J556" s="4">
        <v>0</v>
      </c>
      <c r="K556" s="4">
        <v>1.2</v>
      </c>
      <c r="L556" s="4">
        <v>3</v>
      </c>
      <c r="M556" s="4">
        <v>0</v>
      </c>
      <c r="N556" s="11">
        <f>SUM(line_downtime[[#This Row],[Emergency stop]:[Other]])/60</f>
        <v>0.2</v>
      </c>
      <c r="O556" s="11">
        <f t="shared" si="16"/>
        <v>0.2</v>
      </c>
      <c r="P556" s="11">
        <f t="shared" si="17"/>
        <v>0</v>
      </c>
      <c r="Q556" s="4">
        <f>SUM(line_downtime[[#This Row],[Emergency stop]:[Other]])</f>
        <v>12</v>
      </c>
    </row>
    <row r="557" spans="1:17" x14ac:dyDescent="0.25">
      <c r="A557">
        <v>422666</v>
      </c>
      <c r="B557" s="4">
        <v>0</v>
      </c>
      <c r="C557" s="4">
        <v>0</v>
      </c>
      <c r="D557" s="4">
        <v>0</v>
      </c>
      <c r="E557" s="4">
        <v>0</v>
      </c>
      <c r="F557" s="4">
        <v>0</v>
      </c>
      <c r="G557" s="4">
        <v>0</v>
      </c>
      <c r="H557" s="4">
        <v>0</v>
      </c>
      <c r="I557" s="4">
        <v>27.6</v>
      </c>
      <c r="J557" s="4">
        <v>0</v>
      </c>
      <c r="K557" s="4">
        <v>0</v>
      </c>
      <c r="L557" s="4">
        <v>0</v>
      </c>
      <c r="M557" s="4">
        <v>0</v>
      </c>
      <c r="N557" s="11">
        <f>SUM(line_downtime[[#This Row],[Emergency stop]:[Other]])/60</f>
        <v>0.46</v>
      </c>
      <c r="O557" s="11">
        <f t="shared" si="16"/>
        <v>0.46</v>
      </c>
      <c r="P557" s="11">
        <f t="shared" si="17"/>
        <v>0</v>
      </c>
      <c r="Q557" s="4">
        <f>SUM(line_downtime[[#This Row],[Emergency stop]:[Other]])</f>
        <v>27.6</v>
      </c>
    </row>
    <row r="558" spans="1:17" x14ac:dyDescent="0.25">
      <c r="A558">
        <v>422667</v>
      </c>
      <c r="B558" s="4">
        <v>0</v>
      </c>
      <c r="C558" s="4">
        <v>0</v>
      </c>
      <c r="D558" s="4">
        <v>33.6</v>
      </c>
      <c r="E558" s="4">
        <v>0</v>
      </c>
      <c r="F558" s="4">
        <v>20.400000000000002</v>
      </c>
      <c r="G558" s="4">
        <v>0</v>
      </c>
      <c r="H558" s="4">
        <v>28.2</v>
      </c>
      <c r="I558" s="4">
        <v>0</v>
      </c>
      <c r="J558" s="4">
        <v>4.8</v>
      </c>
      <c r="K558" s="4">
        <v>0</v>
      </c>
      <c r="L558" s="4">
        <v>0</v>
      </c>
      <c r="M558" s="4">
        <v>0</v>
      </c>
      <c r="N558" s="11">
        <f>SUM(line_downtime[[#This Row],[Emergency stop]:[Other]])/60</f>
        <v>1.45</v>
      </c>
      <c r="O558" s="11">
        <f t="shared" si="16"/>
        <v>0.34</v>
      </c>
      <c r="P558" s="11">
        <f t="shared" si="17"/>
        <v>1.1099999999999999</v>
      </c>
      <c r="Q558" s="4">
        <f>SUM(line_downtime[[#This Row],[Emergency stop]:[Other]])</f>
        <v>87</v>
      </c>
    </row>
    <row r="559" spans="1:17" x14ac:dyDescent="0.25">
      <c r="A559">
        <v>422668</v>
      </c>
      <c r="B559" s="4">
        <v>0</v>
      </c>
      <c r="C559" s="4">
        <v>0</v>
      </c>
      <c r="D559" s="4">
        <v>1.7999999999999998</v>
      </c>
      <c r="E559" s="4">
        <v>0</v>
      </c>
      <c r="F559" s="4">
        <v>0</v>
      </c>
      <c r="G559" s="4">
        <v>1.2</v>
      </c>
      <c r="H559" s="4">
        <v>0</v>
      </c>
      <c r="I559" s="4">
        <v>0</v>
      </c>
      <c r="J559" s="4">
        <v>0</v>
      </c>
      <c r="K559" s="4">
        <v>7.8000000000000007</v>
      </c>
      <c r="L559" s="4">
        <v>0</v>
      </c>
      <c r="M559" s="4">
        <v>1.2</v>
      </c>
      <c r="N559" s="11">
        <f>SUM(line_downtime[[#This Row],[Emergency stop]:[Other]])/60</f>
        <v>0.2</v>
      </c>
      <c r="O559" s="11">
        <f t="shared" si="16"/>
        <v>0.15</v>
      </c>
      <c r="P559" s="11">
        <f t="shared" si="17"/>
        <v>5.0000000000000017E-2</v>
      </c>
      <c r="Q559" s="4">
        <f>SUM(line_downtime[[#This Row],[Emergency stop]:[Other]])</f>
        <v>12</v>
      </c>
    </row>
    <row r="560" spans="1:17" x14ac:dyDescent="0.25">
      <c r="A560">
        <v>422669</v>
      </c>
      <c r="B560" s="4">
        <v>0</v>
      </c>
      <c r="C560" s="4">
        <v>0</v>
      </c>
      <c r="D560" s="4">
        <v>0</v>
      </c>
      <c r="E560" s="4">
        <v>1.7999999999999998</v>
      </c>
      <c r="F560" s="4">
        <v>6</v>
      </c>
      <c r="G560" s="4">
        <v>1.2</v>
      </c>
      <c r="H560" s="4">
        <v>0</v>
      </c>
      <c r="I560" s="4">
        <v>0</v>
      </c>
      <c r="J560" s="4">
        <v>0</v>
      </c>
      <c r="K560" s="4">
        <v>0</v>
      </c>
      <c r="L560" s="4">
        <v>0</v>
      </c>
      <c r="M560" s="4">
        <v>39.6</v>
      </c>
      <c r="N560" s="11">
        <f>SUM(line_downtime[[#This Row],[Emergency stop]:[Other]])/60</f>
        <v>0.81</v>
      </c>
      <c r="O560" s="11">
        <f t="shared" si="16"/>
        <v>0.12000000000000001</v>
      </c>
      <c r="P560" s="11">
        <f t="shared" si="17"/>
        <v>0.69000000000000006</v>
      </c>
      <c r="Q560" s="4">
        <f>SUM(line_downtime[[#This Row],[Emergency stop]:[Other]])</f>
        <v>48.6</v>
      </c>
    </row>
    <row r="561" spans="1:17" x14ac:dyDescent="0.25">
      <c r="A561">
        <v>422670</v>
      </c>
      <c r="B561" s="4">
        <v>0</v>
      </c>
      <c r="C561" s="4">
        <v>0</v>
      </c>
      <c r="D561" s="4">
        <v>0</v>
      </c>
      <c r="E561" s="4">
        <v>0</v>
      </c>
      <c r="F561" s="4">
        <v>2.4</v>
      </c>
      <c r="G561" s="4">
        <v>9</v>
      </c>
      <c r="H561" s="4">
        <v>0.6</v>
      </c>
      <c r="I561" s="4">
        <v>0</v>
      </c>
      <c r="J561" s="4">
        <v>0</v>
      </c>
      <c r="K561" s="4">
        <v>6.6</v>
      </c>
      <c r="L561" s="4">
        <v>0</v>
      </c>
      <c r="M561" s="4">
        <v>0</v>
      </c>
      <c r="N561" s="11">
        <f>SUM(line_downtime[[#This Row],[Emergency stop]:[Other]])/60</f>
        <v>0.31</v>
      </c>
      <c r="O561" s="11">
        <f t="shared" si="16"/>
        <v>0.3</v>
      </c>
      <c r="P561" s="11">
        <f t="shared" si="17"/>
        <v>1.0000000000000009E-2</v>
      </c>
      <c r="Q561" s="4">
        <f>SUM(line_downtime[[#This Row],[Emergency stop]:[Other]])</f>
        <v>18.600000000000001</v>
      </c>
    </row>
    <row r="562" spans="1:17" x14ac:dyDescent="0.25">
      <c r="A562">
        <v>422671</v>
      </c>
      <c r="B562" s="4">
        <v>0</v>
      </c>
      <c r="C562" s="4">
        <v>3.5999999999999996</v>
      </c>
      <c r="D562" s="4">
        <v>0</v>
      </c>
      <c r="E562" s="4">
        <v>0</v>
      </c>
      <c r="F562" s="4">
        <v>15</v>
      </c>
      <c r="G562" s="4">
        <v>0</v>
      </c>
      <c r="H562" s="4">
        <v>0</v>
      </c>
      <c r="I562" s="4">
        <v>0</v>
      </c>
      <c r="J562" s="4">
        <v>0</v>
      </c>
      <c r="K562" s="4">
        <v>0</v>
      </c>
      <c r="L562" s="4">
        <v>0</v>
      </c>
      <c r="M562" s="4">
        <v>9</v>
      </c>
      <c r="N562" s="11">
        <f>SUM(line_downtime[[#This Row],[Emergency stop]:[Other]])/60</f>
        <v>0.46</v>
      </c>
      <c r="O562" s="11">
        <f t="shared" si="16"/>
        <v>0.31</v>
      </c>
      <c r="P562" s="11">
        <f t="shared" si="17"/>
        <v>0.15000000000000002</v>
      </c>
      <c r="Q562" s="4">
        <f>SUM(line_downtime[[#This Row],[Emergency stop]:[Other]])</f>
        <v>27.6</v>
      </c>
    </row>
    <row r="563" spans="1:17" x14ac:dyDescent="0.25">
      <c r="A563">
        <v>422672</v>
      </c>
      <c r="B563" s="4">
        <v>28.2</v>
      </c>
      <c r="C563" s="4">
        <v>0.6</v>
      </c>
      <c r="D563" s="4">
        <v>0</v>
      </c>
      <c r="E563" s="4">
        <v>0</v>
      </c>
      <c r="F563" s="4">
        <v>0</v>
      </c>
      <c r="G563" s="4">
        <v>0</v>
      </c>
      <c r="H563" s="4">
        <v>0</v>
      </c>
      <c r="I563" s="4">
        <v>0</v>
      </c>
      <c r="J563" s="4">
        <v>0</v>
      </c>
      <c r="K563" s="4">
        <v>12</v>
      </c>
      <c r="L563" s="4">
        <v>0</v>
      </c>
      <c r="M563" s="4">
        <v>0</v>
      </c>
      <c r="N563" s="11">
        <f>SUM(line_downtime[[#This Row],[Emergency stop]:[Other]])/60</f>
        <v>0.67999999999999994</v>
      </c>
      <c r="O563" s="11">
        <f t="shared" si="16"/>
        <v>0.21</v>
      </c>
      <c r="P563" s="11">
        <f t="shared" si="17"/>
        <v>0.47</v>
      </c>
      <c r="Q563" s="4">
        <f>SUM(line_downtime[[#This Row],[Emergency stop]:[Other]])</f>
        <v>40.799999999999997</v>
      </c>
    </row>
    <row r="564" spans="1:17" x14ac:dyDescent="0.25">
      <c r="A564">
        <v>422673</v>
      </c>
      <c r="B564" s="4">
        <v>0</v>
      </c>
      <c r="C564" s="4">
        <v>0</v>
      </c>
      <c r="D564" s="4">
        <v>0</v>
      </c>
      <c r="E564" s="4">
        <v>0</v>
      </c>
      <c r="F564" s="4">
        <v>5.3999999999999995</v>
      </c>
      <c r="G564" s="4">
        <v>0</v>
      </c>
      <c r="H564" s="4">
        <v>22.8</v>
      </c>
      <c r="I564" s="4">
        <v>0</v>
      </c>
      <c r="J564" s="4">
        <v>0</v>
      </c>
      <c r="K564" s="4">
        <v>0</v>
      </c>
      <c r="L564" s="4">
        <v>0</v>
      </c>
      <c r="M564" s="4">
        <v>11.4</v>
      </c>
      <c r="N564" s="11">
        <f>SUM(line_downtime[[#This Row],[Emergency stop]:[Other]])/60</f>
        <v>0.66</v>
      </c>
      <c r="O564" s="11">
        <f t="shared" si="16"/>
        <v>0.09</v>
      </c>
      <c r="P564" s="11">
        <f t="shared" si="17"/>
        <v>0.57000000000000006</v>
      </c>
      <c r="Q564" s="4">
        <f>SUM(line_downtime[[#This Row],[Emergency stop]:[Other]])</f>
        <v>39.6</v>
      </c>
    </row>
    <row r="565" spans="1:17" x14ac:dyDescent="0.25">
      <c r="A565">
        <v>422674</v>
      </c>
      <c r="B565" s="4">
        <v>0</v>
      </c>
      <c r="C565" s="4">
        <v>0</v>
      </c>
      <c r="D565" s="4">
        <v>0</v>
      </c>
      <c r="E565" s="4">
        <v>0</v>
      </c>
      <c r="F565" s="4">
        <v>0.6</v>
      </c>
      <c r="G565" s="4">
        <v>0</v>
      </c>
      <c r="H565" s="4">
        <v>0</v>
      </c>
      <c r="I565" s="4">
        <v>0</v>
      </c>
      <c r="J565" s="4">
        <v>0</v>
      </c>
      <c r="K565" s="4">
        <v>5.3999999999999995</v>
      </c>
      <c r="L565" s="4">
        <v>1.2</v>
      </c>
      <c r="M565" s="4">
        <v>0</v>
      </c>
      <c r="N565" s="11">
        <f>SUM(line_downtime[[#This Row],[Emergency stop]:[Other]])/60</f>
        <v>0.11999999999999998</v>
      </c>
      <c r="O565" s="11">
        <f t="shared" si="16"/>
        <v>0.11999999999999998</v>
      </c>
      <c r="P565" s="11">
        <f t="shared" si="17"/>
        <v>0</v>
      </c>
      <c r="Q565" s="4">
        <f>SUM(line_downtime[[#This Row],[Emergency stop]:[Other]])</f>
        <v>7.1999999999999993</v>
      </c>
    </row>
    <row r="566" spans="1:17" x14ac:dyDescent="0.25">
      <c r="A566">
        <v>422675</v>
      </c>
      <c r="B566" s="4">
        <v>4.8</v>
      </c>
      <c r="C566" s="4">
        <v>0</v>
      </c>
      <c r="D566" s="4">
        <v>0</v>
      </c>
      <c r="E566" s="4">
        <v>0</v>
      </c>
      <c r="F566" s="4">
        <v>0</v>
      </c>
      <c r="G566" s="4">
        <v>0</v>
      </c>
      <c r="H566" s="4">
        <v>15.600000000000001</v>
      </c>
      <c r="I566" s="4">
        <v>3</v>
      </c>
      <c r="J566" s="4">
        <v>0</v>
      </c>
      <c r="K566" s="4">
        <v>9.6</v>
      </c>
      <c r="L566" s="4">
        <v>0</v>
      </c>
      <c r="M566" s="4">
        <v>0</v>
      </c>
      <c r="N566" s="11">
        <f>SUM(line_downtime[[#This Row],[Emergency stop]:[Other]])/60</f>
        <v>0.55000000000000004</v>
      </c>
      <c r="O566" s="11">
        <f t="shared" si="16"/>
        <v>0.21</v>
      </c>
      <c r="P566" s="11">
        <f t="shared" si="17"/>
        <v>0.34000000000000008</v>
      </c>
      <c r="Q566" s="4">
        <f>SUM(line_downtime[[#This Row],[Emergency stop]:[Other]])</f>
        <v>33</v>
      </c>
    </row>
    <row r="567" spans="1:17" x14ac:dyDescent="0.25">
      <c r="A567">
        <v>422676</v>
      </c>
      <c r="B567" s="4">
        <v>0</v>
      </c>
      <c r="C567" s="4">
        <v>0</v>
      </c>
      <c r="D567" s="4">
        <v>0</v>
      </c>
      <c r="E567" s="4">
        <v>0</v>
      </c>
      <c r="F567" s="4">
        <v>0</v>
      </c>
      <c r="G567" s="4">
        <v>34.199999999999996</v>
      </c>
      <c r="H567" s="4">
        <v>0</v>
      </c>
      <c r="I567" s="4">
        <v>0</v>
      </c>
      <c r="J567" s="4">
        <v>0</v>
      </c>
      <c r="K567" s="4">
        <v>0</v>
      </c>
      <c r="L567" s="4">
        <v>0</v>
      </c>
      <c r="M567" s="4">
        <v>0</v>
      </c>
      <c r="N567" s="11">
        <f>SUM(line_downtime[[#This Row],[Emergency stop]:[Other]])/60</f>
        <v>0.56999999999999995</v>
      </c>
      <c r="O567" s="11">
        <f t="shared" si="16"/>
        <v>0.56999999999999995</v>
      </c>
      <c r="P567" s="11">
        <f t="shared" si="17"/>
        <v>0</v>
      </c>
      <c r="Q567" s="4">
        <f>SUM(line_downtime[[#This Row],[Emergency stop]:[Other]])</f>
        <v>34.199999999999996</v>
      </c>
    </row>
    <row r="568" spans="1:17" x14ac:dyDescent="0.25">
      <c r="A568">
        <v>422677</v>
      </c>
      <c r="B568" s="4">
        <v>0</v>
      </c>
      <c r="C568" s="4">
        <v>0</v>
      </c>
      <c r="D568" s="4">
        <v>0</v>
      </c>
      <c r="E568" s="4">
        <v>18.600000000000001</v>
      </c>
      <c r="F568" s="4">
        <v>0</v>
      </c>
      <c r="G568" s="4">
        <v>0</v>
      </c>
      <c r="H568" s="4">
        <v>0</v>
      </c>
      <c r="I568" s="4">
        <v>4.8</v>
      </c>
      <c r="J568" s="4">
        <v>0</v>
      </c>
      <c r="K568" s="4">
        <v>0</v>
      </c>
      <c r="L568" s="4">
        <v>0</v>
      </c>
      <c r="M568" s="4">
        <v>0</v>
      </c>
      <c r="N568" s="11">
        <f>SUM(line_downtime[[#This Row],[Emergency stop]:[Other]])/60</f>
        <v>0.39</v>
      </c>
      <c r="O568" s="11">
        <f t="shared" si="16"/>
        <v>0.08</v>
      </c>
      <c r="P568" s="11">
        <f t="shared" si="17"/>
        <v>0.31</v>
      </c>
      <c r="Q568" s="4">
        <f>SUM(line_downtime[[#This Row],[Emergency stop]:[Other]])</f>
        <v>23.400000000000002</v>
      </c>
    </row>
    <row r="569" spans="1:17" x14ac:dyDescent="0.25">
      <c r="A569">
        <v>422678</v>
      </c>
      <c r="B569" s="4">
        <v>0</v>
      </c>
      <c r="C569" s="4">
        <v>0</v>
      </c>
      <c r="D569" s="4">
        <v>0</v>
      </c>
      <c r="E569" s="4">
        <v>29.4</v>
      </c>
      <c r="F569" s="4">
        <v>0</v>
      </c>
      <c r="G569" s="4">
        <v>0</v>
      </c>
      <c r="H569" s="4">
        <v>0</v>
      </c>
      <c r="I569" s="4">
        <v>0</v>
      </c>
      <c r="J569" s="4">
        <v>0</v>
      </c>
      <c r="K569" s="4">
        <v>0</v>
      </c>
      <c r="L569" s="4">
        <v>0</v>
      </c>
      <c r="M569" s="4">
        <v>22.2</v>
      </c>
      <c r="N569" s="11">
        <f>SUM(line_downtime[[#This Row],[Emergency stop]:[Other]])/60</f>
        <v>0.85999999999999988</v>
      </c>
      <c r="O569" s="11">
        <f t="shared" si="16"/>
        <v>0</v>
      </c>
      <c r="P569" s="11">
        <f t="shared" si="17"/>
        <v>0.85999999999999988</v>
      </c>
      <c r="Q569" s="4">
        <f>SUM(line_downtime[[#This Row],[Emergency stop]:[Other]])</f>
        <v>51.599999999999994</v>
      </c>
    </row>
    <row r="570" spans="1:17" x14ac:dyDescent="0.25">
      <c r="A570">
        <v>422679</v>
      </c>
      <c r="B570" s="4">
        <v>0</v>
      </c>
      <c r="C570" s="4">
        <v>37.200000000000003</v>
      </c>
      <c r="D570" s="4">
        <v>0</v>
      </c>
      <c r="E570" s="4">
        <v>0</v>
      </c>
      <c r="F570" s="4">
        <v>0</v>
      </c>
      <c r="G570" s="4">
        <v>0</v>
      </c>
      <c r="H570" s="4">
        <v>0</v>
      </c>
      <c r="I570" s="4">
        <v>0</v>
      </c>
      <c r="J570" s="4">
        <v>0</v>
      </c>
      <c r="K570" s="4">
        <v>0</v>
      </c>
      <c r="L570" s="4">
        <v>0</v>
      </c>
      <c r="M570" s="4">
        <v>0</v>
      </c>
      <c r="N570" s="11">
        <f>SUM(line_downtime[[#This Row],[Emergency stop]:[Other]])/60</f>
        <v>0.62</v>
      </c>
      <c r="O570" s="11">
        <f t="shared" si="16"/>
        <v>0.62</v>
      </c>
      <c r="P570" s="11">
        <f t="shared" si="17"/>
        <v>0</v>
      </c>
      <c r="Q570" s="4">
        <f>SUM(line_downtime[[#This Row],[Emergency stop]:[Other]])</f>
        <v>37.200000000000003</v>
      </c>
    </row>
    <row r="571" spans="1:17" x14ac:dyDescent="0.25">
      <c r="A571">
        <v>422680</v>
      </c>
      <c r="B571" s="4">
        <v>0</v>
      </c>
      <c r="C571" s="4">
        <v>4.8</v>
      </c>
      <c r="D571" s="4">
        <v>0</v>
      </c>
      <c r="E571" s="4">
        <v>0</v>
      </c>
      <c r="F571" s="4">
        <v>0</v>
      </c>
      <c r="G571" s="4">
        <v>0</v>
      </c>
      <c r="H571" s="4">
        <v>18</v>
      </c>
      <c r="I571" s="4">
        <v>0</v>
      </c>
      <c r="J571" s="4">
        <v>0</v>
      </c>
      <c r="K571" s="4">
        <v>0</v>
      </c>
      <c r="L571" s="4">
        <v>0</v>
      </c>
      <c r="M571" s="4">
        <v>0</v>
      </c>
      <c r="N571" s="11">
        <f>SUM(line_downtime[[#This Row],[Emergency stop]:[Other]])/60</f>
        <v>0.38</v>
      </c>
      <c r="O571" s="11">
        <f t="shared" si="16"/>
        <v>0.08</v>
      </c>
      <c r="P571" s="11">
        <f t="shared" si="17"/>
        <v>0.3</v>
      </c>
      <c r="Q571" s="4">
        <f>SUM(line_downtime[[#This Row],[Emergency stop]:[Other]])</f>
        <v>22.8</v>
      </c>
    </row>
    <row r="572" spans="1:17" x14ac:dyDescent="0.25">
      <c r="A572">
        <v>422681</v>
      </c>
      <c r="B572" s="4">
        <v>54.6</v>
      </c>
      <c r="C572" s="4">
        <v>0</v>
      </c>
      <c r="D572" s="4">
        <v>0</v>
      </c>
      <c r="E572" s="4">
        <v>0</v>
      </c>
      <c r="F572" s="4">
        <v>0</v>
      </c>
      <c r="G572" s="4">
        <v>0</v>
      </c>
      <c r="H572" s="4">
        <v>0</v>
      </c>
      <c r="I572" s="4">
        <v>0</v>
      </c>
      <c r="J572" s="4">
        <v>0</v>
      </c>
      <c r="K572" s="4">
        <v>0</v>
      </c>
      <c r="L572" s="4">
        <v>0</v>
      </c>
      <c r="M572" s="4">
        <v>0</v>
      </c>
      <c r="N572" s="11">
        <f>SUM(line_downtime[[#This Row],[Emergency stop]:[Other]])/60</f>
        <v>0.91</v>
      </c>
      <c r="O572" s="11">
        <f t="shared" si="16"/>
        <v>0</v>
      </c>
      <c r="P572" s="11">
        <f t="shared" si="17"/>
        <v>0.91</v>
      </c>
      <c r="Q572" s="4">
        <f>SUM(line_downtime[[#This Row],[Emergency stop]:[Other]])</f>
        <v>54.6</v>
      </c>
    </row>
    <row r="573" spans="1:17" x14ac:dyDescent="0.25">
      <c r="A573">
        <v>422682</v>
      </c>
      <c r="B573" s="4">
        <v>0</v>
      </c>
      <c r="C573" s="4">
        <v>0</v>
      </c>
      <c r="D573" s="4">
        <v>99</v>
      </c>
      <c r="E573" s="4">
        <v>0</v>
      </c>
      <c r="F573" s="4">
        <v>0</v>
      </c>
      <c r="G573" s="4">
        <v>0</v>
      </c>
      <c r="H573" s="4">
        <v>0</v>
      </c>
      <c r="I573" s="4">
        <v>0</v>
      </c>
      <c r="J573" s="4">
        <v>0</v>
      </c>
      <c r="K573" s="4">
        <v>0</v>
      </c>
      <c r="L573" s="4">
        <v>0</v>
      </c>
      <c r="M573" s="4">
        <v>0</v>
      </c>
      <c r="N573" s="11">
        <f>SUM(line_downtime[[#This Row],[Emergency stop]:[Other]])/60</f>
        <v>1.65</v>
      </c>
      <c r="O573" s="11">
        <f t="shared" si="16"/>
        <v>0</v>
      </c>
      <c r="P573" s="11">
        <f t="shared" si="17"/>
        <v>1.65</v>
      </c>
      <c r="Q573" s="4">
        <f>SUM(line_downtime[[#This Row],[Emergency stop]:[Other]])</f>
        <v>99</v>
      </c>
    </row>
    <row r="574" spans="1:17" x14ac:dyDescent="0.25">
      <c r="A574">
        <v>422683</v>
      </c>
      <c r="B574" s="4">
        <v>0</v>
      </c>
      <c r="C574" s="4">
        <v>0</v>
      </c>
      <c r="D574" s="4">
        <v>0</v>
      </c>
      <c r="E574" s="4">
        <v>18</v>
      </c>
      <c r="F574" s="4">
        <v>0</v>
      </c>
      <c r="G574" s="4">
        <v>0</v>
      </c>
      <c r="H574" s="4">
        <v>0</v>
      </c>
      <c r="I574" s="4">
        <v>0</v>
      </c>
      <c r="J574" s="4">
        <v>0</v>
      </c>
      <c r="K574" s="4">
        <v>0</v>
      </c>
      <c r="L574" s="4">
        <v>0</v>
      </c>
      <c r="M574" s="4">
        <v>0</v>
      </c>
      <c r="N574" s="11">
        <f>SUM(line_downtime[[#This Row],[Emergency stop]:[Other]])/60</f>
        <v>0.3</v>
      </c>
      <c r="O574" s="11">
        <f t="shared" si="16"/>
        <v>0</v>
      </c>
      <c r="P574" s="11">
        <f t="shared" si="17"/>
        <v>0.3</v>
      </c>
      <c r="Q574" s="4">
        <f>SUM(line_downtime[[#This Row],[Emergency stop]:[Other]])</f>
        <v>18</v>
      </c>
    </row>
    <row r="575" spans="1:17" x14ac:dyDescent="0.25">
      <c r="A575">
        <v>422684</v>
      </c>
      <c r="B575" s="4">
        <v>0</v>
      </c>
      <c r="C575" s="4">
        <v>0</v>
      </c>
      <c r="D575" s="4">
        <v>0</v>
      </c>
      <c r="E575" s="4">
        <v>0</v>
      </c>
      <c r="F575" s="4">
        <v>14.399999999999999</v>
      </c>
      <c r="G575" s="4">
        <v>0</v>
      </c>
      <c r="H575" s="4">
        <v>0</v>
      </c>
      <c r="I575" s="4">
        <v>0</v>
      </c>
      <c r="J575" s="4">
        <v>0</v>
      </c>
      <c r="K575" s="4">
        <v>0</v>
      </c>
      <c r="L575" s="4">
        <v>0</v>
      </c>
      <c r="M575" s="4">
        <v>0</v>
      </c>
      <c r="N575" s="11">
        <f>SUM(line_downtime[[#This Row],[Emergency stop]:[Other]])/60</f>
        <v>0.23999999999999996</v>
      </c>
      <c r="O575" s="11">
        <f t="shared" si="16"/>
        <v>0.23999999999999996</v>
      </c>
      <c r="P575" s="11">
        <f t="shared" si="17"/>
        <v>0</v>
      </c>
      <c r="Q575" s="4">
        <f>SUM(line_downtime[[#This Row],[Emergency stop]:[Other]])</f>
        <v>14.399999999999999</v>
      </c>
    </row>
    <row r="576" spans="1:17" x14ac:dyDescent="0.25">
      <c r="A576">
        <v>422685</v>
      </c>
      <c r="B576" s="4">
        <v>39.6</v>
      </c>
      <c r="C576" s="4">
        <v>0</v>
      </c>
      <c r="D576" s="4">
        <v>46.800000000000004</v>
      </c>
      <c r="E576" s="4">
        <v>0</v>
      </c>
      <c r="F576" s="4">
        <v>0</v>
      </c>
      <c r="G576" s="4">
        <v>0</v>
      </c>
      <c r="H576" s="4">
        <v>0</v>
      </c>
      <c r="I576" s="4">
        <v>12.6</v>
      </c>
      <c r="J576" s="4">
        <v>0</v>
      </c>
      <c r="K576" s="4">
        <v>0</v>
      </c>
      <c r="L576" s="4">
        <v>8.4</v>
      </c>
      <c r="M576" s="4">
        <v>0</v>
      </c>
      <c r="N576" s="11">
        <f>SUM(line_downtime[[#This Row],[Emergency stop]:[Other]])/60</f>
        <v>1.79</v>
      </c>
      <c r="O576" s="11">
        <f t="shared" si="16"/>
        <v>0.35</v>
      </c>
      <c r="P576" s="11">
        <f t="shared" si="17"/>
        <v>1.44</v>
      </c>
      <c r="Q576" s="4">
        <f>SUM(line_downtime[[#This Row],[Emergency stop]:[Other]])</f>
        <v>107.4</v>
      </c>
    </row>
    <row r="577" spans="1:17" x14ac:dyDescent="0.25">
      <c r="A577">
        <v>422686</v>
      </c>
      <c r="B577" s="4">
        <v>0</v>
      </c>
      <c r="C577" s="4">
        <v>0</v>
      </c>
      <c r="D577" s="4">
        <v>4.8</v>
      </c>
      <c r="E577" s="4">
        <v>16.8</v>
      </c>
      <c r="F577" s="4">
        <v>0</v>
      </c>
      <c r="G577" s="4">
        <v>0</v>
      </c>
      <c r="H577" s="4">
        <v>0</v>
      </c>
      <c r="I577" s="4">
        <v>0</v>
      </c>
      <c r="J577" s="4">
        <v>0</v>
      </c>
      <c r="K577" s="4">
        <v>0</v>
      </c>
      <c r="L577" s="4">
        <v>31.8</v>
      </c>
      <c r="M577" s="4">
        <v>0</v>
      </c>
      <c r="N577" s="11">
        <f>SUM(line_downtime[[#This Row],[Emergency stop]:[Other]])/60</f>
        <v>0.89000000000000012</v>
      </c>
      <c r="O577" s="11">
        <f t="shared" si="16"/>
        <v>0.53</v>
      </c>
      <c r="P577" s="11">
        <f t="shared" si="17"/>
        <v>0.3600000000000001</v>
      </c>
      <c r="Q577" s="4">
        <f>SUM(line_downtime[[#This Row],[Emergency stop]:[Other]])</f>
        <v>53.400000000000006</v>
      </c>
    </row>
    <row r="578" spans="1:17" x14ac:dyDescent="0.25">
      <c r="A578">
        <v>422687</v>
      </c>
      <c r="B578" s="4">
        <v>0</v>
      </c>
      <c r="C578" s="4">
        <v>0</v>
      </c>
      <c r="D578" s="4">
        <v>19.8</v>
      </c>
      <c r="E578" s="4">
        <v>0</v>
      </c>
      <c r="F578" s="4">
        <v>0</v>
      </c>
      <c r="G578" s="4">
        <v>0</v>
      </c>
      <c r="H578" s="4">
        <v>0</v>
      </c>
      <c r="I578" s="4">
        <v>37.799999999999997</v>
      </c>
      <c r="J578" s="4">
        <v>0</v>
      </c>
      <c r="K578" s="4">
        <v>0</v>
      </c>
      <c r="L578" s="4">
        <v>0</v>
      </c>
      <c r="M578" s="4">
        <v>0</v>
      </c>
      <c r="N578" s="11">
        <f>SUM(line_downtime[[#This Row],[Emergency stop]:[Other]])/60</f>
        <v>0.95999999999999985</v>
      </c>
      <c r="O578" s="11">
        <f t="shared" si="16"/>
        <v>0.63</v>
      </c>
      <c r="P578" s="11">
        <f t="shared" si="17"/>
        <v>0.32999999999999985</v>
      </c>
      <c r="Q578" s="4">
        <f>SUM(line_downtime[[#This Row],[Emergency stop]:[Other]])</f>
        <v>57.599999999999994</v>
      </c>
    </row>
    <row r="579" spans="1:17" x14ac:dyDescent="0.25">
      <c r="A579">
        <v>422688</v>
      </c>
      <c r="B579" s="4">
        <v>0</v>
      </c>
      <c r="C579" s="4">
        <v>0</v>
      </c>
      <c r="D579" s="4">
        <v>0</v>
      </c>
      <c r="E579" s="4">
        <v>0</v>
      </c>
      <c r="F579" s="4">
        <v>0</v>
      </c>
      <c r="G579" s="4">
        <v>7.1999999999999993</v>
      </c>
      <c r="H579" s="4">
        <v>0</v>
      </c>
      <c r="I579" s="4">
        <v>0</v>
      </c>
      <c r="J579" s="4">
        <v>0</v>
      </c>
      <c r="K579" s="4">
        <v>0</v>
      </c>
      <c r="L579" s="4">
        <v>0</v>
      </c>
      <c r="M579" s="4">
        <v>0</v>
      </c>
      <c r="N579" s="11">
        <f>SUM(line_downtime[[#This Row],[Emergency stop]:[Other]])/60</f>
        <v>0.11999999999999998</v>
      </c>
      <c r="O579" s="11">
        <f t="shared" ref="O579:O642" si="18">(C579+F579+G579+I579+K579+L579)/60</f>
        <v>0.11999999999999998</v>
      </c>
      <c r="P579" s="11">
        <f t="shared" ref="P579:P642" si="19">N579-O579</f>
        <v>0</v>
      </c>
      <c r="Q579" s="4">
        <f>SUM(line_downtime[[#This Row],[Emergency stop]:[Other]])</f>
        <v>7.1999999999999993</v>
      </c>
    </row>
    <row r="580" spans="1:17" x14ac:dyDescent="0.25">
      <c r="A580">
        <v>422689</v>
      </c>
      <c r="B580" s="4">
        <v>0</v>
      </c>
      <c r="C580" s="4">
        <v>0</v>
      </c>
      <c r="D580" s="4">
        <v>0</v>
      </c>
      <c r="E580" s="4">
        <v>0</v>
      </c>
      <c r="F580" s="4">
        <v>19.2</v>
      </c>
      <c r="G580" s="4">
        <v>0</v>
      </c>
      <c r="H580" s="4">
        <v>0</v>
      </c>
      <c r="I580" s="4">
        <v>0</v>
      </c>
      <c r="J580" s="4">
        <v>0</v>
      </c>
      <c r="K580" s="4">
        <v>0</v>
      </c>
      <c r="L580" s="4">
        <v>0</v>
      </c>
      <c r="M580" s="4">
        <v>0</v>
      </c>
      <c r="N580" s="11">
        <f>SUM(line_downtime[[#This Row],[Emergency stop]:[Other]])/60</f>
        <v>0.32</v>
      </c>
      <c r="O580" s="11">
        <f t="shared" si="18"/>
        <v>0.32</v>
      </c>
      <c r="P580" s="11">
        <f t="shared" si="19"/>
        <v>0</v>
      </c>
      <c r="Q580" s="4">
        <f>SUM(line_downtime[[#This Row],[Emergency stop]:[Other]])</f>
        <v>19.2</v>
      </c>
    </row>
    <row r="581" spans="1:17" x14ac:dyDescent="0.25">
      <c r="A581">
        <v>422690</v>
      </c>
      <c r="B581" s="4">
        <v>0</v>
      </c>
      <c r="C581" s="4">
        <v>0</v>
      </c>
      <c r="D581" s="4">
        <v>3</v>
      </c>
      <c r="E581" s="4">
        <v>31.200000000000003</v>
      </c>
      <c r="F581" s="4">
        <v>0</v>
      </c>
      <c r="G581" s="4">
        <v>0</v>
      </c>
      <c r="H581" s="4">
        <v>0</v>
      </c>
      <c r="I581" s="4">
        <v>0</v>
      </c>
      <c r="J581" s="4">
        <v>0</v>
      </c>
      <c r="K581" s="4">
        <v>0</v>
      </c>
      <c r="L581" s="4">
        <v>0</v>
      </c>
      <c r="M581" s="4">
        <v>0</v>
      </c>
      <c r="N581" s="11">
        <f>SUM(line_downtime[[#This Row],[Emergency stop]:[Other]])/60</f>
        <v>0.57000000000000006</v>
      </c>
      <c r="O581" s="11">
        <f t="shared" si="18"/>
        <v>0</v>
      </c>
      <c r="P581" s="11">
        <f t="shared" si="19"/>
        <v>0.57000000000000006</v>
      </c>
      <c r="Q581" s="4">
        <f>SUM(line_downtime[[#This Row],[Emergency stop]:[Other]])</f>
        <v>34.200000000000003</v>
      </c>
    </row>
    <row r="582" spans="1:17" x14ac:dyDescent="0.25">
      <c r="A582">
        <v>422691</v>
      </c>
      <c r="B582" s="4">
        <v>0</v>
      </c>
      <c r="C582" s="4">
        <v>0</v>
      </c>
      <c r="D582" s="4">
        <v>0</v>
      </c>
      <c r="E582" s="4">
        <v>0</v>
      </c>
      <c r="F582" s="4">
        <v>0</v>
      </c>
      <c r="G582" s="4">
        <v>0</v>
      </c>
      <c r="H582" s="4">
        <v>0</v>
      </c>
      <c r="I582" s="4">
        <v>0</v>
      </c>
      <c r="J582" s="4">
        <v>0</v>
      </c>
      <c r="K582" s="4">
        <v>0</v>
      </c>
      <c r="L582" s="4">
        <v>29.4</v>
      </c>
      <c r="M582" s="4">
        <v>0</v>
      </c>
      <c r="N582" s="11">
        <f>SUM(line_downtime[[#This Row],[Emergency stop]:[Other]])/60</f>
        <v>0.49</v>
      </c>
      <c r="O582" s="11">
        <f t="shared" si="18"/>
        <v>0.49</v>
      </c>
      <c r="P582" s="11">
        <f t="shared" si="19"/>
        <v>0</v>
      </c>
      <c r="Q582" s="4">
        <f>SUM(line_downtime[[#This Row],[Emergency stop]:[Other]])</f>
        <v>29.4</v>
      </c>
    </row>
    <row r="583" spans="1:17" x14ac:dyDescent="0.25">
      <c r="A583">
        <v>422692</v>
      </c>
      <c r="B583" s="4">
        <v>0</v>
      </c>
      <c r="C583" s="4">
        <v>0</v>
      </c>
      <c r="D583" s="4">
        <v>0</v>
      </c>
      <c r="E583" s="4">
        <v>0</v>
      </c>
      <c r="F583" s="4">
        <v>0</v>
      </c>
      <c r="G583" s="4">
        <v>0</v>
      </c>
      <c r="H583" s="4">
        <v>10.799999999999999</v>
      </c>
      <c r="I583" s="4">
        <v>5.3999999999999995</v>
      </c>
      <c r="J583" s="4">
        <v>0</v>
      </c>
      <c r="K583" s="4">
        <v>0</v>
      </c>
      <c r="L583" s="4">
        <v>0</v>
      </c>
      <c r="M583" s="4">
        <v>42</v>
      </c>
      <c r="N583" s="11">
        <f>SUM(line_downtime[[#This Row],[Emergency stop]:[Other]])/60</f>
        <v>0.97000000000000008</v>
      </c>
      <c r="O583" s="11">
        <f t="shared" si="18"/>
        <v>0.09</v>
      </c>
      <c r="P583" s="11">
        <f t="shared" si="19"/>
        <v>0.88000000000000012</v>
      </c>
      <c r="Q583" s="4">
        <f>SUM(line_downtime[[#This Row],[Emergency stop]:[Other]])</f>
        <v>58.2</v>
      </c>
    </row>
    <row r="584" spans="1:17" x14ac:dyDescent="0.25">
      <c r="A584">
        <v>422693</v>
      </c>
      <c r="B584" s="4">
        <v>0</v>
      </c>
      <c r="C584" s="4">
        <v>0</v>
      </c>
      <c r="D584" s="4">
        <v>0</v>
      </c>
      <c r="E584" s="4">
        <v>0</v>
      </c>
      <c r="F584" s="4">
        <v>2.4</v>
      </c>
      <c r="G584" s="4">
        <v>0</v>
      </c>
      <c r="H584" s="4">
        <v>0</v>
      </c>
      <c r="I584" s="4">
        <v>0</v>
      </c>
      <c r="J584" s="4">
        <v>0</v>
      </c>
      <c r="K584" s="4">
        <v>0</v>
      </c>
      <c r="L584" s="4">
        <v>12</v>
      </c>
      <c r="M584" s="4">
        <v>0</v>
      </c>
      <c r="N584" s="11">
        <f>SUM(line_downtime[[#This Row],[Emergency stop]:[Other]])/60</f>
        <v>0.24000000000000002</v>
      </c>
      <c r="O584" s="11">
        <f t="shared" si="18"/>
        <v>0.24000000000000002</v>
      </c>
      <c r="P584" s="11">
        <f t="shared" si="19"/>
        <v>0</v>
      </c>
      <c r="Q584" s="4">
        <f>SUM(line_downtime[[#This Row],[Emergency stop]:[Other]])</f>
        <v>14.4</v>
      </c>
    </row>
    <row r="585" spans="1:17" x14ac:dyDescent="0.25">
      <c r="A585">
        <v>422694</v>
      </c>
      <c r="B585" s="4">
        <v>0</v>
      </c>
      <c r="C585" s="4">
        <v>0</v>
      </c>
      <c r="D585" s="4">
        <v>0</v>
      </c>
      <c r="E585" s="4">
        <v>12.6</v>
      </c>
      <c r="F585" s="4">
        <v>0.6</v>
      </c>
      <c r="G585" s="4">
        <v>0</v>
      </c>
      <c r="H585" s="4">
        <v>0</v>
      </c>
      <c r="I585" s="4">
        <v>24</v>
      </c>
      <c r="J585" s="4">
        <v>0</v>
      </c>
      <c r="K585" s="4">
        <v>0</v>
      </c>
      <c r="L585" s="4">
        <v>0</v>
      </c>
      <c r="M585" s="4">
        <v>0</v>
      </c>
      <c r="N585" s="11">
        <f>SUM(line_downtime[[#This Row],[Emergency stop]:[Other]])/60</f>
        <v>0.62</v>
      </c>
      <c r="O585" s="11">
        <f t="shared" si="18"/>
        <v>0.41000000000000003</v>
      </c>
      <c r="P585" s="11">
        <f t="shared" si="19"/>
        <v>0.20999999999999996</v>
      </c>
      <c r="Q585" s="4">
        <f>SUM(line_downtime[[#This Row],[Emergency stop]:[Other]])</f>
        <v>37.200000000000003</v>
      </c>
    </row>
    <row r="586" spans="1:17" x14ac:dyDescent="0.25">
      <c r="A586">
        <v>422695</v>
      </c>
      <c r="B586" s="4">
        <v>9</v>
      </c>
      <c r="C586" s="4">
        <v>0</v>
      </c>
      <c r="D586" s="4">
        <v>0</v>
      </c>
      <c r="E586" s="4">
        <v>0</v>
      </c>
      <c r="F586" s="4">
        <v>0</v>
      </c>
      <c r="G586" s="4">
        <v>0</v>
      </c>
      <c r="H586" s="4">
        <v>0</v>
      </c>
      <c r="I586" s="4">
        <v>16.200000000000003</v>
      </c>
      <c r="J586" s="4">
        <v>0</v>
      </c>
      <c r="K586" s="4">
        <v>0</v>
      </c>
      <c r="L586" s="4">
        <v>0</v>
      </c>
      <c r="M586" s="4">
        <v>0</v>
      </c>
      <c r="N586" s="11">
        <f>SUM(line_downtime[[#This Row],[Emergency stop]:[Other]])/60</f>
        <v>0.42000000000000004</v>
      </c>
      <c r="O586" s="11">
        <f t="shared" si="18"/>
        <v>0.27000000000000007</v>
      </c>
      <c r="P586" s="11">
        <f t="shared" si="19"/>
        <v>0.14999999999999997</v>
      </c>
      <c r="Q586" s="4">
        <f>SUM(line_downtime[[#This Row],[Emergency stop]:[Other]])</f>
        <v>25.200000000000003</v>
      </c>
    </row>
    <row r="587" spans="1:17" x14ac:dyDescent="0.25">
      <c r="A587">
        <v>422696</v>
      </c>
      <c r="B587" s="4">
        <v>0</v>
      </c>
      <c r="C587" s="4">
        <v>1.7999999999999998</v>
      </c>
      <c r="D587" s="4">
        <v>0</v>
      </c>
      <c r="E587" s="4">
        <v>0</v>
      </c>
      <c r="F587" s="4">
        <v>3.5999999999999996</v>
      </c>
      <c r="G587" s="4">
        <v>0</v>
      </c>
      <c r="H587" s="4">
        <v>0</v>
      </c>
      <c r="I587" s="4">
        <v>8.4</v>
      </c>
      <c r="J587" s="4">
        <v>0</v>
      </c>
      <c r="K587" s="4">
        <v>0</v>
      </c>
      <c r="L587" s="4">
        <v>0</v>
      </c>
      <c r="M587" s="4">
        <v>3</v>
      </c>
      <c r="N587" s="11">
        <f>SUM(line_downtime[[#This Row],[Emergency stop]:[Other]])/60</f>
        <v>0.28000000000000003</v>
      </c>
      <c r="O587" s="11">
        <f t="shared" si="18"/>
        <v>0.23</v>
      </c>
      <c r="P587" s="11">
        <f t="shared" si="19"/>
        <v>5.0000000000000017E-2</v>
      </c>
      <c r="Q587" s="4">
        <f>SUM(line_downtime[[#This Row],[Emergency stop]:[Other]])</f>
        <v>16.8</v>
      </c>
    </row>
    <row r="588" spans="1:17" x14ac:dyDescent="0.25">
      <c r="A588">
        <v>422697</v>
      </c>
      <c r="B588" s="4">
        <v>0</v>
      </c>
      <c r="C588" s="4">
        <v>0</v>
      </c>
      <c r="D588" s="4">
        <v>0</v>
      </c>
      <c r="E588" s="4">
        <v>0</v>
      </c>
      <c r="F588" s="4">
        <v>0</v>
      </c>
      <c r="G588" s="4">
        <v>0</v>
      </c>
      <c r="H588" s="4">
        <v>0</v>
      </c>
      <c r="I588" s="4">
        <v>0</v>
      </c>
      <c r="J588" s="4">
        <v>0</v>
      </c>
      <c r="K588" s="4">
        <v>7.1999999999999993</v>
      </c>
      <c r="L588" s="4">
        <v>7.8000000000000007</v>
      </c>
      <c r="M588" s="4">
        <v>0</v>
      </c>
      <c r="N588" s="11">
        <f>SUM(line_downtime[[#This Row],[Emergency stop]:[Other]])/60</f>
        <v>0.25</v>
      </c>
      <c r="O588" s="11">
        <f t="shared" si="18"/>
        <v>0.25</v>
      </c>
      <c r="P588" s="11">
        <f t="shared" si="19"/>
        <v>0</v>
      </c>
      <c r="Q588" s="4">
        <f>SUM(line_downtime[[#This Row],[Emergency stop]:[Other]])</f>
        <v>15</v>
      </c>
    </row>
    <row r="589" spans="1:17" x14ac:dyDescent="0.25">
      <c r="A589">
        <v>422698</v>
      </c>
      <c r="B589" s="4">
        <v>0</v>
      </c>
      <c r="C589" s="4">
        <v>0</v>
      </c>
      <c r="D589" s="4">
        <v>0</v>
      </c>
      <c r="E589" s="4">
        <v>0</v>
      </c>
      <c r="F589" s="4">
        <v>0</v>
      </c>
      <c r="G589" s="4">
        <v>31.8</v>
      </c>
      <c r="H589" s="4">
        <v>0</v>
      </c>
      <c r="I589" s="4">
        <v>0</v>
      </c>
      <c r="J589" s="4">
        <v>0</v>
      </c>
      <c r="K589" s="4">
        <v>0</v>
      </c>
      <c r="L589" s="4">
        <v>7.8000000000000007</v>
      </c>
      <c r="M589" s="4">
        <v>4.8</v>
      </c>
      <c r="N589" s="11">
        <f>SUM(line_downtime[[#This Row],[Emergency stop]:[Other]])/60</f>
        <v>0.74</v>
      </c>
      <c r="O589" s="11">
        <f t="shared" si="18"/>
        <v>0.66</v>
      </c>
      <c r="P589" s="11">
        <f t="shared" si="19"/>
        <v>7.999999999999996E-2</v>
      </c>
      <c r="Q589" s="4">
        <f>SUM(line_downtime[[#This Row],[Emergency stop]:[Other]])</f>
        <v>44.4</v>
      </c>
    </row>
    <row r="590" spans="1:17" x14ac:dyDescent="0.25">
      <c r="A590">
        <v>422699</v>
      </c>
      <c r="B590" s="4">
        <v>0.6</v>
      </c>
      <c r="C590" s="4">
        <v>0</v>
      </c>
      <c r="D590" s="4">
        <v>6</v>
      </c>
      <c r="E590" s="4">
        <v>0</v>
      </c>
      <c r="F590" s="4">
        <v>0</v>
      </c>
      <c r="G590" s="4">
        <v>0</v>
      </c>
      <c r="H590" s="4">
        <v>0</v>
      </c>
      <c r="I590" s="4">
        <v>0</v>
      </c>
      <c r="J590" s="4">
        <v>0.6</v>
      </c>
      <c r="K590" s="4">
        <v>0</v>
      </c>
      <c r="L590" s="4">
        <v>0</v>
      </c>
      <c r="M590" s="4">
        <v>5.3999999999999995</v>
      </c>
      <c r="N590" s="11">
        <f>SUM(line_downtime[[#This Row],[Emergency stop]:[Other]])/60</f>
        <v>0.20999999999999996</v>
      </c>
      <c r="O590" s="11">
        <f t="shared" si="18"/>
        <v>0</v>
      </c>
      <c r="P590" s="11">
        <f t="shared" si="19"/>
        <v>0.20999999999999996</v>
      </c>
      <c r="Q590" s="4">
        <f>SUM(line_downtime[[#This Row],[Emergency stop]:[Other]])</f>
        <v>12.599999999999998</v>
      </c>
    </row>
    <row r="591" spans="1:17" x14ac:dyDescent="0.25">
      <c r="A591">
        <v>422700</v>
      </c>
      <c r="B591" s="4">
        <v>0</v>
      </c>
      <c r="C591" s="4">
        <v>0</v>
      </c>
      <c r="D591" s="4">
        <v>0</v>
      </c>
      <c r="E591" s="4">
        <v>0</v>
      </c>
      <c r="F591" s="4">
        <v>0</v>
      </c>
      <c r="G591" s="4">
        <v>0</v>
      </c>
      <c r="H591" s="4">
        <v>0</v>
      </c>
      <c r="I591" s="4">
        <v>58.199999999999996</v>
      </c>
      <c r="J591" s="4">
        <v>0</v>
      </c>
      <c r="K591" s="4">
        <v>0</v>
      </c>
      <c r="L591" s="4">
        <v>0</v>
      </c>
      <c r="M591" s="4">
        <v>0</v>
      </c>
      <c r="N591" s="11">
        <f>SUM(line_downtime[[#This Row],[Emergency stop]:[Other]])/60</f>
        <v>0.97</v>
      </c>
      <c r="O591" s="11">
        <f t="shared" si="18"/>
        <v>0.97</v>
      </c>
      <c r="P591" s="11">
        <f t="shared" si="19"/>
        <v>0</v>
      </c>
      <c r="Q591" s="4">
        <f>SUM(line_downtime[[#This Row],[Emergency stop]:[Other]])</f>
        <v>58.199999999999996</v>
      </c>
    </row>
    <row r="592" spans="1:17" x14ac:dyDescent="0.25">
      <c r="A592">
        <v>422701</v>
      </c>
      <c r="B592" s="4">
        <v>0</v>
      </c>
      <c r="C592" s="4">
        <v>0</v>
      </c>
      <c r="D592" s="4">
        <v>0</v>
      </c>
      <c r="E592" s="4">
        <v>35.4</v>
      </c>
      <c r="F592" s="4">
        <v>0</v>
      </c>
      <c r="G592" s="4">
        <v>0</v>
      </c>
      <c r="H592" s="4">
        <v>0</v>
      </c>
      <c r="I592" s="4">
        <v>0</v>
      </c>
      <c r="J592" s="4">
        <v>0</v>
      </c>
      <c r="K592" s="4">
        <v>0</v>
      </c>
      <c r="L592" s="4">
        <v>0</v>
      </c>
      <c r="M592" s="4">
        <v>0</v>
      </c>
      <c r="N592" s="11">
        <f>SUM(line_downtime[[#This Row],[Emergency stop]:[Other]])/60</f>
        <v>0.59</v>
      </c>
      <c r="O592" s="11">
        <f t="shared" si="18"/>
        <v>0</v>
      </c>
      <c r="P592" s="11">
        <f t="shared" si="19"/>
        <v>0.59</v>
      </c>
      <c r="Q592" s="4">
        <f>SUM(line_downtime[[#This Row],[Emergency stop]:[Other]])</f>
        <v>35.4</v>
      </c>
    </row>
    <row r="593" spans="1:17" x14ac:dyDescent="0.25">
      <c r="A593">
        <v>422702</v>
      </c>
      <c r="B593" s="4">
        <v>0</v>
      </c>
      <c r="C593" s="4">
        <v>0</v>
      </c>
      <c r="D593" s="4">
        <v>0</v>
      </c>
      <c r="E593" s="4">
        <v>3</v>
      </c>
      <c r="F593" s="4">
        <v>0</v>
      </c>
      <c r="G593" s="4">
        <v>7.1999999999999993</v>
      </c>
      <c r="H593" s="4">
        <v>0</v>
      </c>
      <c r="I593" s="4">
        <v>0</v>
      </c>
      <c r="J593" s="4">
        <v>0</v>
      </c>
      <c r="K593" s="4">
        <v>2.4</v>
      </c>
      <c r="L593" s="4">
        <v>0</v>
      </c>
      <c r="M593" s="4">
        <v>2.4</v>
      </c>
      <c r="N593" s="11">
        <f>SUM(line_downtime[[#This Row],[Emergency stop]:[Other]])/60</f>
        <v>0.25</v>
      </c>
      <c r="O593" s="11">
        <f t="shared" si="18"/>
        <v>0.16</v>
      </c>
      <c r="P593" s="11">
        <f t="shared" si="19"/>
        <v>0.09</v>
      </c>
      <c r="Q593" s="4">
        <f>SUM(line_downtime[[#This Row],[Emergency stop]:[Other]])</f>
        <v>15</v>
      </c>
    </row>
    <row r="594" spans="1:17" x14ac:dyDescent="0.25">
      <c r="A594">
        <v>422703</v>
      </c>
      <c r="B594" s="4">
        <v>17.399999999999999</v>
      </c>
      <c r="C594" s="4">
        <v>10.799999999999999</v>
      </c>
      <c r="D594" s="4">
        <v>0</v>
      </c>
      <c r="E594" s="4">
        <v>0</v>
      </c>
      <c r="F594" s="4">
        <v>0</v>
      </c>
      <c r="G594" s="4">
        <v>0</v>
      </c>
      <c r="H594" s="4">
        <v>0</v>
      </c>
      <c r="I594" s="4">
        <v>0</v>
      </c>
      <c r="J594" s="4">
        <v>0</v>
      </c>
      <c r="K594" s="4">
        <v>0</v>
      </c>
      <c r="L594" s="4">
        <v>7.8000000000000007</v>
      </c>
      <c r="M594" s="4">
        <v>0</v>
      </c>
      <c r="N594" s="11">
        <f>SUM(line_downtime[[#This Row],[Emergency stop]:[Other]])/60</f>
        <v>0.6</v>
      </c>
      <c r="O594" s="11">
        <f t="shared" si="18"/>
        <v>0.31</v>
      </c>
      <c r="P594" s="11">
        <f t="shared" si="19"/>
        <v>0.28999999999999998</v>
      </c>
      <c r="Q594" s="4">
        <f>SUM(line_downtime[[#This Row],[Emergency stop]:[Other]])</f>
        <v>36</v>
      </c>
    </row>
    <row r="595" spans="1:17" x14ac:dyDescent="0.25">
      <c r="A595">
        <v>422704</v>
      </c>
      <c r="B595" s="4">
        <v>0</v>
      </c>
      <c r="C595" s="4">
        <v>25.2</v>
      </c>
      <c r="D595" s="4">
        <v>0</v>
      </c>
      <c r="E595" s="4">
        <v>4.8</v>
      </c>
      <c r="F595" s="4">
        <v>0</v>
      </c>
      <c r="G595" s="4">
        <v>11.4</v>
      </c>
      <c r="H595" s="4">
        <v>0</v>
      </c>
      <c r="I595" s="4">
        <v>0</v>
      </c>
      <c r="J595" s="4">
        <v>0</v>
      </c>
      <c r="K595" s="4">
        <v>0</v>
      </c>
      <c r="L595" s="4">
        <v>0</v>
      </c>
      <c r="M595" s="4">
        <v>0</v>
      </c>
      <c r="N595" s="11">
        <f>SUM(line_downtime[[#This Row],[Emergency stop]:[Other]])/60</f>
        <v>0.69</v>
      </c>
      <c r="O595" s="11">
        <f t="shared" si="18"/>
        <v>0.61</v>
      </c>
      <c r="P595" s="11">
        <f t="shared" si="19"/>
        <v>7.999999999999996E-2</v>
      </c>
      <c r="Q595" s="4">
        <f>SUM(line_downtime[[#This Row],[Emergency stop]:[Other]])</f>
        <v>41.4</v>
      </c>
    </row>
    <row r="596" spans="1:17" x14ac:dyDescent="0.25">
      <c r="A596">
        <v>422705</v>
      </c>
      <c r="B596" s="4">
        <v>0</v>
      </c>
      <c r="C596" s="4">
        <v>0</v>
      </c>
      <c r="D596" s="4">
        <v>0</v>
      </c>
      <c r="E596" s="4">
        <v>0</v>
      </c>
      <c r="F596" s="4">
        <v>0</v>
      </c>
      <c r="G596" s="4">
        <v>5.3999999999999995</v>
      </c>
      <c r="H596" s="4">
        <v>0</v>
      </c>
      <c r="I596" s="4">
        <v>0</v>
      </c>
      <c r="J596" s="4">
        <v>15.600000000000001</v>
      </c>
      <c r="K596" s="4">
        <v>0</v>
      </c>
      <c r="L596" s="4">
        <v>0</v>
      </c>
      <c r="M596" s="4">
        <v>0</v>
      </c>
      <c r="N596" s="11">
        <f>SUM(line_downtime[[#This Row],[Emergency stop]:[Other]])/60</f>
        <v>0.35</v>
      </c>
      <c r="O596" s="11">
        <f t="shared" si="18"/>
        <v>0.09</v>
      </c>
      <c r="P596" s="11">
        <f t="shared" si="19"/>
        <v>0.26</v>
      </c>
      <c r="Q596" s="4">
        <f>SUM(line_downtime[[#This Row],[Emergency stop]:[Other]])</f>
        <v>21</v>
      </c>
    </row>
    <row r="597" spans="1:17" x14ac:dyDescent="0.25">
      <c r="A597">
        <v>422706</v>
      </c>
      <c r="B597" s="4">
        <v>0</v>
      </c>
      <c r="C597" s="4">
        <v>0</v>
      </c>
      <c r="D597" s="4">
        <v>0</v>
      </c>
      <c r="E597" s="4">
        <v>0</v>
      </c>
      <c r="F597" s="4">
        <v>0</v>
      </c>
      <c r="G597" s="4">
        <v>0</v>
      </c>
      <c r="H597" s="4">
        <v>12.6</v>
      </c>
      <c r="I597" s="4">
        <v>0</v>
      </c>
      <c r="J597" s="4">
        <v>0</v>
      </c>
      <c r="K597" s="4">
        <v>0</v>
      </c>
      <c r="L597" s="4">
        <v>0</v>
      </c>
      <c r="M597" s="4">
        <v>0</v>
      </c>
      <c r="N597" s="11">
        <f>SUM(line_downtime[[#This Row],[Emergency stop]:[Other]])/60</f>
        <v>0.21</v>
      </c>
      <c r="O597" s="11">
        <f t="shared" si="18"/>
        <v>0</v>
      </c>
      <c r="P597" s="11">
        <f t="shared" si="19"/>
        <v>0.21</v>
      </c>
      <c r="Q597" s="4">
        <f>SUM(line_downtime[[#This Row],[Emergency stop]:[Other]])</f>
        <v>12.6</v>
      </c>
    </row>
    <row r="598" spans="1:17" x14ac:dyDescent="0.25">
      <c r="A598">
        <v>422707</v>
      </c>
      <c r="B598" s="4">
        <v>0</v>
      </c>
      <c r="C598" s="4">
        <v>27</v>
      </c>
      <c r="D598" s="4">
        <v>0</v>
      </c>
      <c r="E598" s="4">
        <v>0</v>
      </c>
      <c r="F598" s="4">
        <v>10.799999999999999</v>
      </c>
      <c r="G598" s="4">
        <v>0</v>
      </c>
      <c r="H598" s="4">
        <v>0</v>
      </c>
      <c r="I598" s="4">
        <v>0</v>
      </c>
      <c r="J598" s="4">
        <v>0</v>
      </c>
      <c r="K598" s="4">
        <v>0</v>
      </c>
      <c r="L598" s="4">
        <v>0</v>
      </c>
      <c r="M598" s="4">
        <v>0</v>
      </c>
      <c r="N598" s="11">
        <f>SUM(line_downtime[[#This Row],[Emergency stop]:[Other]])/60</f>
        <v>0.63</v>
      </c>
      <c r="O598" s="11">
        <f t="shared" si="18"/>
        <v>0.63</v>
      </c>
      <c r="P598" s="11">
        <f t="shared" si="19"/>
        <v>0</v>
      </c>
      <c r="Q598" s="4">
        <f>SUM(line_downtime[[#This Row],[Emergency stop]:[Other]])</f>
        <v>37.799999999999997</v>
      </c>
    </row>
    <row r="599" spans="1:17" x14ac:dyDescent="0.25">
      <c r="A599">
        <v>422708</v>
      </c>
      <c r="B599" s="4">
        <v>1.7999999999999998</v>
      </c>
      <c r="C599" s="4">
        <v>0</v>
      </c>
      <c r="D599" s="4">
        <v>0</v>
      </c>
      <c r="E599" s="4">
        <v>0</v>
      </c>
      <c r="F599" s="4">
        <v>1.7999999999999998</v>
      </c>
      <c r="G599" s="4">
        <v>0</v>
      </c>
      <c r="H599" s="4">
        <v>5.3999999999999995</v>
      </c>
      <c r="I599" s="4">
        <v>0</v>
      </c>
      <c r="J599" s="4">
        <v>0</v>
      </c>
      <c r="K599" s="4">
        <v>1.2</v>
      </c>
      <c r="L599" s="4">
        <v>0</v>
      </c>
      <c r="M599" s="4">
        <v>0</v>
      </c>
      <c r="N599" s="11">
        <f>SUM(line_downtime[[#This Row],[Emergency stop]:[Other]])/60</f>
        <v>0.16999999999999998</v>
      </c>
      <c r="O599" s="11">
        <f t="shared" si="18"/>
        <v>0.05</v>
      </c>
      <c r="P599" s="11">
        <f t="shared" si="19"/>
        <v>0.11999999999999998</v>
      </c>
      <c r="Q599" s="4">
        <f>SUM(line_downtime[[#This Row],[Emergency stop]:[Other]])</f>
        <v>10.199999999999999</v>
      </c>
    </row>
    <row r="600" spans="1:17" x14ac:dyDescent="0.25">
      <c r="A600">
        <v>422709</v>
      </c>
      <c r="B600" s="4">
        <v>13.8</v>
      </c>
      <c r="C600" s="4">
        <v>4.2</v>
      </c>
      <c r="D600" s="4">
        <v>0</v>
      </c>
      <c r="E600" s="4">
        <v>0</v>
      </c>
      <c r="F600" s="4">
        <v>0</v>
      </c>
      <c r="G600" s="4">
        <v>0</v>
      </c>
      <c r="H600" s="4">
        <v>0</v>
      </c>
      <c r="I600" s="4">
        <v>0</v>
      </c>
      <c r="J600" s="4">
        <v>0</v>
      </c>
      <c r="K600" s="4">
        <v>0</v>
      </c>
      <c r="L600" s="4">
        <v>40.800000000000004</v>
      </c>
      <c r="M600" s="4">
        <v>0</v>
      </c>
      <c r="N600" s="11">
        <f>SUM(line_downtime[[#This Row],[Emergency stop]:[Other]])/60</f>
        <v>0.98000000000000009</v>
      </c>
      <c r="O600" s="11">
        <f t="shared" si="18"/>
        <v>0.75000000000000011</v>
      </c>
      <c r="P600" s="11">
        <f t="shared" si="19"/>
        <v>0.22999999999999998</v>
      </c>
      <c r="Q600" s="4">
        <f>SUM(line_downtime[[#This Row],[Emergency stop]:[Other]])</f>
        <v>58.800000000000004</v>
      </c>
    </row>
    <row r="601" spans="1:17" x14ac:dyDescent="0.25">
      <c r="A601">
        <v>422710</v>
      </c>
      <c r="B601" s="4">
        <v>3.5999999999999996</v>
      </c>
      <c r="C601" s="4">
        <v>0</v>
      </c>
      <c r="D601" s="4">
        <v>0</v>
      </c>
      <c r="E601" s="4">
        <v>34.199999999999996</v>
      </c>
      <c r="F601" s="4">
        <v>0</v>
      </c>
      <c r="G601" s="4">
        <v>0</v>
      </c>
      <c r="H601" s="4">
        <v>0</v>
      </c>
      <c r="I601" s="4">
        <v>0</v>
      </c>
      <c r="J601" s="4">
        <v>0</v>
      </c>
      <c r="K601" s="4">
        <v>0</v>
      </c>
      <c r="L601" s="4">
        <v>5.3999999999999995</v>
      </c>
      <c r="M601" s="4">
        <v>0</v>
      </c>
      <c r="N601" s="11">
        <f>SUM(line_downtime[[#This Row],[Emergency stop]:[Other]])/60</f>
        <v>0.72</v>
      </c>
      <c r="O601" s="11">
        <f t="shared" si="18"/>
        <v>0.09</v>
      </c>
      <c r="P601" s="11">
        <f t="shared" si="19"/>
        <v>0.63</v>
      </c>
      <c r="Q601" s="4">
        <f>SUM(line_downtime[[#This Row],[Emergency stop]:[Other]])</f>
        <v>43.199999999999996</v>
      </c>
    </row>
    <row r="602" spans="1:17" x14ac:dyDescent="0.25">
      <c r="A602">
        <v>422711</v>
      </c>
      <c r="B602" s="4">
        <v>0</v>
      </c>
      <c r="C602" s="4">
        <v>0</v>
      </c>
      <c r="D602" s="4">
        <v>0</v>
      </c>
      <c r="E602" s="4">
        <v>0</v>
      </c>
      <c r="F602" s="4">
        <v>0</v>
      </c>
      <c r="G602" s="4">
        <v>0</v>
      </c>
      <c r="H602" s="4">
        <v>0</v>
      </c>
      <c r="I602" s="4">
        <v>0</v>
      </c>
      <c r="J602" s="4">
        <v>20.400000000000002</v>
      </c>
      <c r="K602" s="4">
        <v>0</v>
      </c>
      <c r="L602" s="4">
        <v>0</v>
      </c>
      <c r="M602" s="4">
        <v>0</v>
      </c>
      <c r="N602" s="11">
        <f>SUM(line_downtime[[#This Row],[Emergency stop]:[Other]])/60</f>
        <v>0.34</v>
      </c>
      <c r="O602" s="11">
        <f t="shared" si="18"/>
        <v>0</v>
      </c>
      <c r="P602" s="11">
        <f t="shared" si="19"/>
        <v>0.34</v>
      </c>
      <c r="Q602" s="4">
        <f>SUM(line_downtime[[#This Row],[Emergency stop]:[Other]])</f>
        <v>20.400000000000002</v>
      </c>
    </row>
    <row r="603" spans="1:17" x14ac:dyDescent="0.25">
      <c r="A603">
        <v>422712</v>
      </c>
      <c r="B603" s="4">
        <v>0.6</v>
      </c>
      <c r="C603" s="4">
        <v>0</v>
      </c>
      <c r="D603" s="4">
        <v>0</v>
      </c>
      <c r="E603" s="4">
        <v>0</v>
      </c>
      <c r="F603" s="4">
        <v>28.2</v>
      </c>
      <c r="G603" s="4">
        <v>0</v>
      </c>
      <c r="H603" s="4">
        <v>0</v>
      </c>
      <c r="I603" s="4">
        <v>7.1999999999999993</v>
      </c>
      <c r="J603" s="4">
        <v>11.4</v>
      </c>
      <c r="K603" s="4">
        <v>0</v>
      </c>
      <c r="L603" s="4">
        <v>0</v>
      </c>
      <c r="M603" s="4">
        <v>0</v>
      </c>
      <c r="N603" s="11">
        <f>SUM(line_downtime[[#This Row],[Emergency stop]:[Other]])/60</f>
        <v>0.78999999999999992</v>
      </c>
      <c r="O603" s="11">
        <f t="shared" si="18"/>
        <v>0.59</v>
      </c>
      <c r="P603" s="11">
        <f t="shared" si="19"/>
        <v>0.19999999999999996</v>
      </c>
      <c r="Q603" s="4">
        <f>SUM(line_downtime[[#This Row],[Emergency stop]:[Other]])</f>
        <v>47.4</v>
      </c>
    </row>
    <row r="604" spans="1:17" x14ac:dyDescent="0.25">
      <c r="A604">
        <v>422713</v>
      </c>
      <c r="B604" s="4">
        <v>0</v>
      </c>
      <c r="C604" s="4">
        <v>0</v>
      </c>
      <c r="D604" s="4">
        <v>0</v>
      </c>
      <c r="E604" s="4">
        <v>0</v>
      </c>
      <c r="F604" s="4">
        <v>0</v>
      </c>
      <c r="G604" s="4">
        <v>0</v>
      </c>
      <c r="H604" s="4">
        <v>0</v>
      </c>
      <c r="I604" s="4">
        <v>40.200000000000003</v>
      </c>
      <c r="J604" s="4">
        <v>0</v>
      </c>
      <c r="K604" s="4">
        <v>0</v>
      </c>
      <c r="L604" s="4">
        <v>0</v>
      </c>
      <c r="M604" s="4">
        <v>0</v>
      </c>
      <c r="N604" s="11">
        <f>SUM(line_downtime[[#This Row],[Emergency stop]:[Other]])/60</f>
        <v>0.67</v>
      </c>
      <c r="O604" s="11">
        <f t="shared" si="18"/>
        <v>0.67</v>
      </c>
      <c r="P604" s="11">
        <f t="shared" si="19"/>
        <v>0</v>
      </c>
      <c r="Q604" s="4">
        <f>SUM(line_downtime[[#This Row],[Emergency stop]:[Other]])</f>
        <v>40.200000000000003</v>
      </c>
    </row>
    <row r="605" spans="1:17" x14ac:dyDescent="0.25">
      <c r="A605">
        <v>422714</v>
      </c>
      <c r="B605" s="4">
        <v>0</v>
      </c>
      <c r="C605" s="4">
        <v>0</v>
      </c>
      <c r="D605" s="4">
        <v>0</v>
      </c>
      <c r="E605" s="4">
        <v>0</v>
      </c>
      <c r="F605" s="4">
        <v>34.799999999999997</v>
      </c>
      <c r="G605" s="4">
        <v>0</v>
      </c>
      <c r="H605" s="4">
        <v>0</v>
      </c>
      <c r="I605" s="4">
        <v>6</v>
      </c>
      <c r="J605" s="4">
        <v>0.6</v>
      </c>
      <c r="K605" s="4">
        <v>0</v>
      </c>
      <c r="L605" s="4">
        <v>0</v>
      </c>
      <c r="M605" s="4">
        <v>0</v>
      </c>
      <c r="N605" s="11">
        <f>SUM(line_downtime[[#This Row],[Emergency stop]:[Other]])/60</f>
        <v>0.69</v>
      </c>
      <c r="O605" s="11">
        <f t="shared" si="18"/>
        <v>0.67999999999999994</v>
      </c>
      <c r="P605" s="11">
        <f t="shared" si="19"/>
        <v>1.0000000000000009E-2</v>
      </c>
      <c r="Q605" s="4">
        <f>SUM(line_downtime[[#This Row],[Emergency stop]:[Other]])</f>
        <v>41.4</v>
      </c>
    </row>
    <row r="606" spans="1:17" x14ac:dyDescent="0.25">
      <c r="A606">
        <v>422715</v>
      </c>
      <c r="B606" s="4">
        <v>0</v>
      </c>
      <c r="C606" s="4">
        <v>0</v>
      </c>
      <c r="D606" s="4">
        <v>0</v>
      </c>
      <c r="E606" s="4">
        <v>0</v>
      </c>
      <c r="F606" s="4">
        <v>33.6</v>
      </c>
      <c r="G606" s="4">
        <v>0</v>
      </c>
      <c r="H606" s="4">
        <v>6</v>
      </c>
      <c r="I606" s="4">
        <v>0</v>
      </c>
      <c r="J606" s="4">
        <v>0</v>
      </c>
      <c r="K606" s="4">
        <v>0</v>
      </c>
      <c r="L606" s="4">
        <v>0</v>
      </c>
      <c r="M606" s="4">
        <v>0</v>
      </c>
      <c r="N606" s="11">
        <f>SUM(line_downtime[[#This Row],[Emergency stop]:[Other]])/60</f>
        <v>0.66</v>
      </c>
      <c r="O606" s="11">
        <f t="shared" si="18"/>
        <v>0.56000000000000005</v>
      </c>
      <c r="P606" s="11">
        <f t="shared" si="19"/>
        <v>9.9999999999999978E-2</v>
      </c>
      <c r="Q606" s="4">
        <f>SUM(line_downtime[[#This Row],[Emergency stop]:[Other]])</f>
        <v>39.6</v>
      </c>
    </row>
    <row r="607" spans="1:17" x14ac:dyDescent="0.25">
      <c r="A607">
        <v>422716</v>
      </c>
      <c r="B607" s="4">
        <v>0</v>
      </c>
      <c r="C607" s="4">
        <v>0</v>
      </c>
      <c r="D607" s="4">
        <v>0</v>
      </c>
      <c r="E607" s="4">
        <v>0</v>
      </c>
      <c r="F607" s="4">
        <v>13.8</v>
      </c>
      <c r="G607" s="4">
        <v>0</v>
      </c>
      <c r="H607" s="4">
        <v>0</v>
      </c>
      <c r="I607" s="4">
        <v>0</v>
      </c>
      <c r="J607" s="4">
        <v>0</v>
      </c>
      <c r="K607" s="4">
        <v>0</v>
      </c>
      <c r="L607" s="4">
        <v>5.3999999999999995</v>
      </c>
      <c r="M607" s="4">
        <v>0</v>
      </c>
      <c r="N607" s="11">
        <f>SUM(line_downtime[[#This Row],[Emergency stop]:[Other]])/60</f>
        <v>0.32</v>
      </c>
      <c r="O607" s="11">
        <f t="shared" si="18"/>
        <v>0.32</v>
      </c>
      <c r="P607" s="11">
        <f t="shared" si="19"/>
        <v>0</v>
      </c>
      <c r="Q607" s="4">
        <f>SUM(line_downtime[[#This Row],[Emergency stop]:[Other]])</f>
        <v>19.2</v>
      </c>
    </row>
    <row r="608" spans="1:17" x14ac:dyDescent="0.25">
      <c r="A608">
        <v>422717</v>
      </c>
      <c r="B608" s="4">
        <v>0</v>
      </c>
      <c r="C608" s="4">
        <v>0</v>
      </c>
      <c r="D608" s="4">
        <v>21.599999999999998</v>
      </c>
      <c r="E608" s="4">
        <v>0</v>
      </c>
      <c r="F608" s="4">
        <v>0</v>
      </c>
      <c r="G608" s="4">
        <v>0</v>
      </c>
      <c r="H608" s="4">
        <v>0</v>
      </c>
      <c r="I608" s="4">
        <v>0</v>
      </c>
      <c r="J608" s="4">
        <v>0</v>
      </c>
      <c r="K608" s="4">
        <v>0</v>
      </c>
      <c r="L608" s="4">
        <v>0</v>
      </c>
      <c r="M608" s="4">
        <v>0</v>
      </c>
      <c r="N608" s="11">
        <f>SUM(line_downtime[[#This Row],[Emergency stop]:[Other]])/60</f>
        <v>0.36</v>
      </c>
      <c r="O608" s="11">
        <f t="shared" si="18"/>
        <v>0</v>
      </c>
      <c r="P608" s="11">
        <f t="shared" si="19"/>
        <v>0.36</v>
      </c>
      <c r="Q608" s="4">
        <f>SUM(line_downtime[[#This Row],[Emergency stop]:[Other]])</f>
        <v>21.599999999999998</v>
      </c>
    </row>
    <row r="609" spans="1:17" x14ac:dyDescent="0.25">
      <c r="A609">
        <v>422718</v>
      </c>
      <c r="B609" s="4">
        <v>0</v>
      </c>
      <c r="C609" s="4">
        <v>0</v>
      </c>
      <c r="D609" s="4">
        <v>0</v>
      </c>
      <c r="E609" s="4">
        <v>0</v>
      </c>
      <c r="F609" s="4">
        <v>8.4</v>
      </c>
      <c r="G609" s="4">
        <v>3.5999999999999996</v>
      </c>
      <c r="H609" s="4">
        <v>0</v>
      </c>
      <c r="I609" s="4">
        <v>0</v>
      </c>
      <c r="J609" s="4">
        <v>0</v>
      </c>
      <c r="K609" s="4">
        <v>1.7999999999999998</v>
      </c>
      <c r="L609" s="4">
        <v>0</v>
      </c>
      <c r="M609" s="4">
        <v>3</v>
      </c>
      <c r="N609" s="11">
        <f>SUM(line_downtime[[#This Row],[Emergency stop]:[Other]])/60</f>
        <v>0.28000000000000003</v>
      </c>
      <c r="O609" s="11">
        <f t="shared" si="18"/>
        <v>0.23</v>
      </c>
      <c r="P609" s="11">
        <f t="shared" si="19"/>
        <v>5.0000000000000017E-2</v>
      </c>
      <c r="Q609" s="4">
        <f>SUM(line_downtime[[#This Row],[Emergency stop]:[Other]])</f>
        <v>16.8</v>
      </c>
    </row>
    <row r="610" spans="1:17" x14ac:dyDescent="0.25">
      <c r="A610">
        <v>422719</v>
      </c>
      <c r="B610" s="4">
        <v>36.6</v>
      </c>
      <c r="C610" s="4">
        <v>0</v>
      </c>
      <c r="D610" s="4">
        <v>0</v>
      </c>
      <c r="E610" s="4">
        <v>0</v>
      </c>
      <c r="F610" s="4">
        <v>0</v>
      </c>
      <c r="G610" s="4">
        <v>0</v>
      </c>
      <c r="H610" s="4">
        <v>0</v>
      </c>
      <c r="I610" s="4">
        <v>0</v>
      </c>
      <c r="J610" s="4">
        <v>0</v>
      </c>
      <c r="K610" s="4">
        <v>0</v>
      </c>
      <c r="L610" s="4">
        <v>0</v>
      </c>
      <c r="M610" s="4">
        <v>0</v>
      </c>
      <c r="N610" s="11">
        <f>SUM(line_downtime[[#This Row],[Emergency stop]:[Other]])/60</f>
        <v>0.61</v>
      </c>
      <c r="O610" s="11">
        <f t="shared" si="18"/>
        <v>0</v>
      </c>
      <c r="P610" s="11">
        <f t="shared" si="19"/>
        <v>0.61</v>
      </c>
      <c r="Q610" s="4">
        <f>SUM(line_downtime[[#This Row],[Emergency stop]:[Other]])</f>
        <v>36.6</v>
      </c>
    </row>
    <row r="611" spans="1:17" x14ac:dyDescent="0.25">
      <c r="A611">
        <v>422720</v>
      </c>
      <c r="B611" s="4">
        <v>0</v>
      </c>
      <c r="C611" s="4">
        <v>9</v>
      </c>
      <c r="D611" s="4">
        <v>0</v>
      </c>
      <c r="E611" s="4">
        <v>10.200000000000001</v>
      </c>
      <c r="F611" s="4">
        <v>0</v>
      </c>
      <c r="G611" s="4">
        <v>0</v>
      </c>
      <c r="H611" s="4">
        <v>0</v>
      </c>
      <c r="I611" s="4">
        <v>4.8</v>
      </c>
      <c r="J611" s="4">
        <v>0</v>
      </c>
      <c r="K611" s="4">
        <v>0</v>
      </c>
      <c r="L611" s="4">
        <v>0</v>
      </c>
      <c r="M611" s="4">
        <v>4.2</v>
      </c>
      <c r="N611" s="11">
        <f>SUM(line_downtime[[#This Row],[Emergency stop]:[Other]])/60</f>
        <v>0.47000000000000003</v>
      </c>
      <c r="O611" s="11">
        <f t="shared" si="18"/>
        <v>0.23</v>
      </c>
      <c r="P611" s="11">
        <f t="shared" si="19"/>
        <v>0.24000000000000002</v>
      </c>
      <c r="Q611" s="4">
        <f>SUM(line_downtime[[#This Row],[Emergency stop]:[Other]])</f>
        <v>28.200000000000003</v>
      </c>
    </row>
    <row r="612" spans="1:17" x14ac:dyDescent="0.25">
      <c r="A612">
        <v>422721</v>
      </c>
      <c r="B612" s="4">
        <v>0</v>
      </c>
      <c r="C612" s="4">
        <v>0</v>
      </c>
      <c r="D612" s="4">
        <v>0.6</v>
      </c>
      <c r="E612" s="4">
        <v>0</v>
      </c>
      <c r="F612" s="4">
        <v>0</v>
      </c>
      <c r="G612" s="4">
        <v>2.4</v>
      </c>
      <c r="H612" s="4">
        <v>0</v>
      </c>
      <c r="I612" s="4">
        <v>9.6</v>
      </c>
      <c r="J612" s="4">
        <v>0</v>
      </c>
      <c r="K612" s="4">
        <v>14.399999999999999</v>
      </c>
      <c r="L612" s="4">
        <v>0</v>
      </c>
      <c r="M612" s="4">
        <v>0</v>
      </c>
      <c r="N612" s="11">
        <f>SUM(line_downtime[[#This Row],[Emergency stop]:[Other]])/60</f>
        <v>0.45</v>
      </c>
      <c r="O612" s="11">
        <f t="shared" si="18"/>
        <v>0.44</v>
      </c>
      <c r="P612" s="11">
        <f t="shared" si="19"/>
        <v>1.0000000000000009E-2</v>
      </c>
      <c r="Q612" s="4">
        <f>SUM(line_downtime[[#This Row],[Emergency stop]:[Other]])</f>
        <v>27</v>
      </c>
    </row>
    <row r="613" spans="1:17" x14ac:dyDescent="0.25">
      <c r="A613">
        <v>422722</v>
      </c>
      <c r="B613" s="4">
        <v>10.799999999999999</v>
      </c>
      <c r="C613" s="4">
        <v>0</v>
      </c>
      <c r="D613" s="4">
        <v>0</v>
      </c>
      <c r="E613" s="4">
        <v>0</v>
      </c>
      <c r="F613" s="4">
        <v>0</v>
      </c>
      <c r="G613" s="4">
        <v>0</v>
      </c>
      <c r="H613" s="4">
        <v>0</v>
      </c>
      <c r="I613" s="4">
        <v>0</v>
      </c>
      <c r="J613" s="4">
        <v>16.200000000000003</v>
      </c>
      <c r="K613" s="4">
        <v>0</v>
      </c>
      <c r="L613" s="4">
        <v>0</v>
      </c>
      <c r="M613" s="4">
        <v>0</v>
      </c>
      <c r="N613" s="11">
        <f>SUM(line_downtime[[#This Row],[Emergency stop]:[Other]])/60</f>
        <v>0.45</v>
      </c>
      <c r="O613" s="11">
        <f t="shared" si="18"/>
        <v>0</v>
      </c>
      <c r="P613" s="11">
        <f t="shared" si="19"/>
        <v>0.45</v>
      </c>
      <c r="Q613" s="4">
        <f>SUM(line_downtime[[#This Row],[Emergency stop]:[Other]])</f>
        <v>27</v>
      </c>
    </row>
    <row r="614" spans="1:17" x14ac:dyDescent="0.25">
      <c r="A614">
        <v>422723</v>
      </c>
      <c r="B614" s="4">
        <v>0</v>
      </c>
      <c r="C614" s="4">
        <v>0</v>
      </c>
      <c r="D614" s="4">
        <v>0</v>
      </c>
      <c r="E614" s="4">
        <v>0</v>
      </c>
      <c r="F614" s="4">
        <v>0</v>
      </c>
      <c r="G614" s="4">
        <v>0</v>
      </c>
      <c r="H614" s="4">
        <v>0</v>
      </c>
      <c r="I614" s="4">
        <v>0</v>
      </c>
      <c r="J614" s="4">
        <v>0</v>
      </c>
      <c r="K614" s="4">
        <v>29.4</v>
      </c>
      <c r="L614" s="4">
        <v>3.5999999999999996</v>
      </c>
      <c r="M614" s="4">
        <v>0</v>
      </c>
      <c r="N614" s="11">
        <f>SUM(line_downtime[[#This Row],[Emergency stop]:[Other]])/60</f>
        <v>0.55000000000000004</v>
      </c>
      <c r="O614" s="11">
        <f t="shared" si="18"/>
        <v>0.55000000000000004</v>
      </c>
      <c r="P614" s="11">
        <f t="shared" si="19"/>
        <v>0</v>
      </c>
      <c r="Q614" s="4">
        <f>SUM(line_downtime[[#This Row],[Emergency stop]:[Other]])</f>
        <v>33</v>
      </c>
    </row>
    <row r="615" spans="1:17" x14ac:dyDescent="0.25">
      <c r="A615">
        <v>422724</v>
      </c>
      <c r="B615" s="4">
        <v>0</v>
      </c>
      <c r="C615" s="4">
        <v>0</v>
      </c>
      <c r="D615" s="4">
        <v>0</v>
      </c>
      <c r="E615" s="4">
        <v>0</v>
      </c>
      <c r="F615" s="4">
        <v>3.5999999999999996</v>
      </c>
      <c r="G615" s="4">
        <v>0</v>
      </c>
      <c r="H615" s="4">
        <v>0</v>
      </c>
      <c r="I615" s="4">
        <v>0</v>
      </c>
      <c r="J615" s="4">
        <v>0</v>
      </c>
      <c r="K615" s="4">
        <v>6.6</v>
      </c>
      <c r="L615" s="4">
        <v>0</v>
      </c>
      <c r="M615" s="4">
        <v>8.4</v>
      </c>
      <c r="N615" s="11">
        <f>SUM(line_downtime[[#This Row],[Emergency stop]:[Other]])/60</f>
        <v>0.31</v>
      </c>
      <c r="O615" s="11">
        <f t="shared" si="18"/>
        <v>0.16999999999999998</v>
      </c>
      <c r="P615" s="11">
        <f t="shared" si="19"/>
        <v>0.14000000000000001</v>
      </c>
      <c r="Q615" s="4">
        <f>SUM(line_downtime[[#This Row],[Emergency stop]:[Other]])</f>
        <v>18.600000000000001</v>
      </c>
    </row>
    <row r="616" spans="1:17" x14ac:dyDescent="0.25">
      <c r="A616">
        <v>422725</v>
      </c>
      <c r="B616" s="4">
        <v>0</v>
      </c>
      <c r="C616" s="4">
        <v>37.200000000000003</v>
      </c>
      <c r="D616" s="4">
        <v>0</v>
      </c>
      <c r="E616" s="4">
        <v>0</v>
      </c>
      <c r="F616" s="4">
        <v>0</v>
      </c>
      <c r="G616" s="4">
        <v>2.4</v>
      </c>
      <c r="H616" s="4">
        <v>0</v>
      </c>
      <c r="I616" s="4">
        <v>18</v>
      </c>
      <c r="J616" s="4">
        <v>0</v>
      </c>
      <c r="K616" s="4">
        <v>0</v>
      </c>
      <c r="L616" s="4">
        <v>0</v>
      </c>
      <c r="M616" s="4">
        <v>0</v>
      </c>
      <c r="N616" s="11">
        <f>SUM(line_downtime[[#This Row],[Emergency stop]:[Other]])/60</f>
        <v>0.96000000000000008</v>
      </c>
      <c r="O616" s="11">
        <f t="shared" si="18"/>
        <v>0.96000000000000008</v>
      </c>
      <c r="P616" s="11">
        <f t="shared" si="19"/>
        <v>0</v>
      </c>
      <c r="Q616" s="4">
        <f>SUM(line_downtime[[#This Row],[Emergency stop]:[Other]])</f>
        <v>57.6</v>
      </c>
    </row>
    <row r="617" spans="1:17" x14ac:dyDescent="0.25">
      <c r="A617">
        <v>422726</v>
      </c>
      <c r="B617" s="4">
        <v>24</v>
      </c>
      <c r="C617" s="4">
        <v>6.6</v>
      </c>
      <c r="D617" s="4">
        <v>0</v>
      </c>
      <c r="E617" s="4">
        <v>13.2</v>
      </c>
      <c r="F617" s="4">
        <v>0</v>
      </c>
      <c r="G617" s="4">
        <v>0</v>
      </c>
      <c r="H617" s="4">
        <v>0</v>
      </c>
      <c r="I617" s="4">
        <v>0</v>
      </c>
      <c r="J617" s="4">
        <v>0</v>
      </c>
      <c r="K617" s="4">
        <v>0</v>
      </c>
      <c r="L617" s="4">
        <v>0</v>
      </c>
      <c r="M617" s="4">
        <v>0</v>
      </c>
      <c r="N617" s="11">
        <f>SUM(line_downtime[[#This Row],[Emergency stop]:[Other]])/60</f>
        <v>0.73</v>
      </c>
      <c r="O617" s="11">
        <f t="shared" si="18"/>
        <v>0.11</v>
      </c>
      <c r="P617" s="11">
        <f t="shared" si="19"/>
        <v>0.62</v>
      </c>
      <c r="Q617" s="4">
        <f>SUM(line_downtime[[#This Row],[Emergency stop]:[Other]])</f>
        <v>43.8</v>
      </c>
    </row>
    <row r="618" spans="1:17" x14ac:dyDescent="0.25">
      <c r="A618">
        <v>422727</v>
      </c>
      <c r="B618" s="4">
        <v>0</v>
      </c>
      <c r="C618" s="4">
        <v>0</v>
      </c>
      <c r="D618" s="4">
        <v>0</v>
      </c>
      <c r="E618" s="4">
        <v>0</v>
      </c>
      <c r="F618" s="4">
        <v>0</v>
      </c>
      <c r="G618" s="4">
        <v>0</v>
      </c>
      <c r="H618" s="4">
        <v>0</v>
      </c>
      <c r="I618" s="4">
        <v>22.8</v>
      </c>
      <c r="J618" s="4">
        <v>0</v>
      </c>
      <c r="K618" s="4">
        <v>0</v>
      </c>
      <c r="L618" s="4">
        <v>57.599999999999994</v>
      </c>
      <c r="M618" s="4">
        <v>0</v>
      </c>
      <c r="N618" s="11">
        <f>SUM(line_downtime[[#This Row],[Emergency stop]:[Other]])/60</f>
        <v>1.3399999999999999</v>
      </c>
      <c r="O618" s="11">
        <f t="shared" si="18"/>
        <v>1.3399999999999999</v>
      </c>
      <c r="P618" s="11">
        <f t="shared" si="19"/>
        <v>0</v>
      </c>
      <c r="Q618" s="4">
        <f>SUM(line_downtime[[#This Row],[Emergency stop]:[Other]])</f>
        <v>80.399999999999991</v>
      </c>
    </row>
    <row r="619" spans="1:17" x14ac:dyDescent="0.25">
      <c r="A619">
        <v>422728</v>
      </c>
      <c r="B619" s="4">
        <v>0</v>
      </c>
      <c r="C619" s="4">
        <v>0</v>
      </c>
      <c r="D619" s="4">
        <v>0</v>
      </c>
      <c r="E619" s="4">
        <v>48</v>
      </c>
      <c r="F619" s="4">
        <v>0</v>
      </c>
      <c r="G619" s="4">
        <v>7.8000000000000007</v>
      </c>
      <c r="H619" s="4">
        <v>0</v>
      </c>
      <c r="I619" s="4">
        <v>0</v>
      </c>
      <c r="J619" s="4">
        <v>0</v>
      </c>
      <c r="K619" s="4">
        <v>31.200000000000003</v>
      </c>
      <c r="L619" s="4">
        <v>0</v>
      </c>
      <c r="M619" s="4">
        <v>33</v>
      </c>
      <c r="N619" s="11">
        <f>SUM(line_downtime[[#This Row],[Emergency stop]:[Other]])/60</f>
        <v>2</v>
      </c>
      <c r="O619" s="11">
        <f t="shared" si="18"/>
        <v>0.65</v>
      </c>
      <c r="P619" s="11">
        <f t="shared" si="19"/>
        <v>1.35</v>
      </c>
      <c r="Q619" s="4">
        <f>SUM(line_downtime[[#This Row],[Emergency stop]:[Other]])</f>
        <v>120</v>
      </c>
    </row>
    <row r="620" spans="1:17" x14ac:dyDescent="0.25">
      <c r="A620">
        <v>422729</v>
      </c>
      <c r="B620" s="4">
        <v>0</v>
      </c>
      <c r="C620" s="4">
        <v>0</v>
      </c>
      <c r="D620" s="4">
        <v>0</v>
      </c>
      <c r="E620" s="4">
        <v>0</v>
      </c>
      <c r="F620" s="4">
        <v>0</v>
      </c>
      <c r="G620" s="4">
        <v>0</v>
      </c>
      <c r="H620" s="4">
        <v>0</v>
      </c>
      <c r="I620" s="4">
        <v>0</v>
      </c>
      <c r="J620" s="4">
        <v>0</v>
      </c>
      <c r="K620" s="4">
        <v>0</v>
      </c>
      <c r="L620" s="4">
        <v>58.199999999999996</v>
      </c>
      <c r="M620" s="4">
        <v>0</v>
      </c>
      <c r="N620" s="11">
        <f>SUM(line_downtime[[#This Row],[Emergency stop]:[Other]])/60</f>
        <v>0.97</v>
      </c>
      <c r="O620" s="11">
        <f t="shared" si="18"/>
        <v>0.97</v>
      </c>
      <c r="P620" s="11">
        <f t="shared" si="19"/>
        <v>0</v>
      </c>
      <c r="Q620" s="4">
        <f>SUM(line_downtime[[#This Row],[Emergency stop]:[Other]])</f>
        <v>58.199999999999996</v>
      </c>
    </row>
    <row r="621" spans="1:17" x14ac:dyDescent="0.25">
      <c r="A621">
        <v>422730</v>
      </c>
      <c r="B621" s="4">
        <v>0</v>
      </c>
      <c r="C621" s="4">
        <v>0</v>
      </c>
      <c r="D621" s="4">
        <v>0</v>
      </c>
      <c r="E621" s="4">
        <v>0</v>
      </c>
      <c r="F621" s="4">
        <v>0</v>
      </c>
      <c r="G621" s="4">
        <v>0</v>
      </c>
      <c r="H621" s="4">
        <v>0</v>
      </c>
      <c r="I621" s="4">
        <v>78.600000000000009</v>
      </c>
      <c r="J621" s="4">
        <v>0</v>
      </c>
      <c r="K621" s="4">
        <v>0</v>
      </c>
      <c r="L621" s="4">
        <v>0</v>
      </c>
      <c r="M621" s="4">
        <v>0</v>
      </c>
      <c r="N621" s="11">
        <f>SUM(line_downtime[[#This Row],[Emergency stop]:[Other]])/60</f>
        <v>1.31</v>
      </c>
      <c r="O621" s="11">
        <f t="shared" si="18"/>
        <v>1.31</v>
      </c>
      <c r="P621" s="11">
        <f t="shared" si="19"/>
        <v>0</v>
      </c>
      <c r="Q621" s="4">
        <f>SUM(line_downtime[[#This Row],[Emergency stop]:[Other]])</f>
        <v>78.600000000000009</v>
      </c>
    </row>
    <row r="622" spans="1:17" x14ac:dyDescent="0.25">
      <c r="A622">
        <v>422731</v>
      </c>
      <c r="B622" s="4">
        <v>1.7999999999999998</v>
      </c>
      <c r="C622" s="4">
        <v>0</v>
      </c>
      <c r="D622" s="4">
        <v>24</v>
      </c>
      <c r="E622" s="4">
        <v>0</v>
      </c>
      <c r="F622" s="4">
        <v>0</v>
      </c>
      <c r="G622" s="4">
        <v>0</v>
      </c>
      <c r="H622" s="4">
        <v>0</v>
      </c>
      <c r="I622" s="4">
        <v>0</v>
      </c>
      <c r="J622" s="4">
        <v>0</v>
      </c>
      <c r="K622" s="4">
        <v>0.6</v>
      </c>
      <c r="L622" s="4">
        <v>0</v>
      </c>
      <c r="M622" s="4">
        <v>0</v>
      </c>
      <c r="N622" s="11">
        <f>SUM(line_downtime[[#This Row],[Emergency stop]:[Other]])/60</f>
        <v>0.44000000000000006</v>
      </c>
      <c r="O622" s="11">
        <f t="shared" si="18"/>
        <v>0.01</v>
      </c>
      <c r="P622" s="11">
        <f t="shared" si="19"/>
        <v>0.43000000000000005</v>
      </c>
      <c r="Q622" s="4">
        <f>SUM(line_downtime[[#This Row],[Emergency stop]:[Other]])</f>
        <v>26.400000000000002</v>
      </c>
    </row>
    <row r="623" spans="1:17" x14ac:dyDescent="0.25">
      <c r="A623">
        <v>422732</v>
      </c>
      <c r="B623" s="4">
        <v>0</v>
      </c>
      <c r="C623" s="4">
        <v>0</v>
      </c>
      <c r="D623" s="4">
        <v>0</v>
      </c>
      <c r="E623" s="4">
        <v>0</v>
      </c>
      <c r="F623" s="4">
        <v>0</v>
      </c>
      <c r="G623" s="4">
        <v>0</v>
      </c>
      <c r="H623" s="4">
        <v>0</v>
      </c>
      <c r="I623" s="4">
        <v>0</v>
      </c>
      <c r="J623" s="4">
        <v>0</v>
      </c>
      <c r="K623" s="4">
        <v>21</v>
      </c>
      <c r="L623" s="4">
        <v>0</v>
      </c>
      <c r="M623" s="4">
        <v>0</v>
      </c>
      <c r="N623" s="11">
        <f>SUM(line_downtime[[#This Row],[Emergency stop]:[Other]])/60</f>
        <v>0.35</v>
      </c>
      <c r="O623" s="11">
        <f t="shared" si="18"/>
        <v>0.35</v>
      </c>
      <c r="P623" s="11">
        <f t="shared" si="19"/>
        <v>0</v>
      </c>
      <c r="Q623" s="4">
        <f>SUM(line_downtime[[#This Row],[Emergency stop]:[Other]])</f>
        <v>21</v>
      </c>
    </row>
    <row r="624" spans="1:17" x14ac:dyDescent="0.25">
      <c r="A624">
        <v>422733</v>
      </c>
      <c r="B624" s="4">
        <v>0</v>
      </c>
      <c r="C624" s="4">
        <v>0</v>
      </c>
      <c r="D624" s="4">
        <v>0</v>
      </c>
      <c r="E624" s="4">
        <v>0</v>
      </c>
      <c r="F624" s="4">
        <v>0</v>
      </c>
      <c r="G624" s="4">
        <v>0</v>
      </c>
      <c r="H624" s="4">
        <v>0</v>
      </c>
      <c r="I624" s="4">
        <v>23.400000000000002</v>
      </c>
      <c r="J624" s="4">
        <v>0</v>
      </c>
      <c r="K624" s="4">
        <v>0</v>
      </c>
      <c r="L624" s="4">
        <v>10.200000000000001</v>
      </c>
      <c r="M624" s="4">
        <v>0</v>
      </c>
      <c r="N624" s="11">
        <f>SUM(line_downtime[[#This Row],[Emergency stop]:[Other]])/60</f>
        <v>0.56000000000000005</v>
      </c>
      <c r="O624" s="11">
        <f t="shared" si="18"/>
        <v>0.56000000000000005</v>
      </c>
      <c r="P624" s="11">
        <f t="shared" si="19"/>
        <v>0</v>
      </c>
      <c r="Q624" s="4">
        <f>SUM(line_downtime[[#This Row],[Emergency stop]:[Other]])</f>
        <v>33.6</v>
      </c>
    </row>
    <row r="625" spans="1:17" x14ac:dyDescent="0.25">
      <c r="A625">
        <v>422734</v>
      </c>
      <c r="B625" s="4">
        <v>0</v>
      </c>
      <c r="C625" s="4">
        <v>0</v>
      </c>
      <c r="D625" s="4">
        <v>0</v>
      </c>
      <c r="E625" s="4">
        <v>0</v>
      </c>
      <c r="F625" s="4">
        <v>0</v>
      </c>
      <c r="G625" s="4">
        <v>0</v>
      </c>
      <c r="H625" s="4">
        <v>0</v>
      </c>
      <c r="I625" s="4">
        <v>0</v>
      </c>
      <c r="J625" s="4">
        <v>0</v>
      </c>
      <c r="K625" s="4">
        <v>0</v>
      </c>
      <c r="L625" s="4">
        <v>59.4</v>
      </c>
      <c r="M625" s="4">
        <v>0</v>
      </c>
      <c r="N625" s="11">
        <f>SUM(line_downtime[[#This Row],[Emergency stop]:[Other]])/60</f>
        <v>0.99</v>
      </c>
      <c r="O625" s="11">
        <f t="shared" si="18"/>
        <v>0.99</v>
      </c>
      <c r="P625" s="11">
        <f t="shared" si="19"/>
        <v>0</v>
      </c>
      <c r="Q625" s="4">
        <f>SUM(line_downtime[[#This Row],[Emergency stop]:[Other]])</f>
        <v>59.4</v>
      </c>
    </row>
    <row r="626" spans="1:17" x14ac:dyDescent="0.25">
      <c r="A626">
        <v>422735</v>
      </c>
      <c r="B626" s="4">
        <v>0</v>
      </c>
      <c r="C626" s="4">
        <v>0</v>
      </c>
      <c r="D626" s="4">
        <v>0</v>
      </c>
      <c r="E626" s="4">
        <v>12.6</v>
      </c>
      <c r="F626" s="4">
        <v>0</v>
      </c>
      <c r="G626" s="4">
        <v>0</v>
      </c>
      <c r="H626" s="4">
        <v>0</v>
      </c>
      <c r="I626" s="4">
        <v>0</v>
      </c>
      <c r="J626" s="4">
        <v>0</v>
      </c>
      <c r="K626" s="4">
        <v>8.4</v>
      </c>
      <c r="L626" s="4">
        <v>0</v>
      </c>
      <c r="M626" s="4">
        <v>0</v>
      </c>
      <c r="N626" s="11">
        <f>SUM(line_downtime[[#This Row],[Emergency stop]:[Other]])/60</f>
        <v>0.35</v>
      </c>
      <c r="O626" s="11">
        <f t="shared" si="18"/>
        <v>0.14000000000000001</v>
      </c>
      <c r="P626" s="11">
        <f t="shared" si="19"/>
        <v>0.20999999999999996</v>
      </c>
      <c r="Q626" s="4">
        <f>SUM(line_downtime[[#This Row],[Emergency stop]:[Other]])</f>
        <v>21</v>
      </c>
    </row>
    <row r="627" spans="1:17" x14ac:dyDescent="0.25">
      <c r="A627">
        <v>422736</v>
      </c>
      <c r="B627" s="4">
        <v>0</v>
      </c>
      <c r="C627" s="4">
        <v>0</v>
      </c>
      <c r="D627" s="4">
        <v>0</v>
      </c>
      <c r="E627" s="4">
        <v>0</v>
      </c>
      <c r="F627" s="4">
        <v>0</v>
      </c>
      <c r="G627" s="4">
        <v>0</v>
      </c>
      <c r="H627" s="4">
        <v>0</v>
      </c>
      <c r="I627" s="4">
        <v>0</v>
      </c>
      <c r="J627" s="4">
        <v>0</v>
      </c>
      <c r="K627" s="4">
        <v>0</v>
      </c>
      <c r="L627" s="4">
        <v>0</v>
      </c>
      <c r="M627" s="4">
        <v>32.400000000000006</v>
      </c>
      <c r="N627" s="11">
        <f>SUM(line_downtime[[#This Row],[Emergency stop]:[Other]])/60</f>
        <v>0.54000000000000015</v>
      </c>
      <c r="O627" s="11">
        <f t="shared" si="18"/>
        <v>0</v>
      </c>
      <c r="P627" s="11">
        <f t="shared" si="19"/>
        <v>0.54000000000000015</v>
      </c>
      <c r="Q627" s="4">
        <f>SUM(line_downtime[[#This Row],[Emergency stop]:[Other]])</f>
        <v>32.400000000000006</v>
      </c>
    </row>
    <row r="628" spans="1:17" x14ac:dyDescent="0.25">
      <c r="A628">
        <v>422737</v>
      </c>
      <c r="B628" s="4">
        <v>0</v>
      </c>
      <c r="C628" s="4">
        <v>0</v>
      </c>
      <c r="D628" s="4">
        <v>6</v>
      </c>
      <c r="E628" s="4">
        <v>0</v>
      </c>
      <c r="F628" s="4">
        <v>9</v>
      </c>
      <c r="G628" s="4">
        <v>0</v>
      </c>
      <c r="H628" s="4">
        <v>15</v>
      </c>
      <c r="I628" s="4">
        <v>0</v>
      </c>
      <c r="J628" s="4">
        <v>0</v>
      </c>
      <c r="K628" s="4">
        <v>0</v>
      </c>
      <c r="L628" s="4">
        <v>0</v>
      </c>
      <c r="M628" s="4">
        <v>3</v>
      </c>
      <c r="N628" s="11">
        <f>SUM(line_downtime[[#This Row],[Emergency stop]:[Other]])/60</f>
        <v>0.55000000000000004</v>
      </c>
      <c r="O628" s="11">
        <f t="shared" si="18"/>
        <v>0.15</v>
      </c>
      <c r="P628" s="11">
        <f t="shared" si="19"/>
        <v>0.4</v>
      </c>
      <c r="Q628" s="4">
        <f>SUM(line_downtime[[#This Row],[Emergency stop]:[Other]])</f>
        <v>33</v>
      </c>
    </row>
    <row r="629" spans="1:17" x14ac:dyDescent="0.25">
      <c r="A629">
        <v>422738</v>
      </c>
      <c r="B629" s="4">
        <v>0</v>
      </c>
      <c r="C629" s="4">
        <v>0</v>
      </c>
      <c r="D629" s="4">
        <v>0</v>
      </c>
      <c r="E629" s="4">
        <v>0</v>
      </c>
      <c r="F629" s="4">
        <v>41.4</v>
      </c>
      <c r="G629" s="4">
        <v>0</v>
      </c>
      <c r="H629" s="4">
        <v>0</v>
      </c>
      <c r="I629" s="4">
        <v>0</v>
      </c>
      <c r="J629" s="4">
        <v>0</v>
      </c>
      <c r="K629" s="4">
        <v>0.6</v>
      </c>
      <c r="L629" s="4">
        <v>0</v>
      </c>
      <c r="M629" s="4">
        <v>0</v>
      </c>
      <c r="N629" s="11">
        <f>SUM(line_downtime[[#This Row],[Emergency stop]:[Other]])/60</f>
        <v>0.7</v>
      </c>
      <c r="O629" s="11">
        <f t="shared" si="18"/>
        <v>0.7</v>
      </c>
      <c r="P629" s="11">
        <f t="shared" si="19"/>
        <v>0</v>
      </c>
      <c r="Q629" s="4">
        <f>SUM(line_downtime[[#This Row],[Emergency stop]:[Other]])</f>
        <v>42</v>
      </c>
    </row>
    <row r="630" spans="1:17" x14ac:dyDescent="0.25">
      <c r="A630">
        <v>422739</v>
      </c>
      <c r="B630" s="4">
        <v>0</v>
      </c>
      <c r="C630" s="4">
        <v>0</v>
      </c>
      <c r="D630" s="4">
        <v>0</v>
      </c>
      <c r="E630" s="4">
        <v>10.799999999999999</v>
      </c>
      <c r="F630" s="4">
        <v>19.2</v>
      </c>
      <c r="G630" s="4">
        <v>0</v>
      </c>
      <c r="H630" s="4">
        <v>0</v>
      </c>
      <c r="I630" s="4">
        <v>0</v>
      </c>
      <c r="J630" s="4">
        <v>0</v>
      </c>
      <c r="K630" s="4">
        <v>0</v>
      </c>
      <c r="L630" s="4">
        <v>9</v>
      </c>
      <c r="M630" s="4">
        <v>0</v>
      </c>
      <c r="N630" s="11">
        <f>SUM(line_downtime[[#This Row],[Emergency stop]:[Other]])/60</f>
        <v>0.65</v>
      </c>
      <c r="O630" s="11">
        <f t="shared" si="18"/>
        <v>0.47</v>
      </c>
      <c r="P630" s="11">
        <f t="shared" si="19"/>
        <v>0.18000000000000005</v>
      </c>
      <c r="Q630" s="4">
        <f>SUM(line_downtime[[#This Row],[Emergency stop]:[Other]])</f>
        <v>39</v>
      </c>
    </row>
    <row r="631" spans="1:17" x14ac:dyDescent="0.25">
      <c r="A631">
        <v>422740</v>
      </c>
      <c r="B631" s="4">
        <v>0</v>
      </c>
      <c r="C631" s="4">
        <v>0</v>
      </c>
      <c r="D631" s="4">
        <v>0</v>
      </c>
      <c r="E631" s="4">
        <v>0</v>
      </c>
      <c r="F631" s="4">
        <v>0</v>
      </c>
      <c r="G631" s="4">
        <v>39.6</v>
      </c>
      <c r="H631" s="4">
        <v>0</v>
      </c>
      <c r="I631" s="4">
        <v>0</v>
      </c>
      <c r="J631" s="4">
        <v>0</v>
      </c>
      <c r="K631" s="4">
        <v>0</v>
      </c>
      <c r="L631" s="4">
        <v>0</v>
      </c>
      <c r="M631" s="4">
        <v>0</v>
      </c>
      <c r="N631" s="11">
        <f>SUM(line_downtime[[#This Row],[Emergency stop]:[Other]])/60</f>
        <v>0.66</v>
      </c>
      <c r="O631" s="11">
        <f t="shared" si="18"/>
        <v>0.66</v>
      </c>
      <c r="P631" s="11">
        <f t="shared" si="19"/>
        <v>0</v>
      </c>
      <c r="Q631" s="4">
        <f>SUM(line_downtime[[#This Row],[Emergency stop]:[Other]])</f>
        <v>39.6</v>
      </c>
    </row>
    <row r="632" spans="1:17" x14ac:dyDescent="0.25">
      <c r="A632">
        <v>422741</v>
      </c>
      <c r="B632" s="4">
        <v>0</v>
      </c>
      <c r="C632" s="4">
        <v>0</v>
      </c>
      <c r="D632" s="4">
        <v>0</v>
      </c>
      <c r="E632" s="4">
        <v>0</v>
      </c>
      <c r="F632" s="4">
        <v>0</v>
      </c>
      <c r="G632" s="4">
        <v>0</v>
      </c>
      <c r="H632" s="4">
        <v>9</v>
      </c>
      <c r="I632" s="4">
        <v>1.7999999999999998</v>
      </c>
      <c r="J632" s="4">
        <v>0</v>
      </c>
      <c r="K632" s="4">
        <v>3</v>
      </c>
      <c r="L632" s="4">
        <v>0</v>
      </c>
      <c r="M632" s="4">
        <v>0</v>
      </c>
      <c r="N632" s="11">
        <f>SUM(line_downtime[[#This Row],[Emergency stop]:[Other]])/60</f>
        <v>0.23</v>
      </c>
      <c r="O632" s="11">
        <f t="shared" si="18"/>
        <v>0.08</v>
      </c>
      <c r="P632" s="11">
        <f t="shared" si="19"/>
        <v>0.15000000000000002</v>
      </c>
      <c r="Q632" s="4">
        <f>SUM(line_downtime[[#This Row],[Emergency stop]:[Other]])</f>
        <v>13.8</v>
      </c>
    </row>
    <row r="633" spans="1:17" x14ac:dyDescent="0.25">
      <c r="A633">
        <v>422742</v>
      </c>
      <c r="B633" s="4">
        <v>28.799999999999997</v>
      </c>
      <c r="C633" s="4">
        <v>0</v>
      </c>
      <c r="D633" s="4">
        <v>0</v>
      </c>
      <c r="E633" s="4">
        <v>0</v>
      </c>
      <c r="F633" s="4">
        <v>6</v>
      </c>
      <c r="G633" s="4">
        <v>0</v>
      </c>
      <c r="H633" s="4">
        <v>0</v>
      </c>
      <c r="I633" s="4">
        <v>0</v>
      </c>
      <c r="J633" s="4">
        <v>0</v>
      </c>
      <c r="K633" s="4">
        <v>20.400000000000002</v>
      </c>
      <c r="L633" s="4">
        <v>0</v>
      </c>
      <c r="M633" s="4">
        <v>0</v>
      </c>
      <c r="N633" s="11">
        <f>SUM(line_downtime[[#This Row],[Emergency stop]:[Other]])/60</f>
        <v>0.92</v>
      </c>
      <c r="O633" s="11">
        <f t="shared" si="18"/>
        <v>0.44000000000000006</v>
      </c>
      <c r="P633" s="11">
        <f t="shared" si="19"/>
        <v>0.48</v>
      </c>
      <c r="Q633" s="4">
        <f>SUM(line_downtime[[#This Row],[Emergency stop]:[Other]])</f>
        <v>55.2</v>
      </c>
    </row>
    <row r="634" spans="1:17" x14ac:dyDescent="0.25">
      <c r="A634">
        <v>422743</v>
      </c>
      <c r="B634" s="4">
        <v>0</v>
      </c>
      <c r="C634" s="4">
        <v>49.199999999999996</v>
      </c>
      <c r="D634" s="4">
        <v>0</v>
      </c>
      <c r="E634" s="4">
        <v>0</v>
      </c>
      <c r="F634" s="4">
        <v>0</v>
      </c>
      <c r="G634" s="4">
        <v>0</v>
      </c>
      <c r="H634" s="4">
        <v>0</v>
      </c>
      <c r="I634" s="4">
        <v>0</v>
      </c>
      <c r="J634" s="4">
        <v>0</v>
      </c>
      <c r="K634" s="4">
        <v>0</v>
      </c>
      <c r="L634" s="4">
        <v>0</v>
      </c>
      <c r="M634" s="4">
        <v>0</v>
      </c>
      <c r="N634" s="11">
        <f>SUM(line_downtime[[#This Row],[Emergency stop]:[Other]])/60</f>
        <v>0.82</v>
      </c>
      <c r="O634" s="11">
        <f t="shared" si="18"/>
        <v>0.82</v>
      </c>
      <c r="P634" s="11">
        <f t="shared" si="19"/>
        <v>0</v>
      </c>
      <c r="Q634" s="4">
        <f>SUM(line_downtime[[#This Row],[Emergency stop]:[Other]])</f>
        <v>49.199999999999996</v>
      </c>
    </row>
    <row r="635" spans="1:17" x14ac:dyDescent="0.25">
      <c r="A635">
        <v>422744</v>
      </c>
      <c r="B635" s="4">
        <v>25.8</v>
      </c>
      <c r="C635" s="4">
        <v>0</v>
      </c>
      <c r="D635" s="4">
        <v>0</v>
      </c>
      <c r="E635" s="4">
        <v>9.6</v>
      </c>
      <c r="F635" s="4">
        <v>0</v>
      </c>
      <c r="G635" s="4">
        <v>0</v>
      </c>
      <c r="H635" s="4">
        <v>0</v>
      </c>
      <c r="I635" s="4">
        <v>33.6</v>
      </c>
      <c r="J635" s="4">
        <v>0</v>
      </c>
      <c r="K635" s="4">
        <v>0</v>
      </c>
      <c r="L635" s="4">
        <v>14.399999999999999</v>
      </c>
      <c r="M635" s="4">
        <v>0</v>
      </c>
      <c r="N635" s="11">
        <f>SUM(line_downtime[[#This Row],[Emergency stop]:[Other]])/60</f>
        <v>1.3900000000000001</v>
      </c>
      <c r="O635" s="11">
        <f t="shared" si="18"/>
        <v>0.8</v>
      </c>
      <c r="P635" s="11">
        <f t="shared" si="19"/>
        <v>0.59000000000000008</v>
      </c>
      <c r="Q635" s="4">
        <f>SUM(line_downtime[[#This Row],[Emergency stop]:[Other]])</f>
        <v>83.4</v>
      </c>
    </row>
    <row r="636" spans="1:17" x14ac:dyDescent="0.25">
      <c r="A636">
        <v>422745</v>
      </c>
      <c r="B636" s="4">
        <v>0</v>
      </c>
      <c r="C636" s="4">
        <v>0</v>
      </c>
      <c r="D636" s="4">
        <v>0</v>
      </c>
      <c r="E636" s="4">
        <v>0</v>
      </c>
      <c r="F636" s="4">
        <v>0</v>
      </c>
      <c r="G636" s="4">
        <v>0</v>
      </c>
      <c r="H636" s="4">
        <v>0</v>
      </c>
      <c r="I636" s="4">
        <v>0</v>
      </c>
      <c r="J636" s="4">
        <v>0</v>
      </c>
      <c r="K636" s="4">
        <v>0</v>
      </c>
      <c r="L636" s="4">
        <v>3.5999999999999996</v>
      </c>
      <c r="M636" s="4">
        <v>11.4</v>
      </c>
      <c r="N636" s="11">
        <f>SUM(line_downtime[[#This Row],[Emergency stop]:[Other]])/60</f>
        <v>0.25</v>
      </c>
      <c r="O636" s="11">
        <f t="shared" si="18"/>
        <v>5.9999999999999991E-2</v>
      </c>
      <c r="P636" s="11">
        <f t="shared" si="19"/>
        <v>0.19</v>
      </c>
      <c r="Q636" s="4">
        <f>SUM(line_downtime[[#This Row],[Emergency stop]:[Other]])</f>
        <v>15</v>
      </c>
    </row>
    <row r="637" spans="1:17" x14ac:dyDescent="0.25">
      <c r="A637">
        <v>422746</v>
      </c>
      <c r="B637" s="4">
        <v>0</v>
      </c>
      <c r="C637" s="4">
        <v>0</v>
      </c>
      <c r="D637" s="4">
        <v>0</v>
      </c>
      <c r="E637" s="4">
        <v>0</v>
      </c>
      <c r="F637" s="4">
        <v>0</v>
      </c>
      <c r="G637" s="4">
        <v>24</v>
      </c>
      <c r="H637" s="4">
        <v>0</v>
      </c>
      <c r="I637" s="4">
        <v>0.6</v>
      </c>
      <c r="J637" s="4">
        <v>0</v>
      </c>
      <c r="K637" s="4">
        <v>0</v>
      </c>
      <c r="L637" s="4">
        <v>1.2</v>
      </c>
      <c r="M637" s="4">
        <v>0</v>
      </c>
      <c r="N637" s="11">
        <f>SUM(line_downtime[[#This Row],[Emergency stop]:[Other]])/60</f>
        <v>0.43</v>
      </c>
      <c r="O637" s="11">
        <f t="shared" si="18"/>
        <v>0.43</v>
      </c>
      <c r="P637" s="11">
        <f t="shared" si="19"/>
        <v>0</v>
      </c>
      <c r="Q637" s="4">
        <f>SUM(line_downtime[[#This Row],[Emergency stop]:[Other]])</f>
        <v>25.8</v>
      </c>
    </row>
    <row r="638" spans="1:17" x14ac:dyDescent="0.25">
      <c r="A638">
        <v>422747</v>
      </c>
      <c r="B638" s="4">
        <v>1.2</v>
      </c>
      <c r="C638" s="4">
        <v>0</v>
      </c>
      <c r="D638" s="4">
        <v>0</v>
      </c>
      <c r="E638" s="4">
        <v>0</v>
      </c>
      <c r="F638" s="4">
        <v>2.4</v>
      </c>
      <c r="G638" s="4">
        <v>0</v>
      </c>
      <c r="H638" s="4">
        <v>3</v>
      </c>
      <c r="I638" s="4">
        <v>19.8</v>
      </c>
      <c r="J638" s="4">
        <v>0</v>
      </c>
      <c r="K638" s="4">
        <v>0</v>
      </c>
      <c r="L638" s="4">
        <v>0</v>
      </c>
      <c r="M638" s="4">
        <v>0</v>
      </c>
      <c r="N638" s="11">
        <f>SUM(line_downtime[[#This Row],[Emergency stop]:[Other]])/60</f>
        <v>0.44</v>
      </c>
      <c r="O638" s="11">
        <f t="shared" si="18"/>
        <v>0.37</v>
      </c>
      <c r="P638" s="11">
        <f t="shared" si="19"/>
        <v>7.0000000000000007E-2</v>
      </c>
      <c r="Q638" s="4">
        <f>SUM(line_downtime[[#This Row],[Emergency stop]:[Other]])</f>
        <v>26.4</v>
      </c>
    </row>
    <row r="639" spans="1:17" x14ac:dyDescent="0.25">
      <c r="A639">
        <v>422748</v>
      </c>
      <c r="B639" s="4">
        <v>0</v>
      </c>
      <c r="C639" s="4">
        <v>39.6</v>
      </c>
      <c r="D639" s="4">
        <v>11.4</v>
      </c>
      <c r="E639" s="4">
        <v>0</v>
      </c>
      <c r="F639" s="4">
        <v>0</v>
      </c>
      <c r="G639" s="4">
        <v>0</v>
      </c>
      <c r="H639" s="4">
        <v>0</v>
      </c>
      <c r="I639" s="4">
        <v>0</v>
      </c>
      <c r="J639" s="4">
        <v>0</v>
      </c>
      <c r="K639" s="4">
        <v>0</v>
      </c>
      <c r="L639" s="4">
        <v>3.5999999999999996</v>
      </c>
      <c r="M639" s="4">
        <v>0</v>
      </c>
      <c r="N639" s="11">
        <f>SUM(line_downtime[[#This Row],[Emergency stop]:[Other]])/60</f>
        <v>0.91</v>
      </c>
      <c r="O639" s="11">
        <f t="shared" si="18"/>
        <v>0.72000000000000008</v>
      </c>
      <c r="P639" s="11">
        <f t="shared" si="19"/>
        <v>0.18999999999999995</v>
      </c>
      <c r="Q639" s="4">
        <f>SUM(line_downtime[[#This Row],[Emergency stop]:[Other]])</f>
        <v>54.6</v>
      </c>
    </row>
    <row r="640" spans="1:17" x14ac:dyDescent="0.25">
      <c r="A640">
        <v>422749</v>
      </c>
      <c r="B640" s="4">
        <v>51</v>
      </c>
      <c r="C640" s="4">
        <v>0</v>
      </c>
      <c r="D640" s="4">
        <v>1.2</v>
      </c>
      <c r="E640" s="4">
        <v>0</v>
      </c>
      <c r="F640" s="4">
        <v>0</v>
      </c>
      <c r="G640" s="4">
        <v>0</v>
      </c>
      <c r="H640" s="4">
        <v>0</v>
      </c>
      <c r="I640" s="4">
        <v>0</v>
      </c>
      <c r="J640" s="4">
        <v>0</v>
      </c>
      <c r="K640" s="4">
        <v>0</v>
      </c>
      <c r="L640" s="4">
        <v>6</v>
      </c>
      <c r="M640" s="4">
        <v>0</v>
      </c>
      <c r="N640" s="11">
        <f>SUM(line_downtime[[#This Row],[Emergency stop]:[Other]])/60</f>
        <v>0.97000000000000008</v>
      </c>
      <c r="O640" s="11">
        <f t="shared" si="18"/>
        <v>0.1</v>
      </c>
      <c r="P640" s="11">
        <f t="shared" si="19"/>
        <v>0.87000000000000011</v>
      </c>
      <c r="Q640" s="4">
        <f>SUM(line_downtime[[#This Row],[Emergency stop]:[Other]])</f>
        <v>58.2</v>
      </c>
    </row>
    <row r="641" spans="1:17" x14ac:dyDescent="0.25">
      <c r="A641">
        <v>422750</v>
      </c>
      <c r="B641" s="4">
        <v>0</v>
      </c>
      <c r="C641" s="4">
        <v>27.6</v>
      </c>
      <c r="D641" s="4">
        <v>0</v>
      </c>
      <c r="E641" s="4">
        <v>0</v>
      </c>
      <c r="F641" s="4">
        <v>0</v>
      </c>
      <c r="G641" s="4">
        <v>0</v>
      </c>
      <c r="H641" s="4">
        <v>0</v>
      </c>
      <c r="I641" s="4">
        <v>31.200000000000003</v>
      </c>
      <c r="J641" s="4">
        <v>0</v>
      </c>
      <c r="K641" s="4">
        <v>0</v>
      </c>
      <c r="L641" s="4">
        <v>0</v>
      </c>
      <c r="M641" s="4">
        <v>0</v>
      </c>
      <c r="N641" s="11">
        <f>SUM(line_downtime[[#This Row],[Emergency stop]:[Other]])/60</f>
        <v>0.98000000000000009</v>
      </c>
      <c r="O641" s="11">
        <f t="shared" si="18"/>
        <v>0.98000000000000009</v>
      </c>
      <c r="P641" s="11">
        <f t="shared" si="19"/>
        <v>0</v>
      </c>
      <c r="Q641" s="4">
        <f>SUM(line_downtime[[#This Row],[Emergency stop]:[Other]])</f>
        <v>58.800000000000004</v>
      </c>
    </row>
    <row r="642" spans="1:17" x14ac:dyDescent="0.25">
      <c r="A642">
        <v>422751</v>
      </c>
      <c r="B642" s="4">
        <v>0</v>
      </c>
      <c r="C642" s="4">
        <v>0</v>
      </c>
      <c r="D642" s="4">
        <v>0</v>
      </c>
      <c r="E642" s="4">
        <v>0</v>
      </c>
      <c r="F642" s="4">
        <v>0</v>
      </c>
      <c r="G642" s="4">
        <v>0</v>
      </c>
      <c r="H642" s="4">
        <v>2.4</v>
      </c>
      <c r="I642" s="4">
        <v>0</v>
      </c>
      <c r="J642" s="4">
        <v>21</v>
      </c>
      <c r="K642" s="4">
        <v>0</v>
      </c>
      <c r="L642" s="4">
        <v>0</v>
      </c>
      <c r="M642" s="4">
        <v>0</v>
      </c>
      <c r="N642" s="11">
        <f>SUM(line_downtime[[#This Row],[Emergency stop]:[Other]])/60</f>
        <v>0.38999999999999996</v>
      </c>
      <c r="O642" s="11">
        <f t="shared" si="18"/>
        <v>0</v>
      </c>
      <c r="P642" s="11">
        <f t="shared" si="19"/>
        <v>0.38999999999999996</v>
      </c>
      <c r="Q642" s="4">
        <f>SUM(line_downtime[[#This Row],[Emergency stop]:[Other]])</f>
        <v>23.4</v>
      </c>
    </row>
    <row r="643" spans="1:17" x14ac:dyDescent="0.25">
      <c r="A643">
        <v>422752</v>
      </c>
      <c r="B643" s="4">
        <v>0</v>
      </c>
      <c r="C643" s="4">
        <v>8.4</v>
      </c>
      <c r="D643" s="4">
        <v>0</v>
      </c>
      <c r="E643" s="4">
        <v>9</v>
      </c>
      <c r="F643" s="4">
        <v>14.399999999999999</v>
      </c>
      <c r="G643" s="4">
        <v>26.4</v>
      </c>
      <c r="H643" s="4">
        <v>0</v>
      </c>
      <c r="I643" s="4">
        <v>0</v>
      </c>
      <c r="J643" s="4">
        <v>0</v>
      </c>
      <c r="K643" s="4">
        <v>0</v>
      </c>
      <c r="L643" s="4">
        <v>0</v>
      </c>
      <c r="M643" s="4">
        <v>0</v>
      </c>
      <c r="N643" s="11">
        <f>SUM(line_downtime[[#This Row],[Emergency stop]:[Other]])/60</f>
        <v>0.97</v>
      </c>
      <c r="O643" s="11">
        <f t="shared" ref="O643:O706" si="20">(C643+F643+G643+I643+K643+L643)/60</f>
        <v>0.82</v>
      </c>
      <c r="P643" s="11">
        <f t="shared" ref="P643:P706" si="21">N643-O643</f>
        <v>0.15000000000000002</v>
      </c>
      <c r="Q643" s="4">
        <f>SUM(line_downtime[[#This Row],[Emergency stop]:[Other]])</f>
        <v>58.199999999999996</v>
      </c>
    </row>
    <row r="644" spans="1:17" x14ac:dyDescent="0.25">
      <c r="A644">
        <v>422753</v>
      </c>
      <c r="B644" s="4">
        <v>0</v>
      </c>
      <c r="C644" s="4">
        <v>0</v>
      </c>
      <c r="D644" s="4">
        <v>0</v>
      </c>
      <c r="E644" s="4">
        <v>0</v>
      </c>
      <c r="F644" s="4">
        <v>0</v>
      </c>
      <c r="G644" s="4">
        <v>0</v>
      </c>
      <c r="H644" s="4">
        <v>0</v>
      </c>
      <c r="I644" s="4">
        <v>3.5999999999999996</v>
      </c>
      <c r="J644" s="4">
        <v>0</v>
      </c>
      <c r="K644" s="4">
        <v>0</v>
      </c>
      <c r="L644" s="4">
        <v>9</v>
      </c>
      <c r="M644" s="4">
        <v>43.199999999999996</v>
      </c>
      <c r="N644" s="11">
        <f>SUM(line_downtime[[#This Row],[Emergency stop]:[Other]])/60</f>
        <v>0.92999999999999994</v>
      </c>
      <c r="O644" s="11">
        <f t="shared" si="20"/>
        <v>0.21</v>
      </c>
      <c r="P644" s="11">
        <f t="shared" si="21"/>
        <v>0.72</v>
      </c>
      <c r="Q644" s="4">
        <f>SUM(line_downtime[[#This Row],[Emergency stop]:[Other]])</f>
        <v>55.8</v>
      </c>
    </row>
    <row r="645" spans="1:17" x14ac:dyDescent="0.25">
      <c r="A645">
        <v>422754</v>
      </c>
      <c r="B645" s="4">
        <v>0</v>
      </c>
      <c r="C645" s="4">
        <v>0</v>
      </c>
      <c r="D645" s="4">
        <v>0</v>
      </c>
      <c r="E645" s="4">
        <v>0</v>
      </c>
      <c r="F645" s="4">
        <v>0</v>
      </c>
      <c r="G645" s="4">
        <v>0</v>
      </c>
      <c r="H645" s="4">
        <v>0</v>
      </c>
      <c r="I645" s="4">
        <v>26.4</v>
      </c>
      <c r="J645" s="4">
        <v>0</v>
      </c>
      <c r="K645" s="4">
        <v>14.399999999999999</v>
      </c>
      <c r="L645" s="4">
        <v>0</v>
      </c>
      <c r="M645" s="4">
        <v>0</v>
      </c>
      <c r="N645" s="11">
        <f>SUM(line_downtime[[#This Row],[Emergency stop]:[Other]])/60</f>
        <v>0.67999999999999994</v>
      </c>
      <c r="O645" s="11">
        <f t="shared" si="20"/>
        <v>0.67999999999999994</v>
      </c>
      <c r="P645" s="11">
        <f t="shared" si="21"/>
        <v>0</v>
      </c>
      <c r="Q645" s="4">
        <f>SUM(line_downtime[[#This Row],[Emergency stop]:[Other]])</f>
        <v>40.799999999999997</v>
      </c>
    </row>
    <row r="646" spans="1:17" x14ac:dyDescent="0.25">
      <c r="A646">
        <v>422755</v>
      </c>
      <c r="B646" s="4">
        <v>0</v>
      </c>
      <c r="C646" s="4">
        <v>8.4</v>
      </c>
      <c r="D646" s="4">
        <v>0</v>
      </c>
      <c r="E646" s="4">
        <v>0</v>
      </c>
      <c r="F646" s="4">
        <v>0</v>
      </c>
      <c r="G646" s="4">
        <v>3.5999999999999996</v>
      </c>
      <c r="H646" s="4">
        <v>0</v>
      </c>
      <c r="I646" s="4">
        <v>0</v>
      </c>
      <c r="J646" s="4">
        <v>0</v>
      </c>
      <c r="K646" s="4">
        <v>0</v>
      </c>
      <c r="L646" s="4">
        <v>0</v>
      </c>
      <c r="M646" s="4">
        <v>4.8</v>
      </c>
      <c r="N646" s="11">
        <f>SUM(line_downtime[[#This Row],[Emergency stop]:[Other]])/60</f>
        <v>0.28000000000000003</v>
      </c>
      <c r="O646" s="11">
        <f t="shared" si="20"/>
        <v>0.2</v>
      </c>
      <c r="P646" s="11">
        <f t="shared" si="21"/>
        <v>8.0000000000000016E-2</v>
      </c>
      <c r="Q646" s="4">
        <f>SUM(line_downtime[[#This Row],[Emergency stop]:[Other]])</f>
        <v>16.8</v>
      </c>
    </row>
    <row r="647" spans="1:17" x14ac:dyDescent="0.25">
      <c r="A647">
        <v>422756</v>
      </c>
      <c r="B647" s="4">
        <v>0</v>
      </c>
      <c r="C647" s="4">
        <v>0</v>
      </c>
      <c r="D647" s="4">
        <v>0</v>
      </c>
      <c r="E647" s="4">
        <v>0</v>
      </c>
      <c r="F647" s="4">
        <v>5.3999999999999995</v>
      </c>
      <c r="G647" s="4">
        <v>0</v>
      </c>
      <c r="H647" s="4">
        <v>0</v>
      </c>
      <c r="I647" s="4">
        <v>0.6</v>
      </c>
      <c r="J647" s="4">
        <v>9.6</v>
      </c>
      <c r="K647" s="4">
        <v>3</v>
      </c>
      <c r="L647" s="4">
        <v>0</v>
      </c>
      <c r="M647" s="4">
        <v>0</v>
      </c>
      <c r="N647" s="11">
        <f>SUM(line_downtime[[#This Row],[Emergency stop]:[Other]])/60</f>
        <v>0.30999999999999994</v>
      </c>
      <c r="O647" s="11">
        <f t="shared" si="20"/>
        <v>0.15</v>
      </c>
      <c r="P647" s="11">
        <f t="shared" si="21"/>
        <v>0.15999999999999995</v>
      </c>
      <c r="Q647" s="4">
        <f>SUM(line_downtime[[#This Row],[Emergency stop]:[Other]])</f>
        <v>18.599999999999998</v>
      </c>
    </row>
    <row r="648" spans="1:17" x14ac:dyDescent="0.25">
      <c r="A648">
        <v>422757</v>
      </c>
      <c r="B648" s="4">
        <v>3.5999999999999996</v>
      </c>
      <c r="C648" s="4">
        <v>0</v>
      </c>
      <c r="D648" s="4">
        <v>0</v>
      </c>
      <c r="E648" s="4">
        <v>40.800000000000004</v>
      </c>
      <c r="F648" s="4">
        <v>1.2</v>
      </c>
      <c r="G648" s="4">
        <v>11.4</v>
      </c>
      <c r="H648" s="4">
        <v>0</v>
      </c>
      <c r="I648" s="4">
        <v>0</v>
      </c>
      <c r="J648" s="4">
        <v>0</v>
      </c>
      <c r="K648" s="4">
        <v>0</v>
      </c>
      <c r="L648" s="4">
        <v>0</v>
      </c>
      <c r="M648" s="4">
        <v>0</v>
      </c>
      <c r="N648" s="11">
        <f>SUM(line_downtime[[#This Row],[Emergency stop]:[Other]])/60</f>
        <v>0.95000000000000007</v>
      </c>
      <c r="O648" s="11">
        <f t="shared" si="20"/>
        <v>0.21</v>
      </c>
      <c r="P648" s="11">
        <f t="shared" si="21"/>
        <v>0.7400000000000001</v>
      </c>
      <c r="Q648" s="4">
        <f>SUM(line_downtime[[#This Row],[Emergency stop]:[Other]])</f>
        <v>57.000000000000007</v>
      </c>
    </row>
    <row r="649" spans="1:17" x14ac:dyDescent="0.25">
      <c r="A649">
        <v>422758</v>
      </c>
      <c r="B649" s="4">
        <v>0</v>
      </c>
      <c r="C649" s="4">
        <v>47.400000000000006</v>
      </c>
      <c r="D649" s="4">
        <v>0</v>
      </c>
      <c r="E649" s="4">
        <v>0</v>
      </c>
      <c r="F649" s="4">
        <v>0</v>
      </c>
      <c r="G649" s="4">
        <v>0</v>
      </c>
      <c r="H649" s="4">
        <v>0</v>
      </c>
      <c r="I649" s="4">
        <v>0</v>
      </c>
      <c r="J649" s="4">
        <v>0</v>
      </c>
      <c r="K649" s="4">
        <v>0</v>
      </c>
      <c r="L649" s="4">
        <v>0</v>
      </c>
      <c r="M649" s="4">
        <v>0</v>
      </c>
      <c r="N649" s="11">
        <f>SUM(line_downtime[[#This Row],[Emergency stop]:[Other]])/60</f>
        <v>0.79000000000000015</v>
      </c>
      <c r="O649" s="11">
        <f t="shared" si="20"/>
        <v>0.79000000000000015</v>
      </c>
      <c r="P649" s="11">
        <f t="shared" si="21"/>
        <v>0</v>
      </c>
      <c r="Q649" s="4">
        <f>SUM(line_downtime[[#This Row],[Emergency stop]:[Other]])</f>
        <v>47.400000000000006</v>
      </c>
    </row>
    <row r="650" spans="1:17" x14ac:dyDescent="0.25">
      <c r="A650">
        <v>422759</v>
      </c>
      <c r="B650" s="4">
        <v>0</v>
      </c>
      <c r="C650" s="4">
        <v>0</v>
      </c>
      <c r="D650" s="4">
        <v>0</v>
      </c>
      <c r="E650" s="4">
        <v>0</v>
      </c>
      <c r="F650" s="4">
        <v>0</v>
      </c>
      <c r="G650" s="4">
        <v>24</v>
      </c>
      <c r="H650" s="4">
        <v>0</v>
      </c>
      <c r="I650" s="4">
        <v>0</v>
      </c>
      <c r="J650" s="4">
        <v>0</v>
      </c>
      <c r="K650" s="4">
        <v>0</v>
      </c>
      <c r="L650" s="4">
        <v>0</v>
      </c>
      <c r="M650" s="4">
        <v>0</v>
      </c>
      <c r="N650" s="11">
        <f>SUM(line_downtime[[#This Row],[Emergency stop]:[Other]])/60</f>
        <v>0.4</v>
      </c>
      <c r="O650" s="11">
        <f t="shared" si="20"/>
        <v>0.4</v>
      </c>
      <c r="P650" s="11">
        <f t="shared" si="21"/>
        <v>0</v>
      </c>
      <c r="Q650" s="4">
        <f>SUM(line_downtime[[#This Row],[Emergency stop]:[Other]])</f>
        <v>24</v>
      </c>
    </row>
    <row r="651" spans="1:17" x14ac:dyDescent="0.25">
      <c r="A651">
        <v>422760</v>
      </c>
      <c r="B651" s="4">
        <v>0</v>
      </c>
      <c r="C651" s="4">
        <v>11.4</v>
      </c>
      <c r="D651" s="4">
        <v>0</v>
      </c>
      <c r="E651" s="4">
        <v>0</v>
      </c>
      <c r="F651" s="4">
        <v>0</v>
      </c>
      <c r="G651" s="4">
        <v>0</v>
      </c>
      <c r="H651" s="4">
        <v>0</v>
      </c>
      <c r="I651" s="4">
        <v>0</v>
      </c>
      <c r="J651" s="4">
        <v>0</v>
      </c>
      <c r="K651" s="4">
        <v>0</v>
      </c>
      <c r="L651" s="4">
        <v>0</v>
      </c>
      <c r="M651" s="4">
        <v>0</v>
      </c>
      <c r="N651" s="11">
        <f>SUM(line_downtime[[#This Row],[Emergency stop]:[Other]])/60</f>
        <v>0.19</v>
      </c>
      <c r="O651" s="11">
        <f t="shared" si="20"/>
        <v>0.19</v>
      </c>
      <c r="P651" s="11">
        <f t="shared" si="21"/>
        <v>0</v>
      </c>
      <c r="Q651" s="4">
        <f>SUM(line_downtime[[#This Row],[Emergency stop]:[Other]])</f>
        <v>11.4</v>
      </c>
    </row>
    <row r="652" spans="1:17" x14ac:dyDescent="0.25">
      <c r="A652">
        <v>422761</v>
      </c>
      <c r="B652" s="4">
        <v>0</v>
      </c>
      <c r="C652" s="4">
        <v>3</v>
      </c>
      <c r="D652" s="4">
        <v>0</v>
      </c>
      <c r="E652" s="4">
        <v>0</v>
      </c>
      <c r="F652" s="4">
        <v>5.3999999999999995</v>
      </c>
      <c r="G652" s="4">
        <v>3</v>
      </c>
      <c r="H652" s="4">
        <v>0</v>
      </c>
      <c r="I652" s="4">
        <v>0</v>
      </c>
      <c r="J652" s="4">
        <v>0</v>
      </c>
      <c r="K652" s="4">
        <v>0</v>
      </c>
      <c r="L652" s="4">
        <v>0</v>
      </c>
      <c r="M652" s="4">
        <v>3</v>
      </c>
      <c r="N652" s="11">
        <f>SUM(line_downtime[[#This Row],[Emergency stop]:[Other]])/60</f>
        <v>0.23999999999999996</v>
      </c>
      <c r="O652" s="11">
        <f t="shared" si="20"/>
        <v>0.18999999999999997</v>
      </c>
      <c r="P652" s="11">
        <f t="shared" si="21"/>
        <v>4.9999999999999989E-2</v>
      </c>
      <c r="Q652" s="4">
        <f>SUM(line_downtime[[#This Row],[Emergency stop]:[Other]])</f>
        <v>14.399999999999999</v>
      </c>
    </row>
    <row r="653" spans="1:17" x14ac:dyDescent="0.25">
      <c r="A653">
        <v>422762</v>
      </c>
      <c r="B653" s="4">
        <v>5.3999999999999995</v>
      </c>
      <c r="C653" s="4">
        <v>0</v>
      </c>
      <c r="D653" s="4">
        <v>16.200000000000003</v>
      </c>
      <c r="E653" s="4">
        <v>0</v>
      </c>
      <c r="F653" s="4">
        <v>1.2</v>
      </c>
      <c r="G653" s="4">
        <v>8.4</v>
      </c>
      <c r="H653" s="4">
        <v>0</v>
      </c>
      <c r="I653" s="4">
        <v>0</v>
      </c>
      <c r="J653" s="4">
        <v>0</v>
      </c>
      <c r="K653" s="4">
        <v>0</v>
      </c>
      <c r="L653" s="4">
        <v>0</v>
      </c>
      <c r="M653" s="4">
        <v>0</v>
      </c>
      <c r="N653" s="11">
        <f>SUM(line_downtime[[#This Row],[Emergency stop]:[Other]])/60</f>
        <v>0.52</v>
      </c>
      <c r="O653" s="11">
        <f t="shared" si="20"/>
        <v>0.16</v>
      </c>
      <c r="P653" s="11">
        <f t="shared" si="21"/>
        <v>0.36</v>
      </c>
      <c r="Q653" s="4">
        <f>SUM(line_downtime[[#This Row],[Emergency stop]:[Other]])</f>
        <v>31.200000000000003</v>
      </c>
    </row>
    <row r="654" spans="1:17" x14ac:dyDescent="0.25">
      <c r="A654">
        <v>422763</v>
      </c>
      <c r="B654" s="4">
        <v>32.400000000000006</v>
      </c>
      <c r="C654" s="4">
        <v>0</v>
      </c>
      <c r="D654" s="4">
        <v>0</v>
      </c>
      <c r="E654" s="4">
        <v>0</v>
      </c>
      <c r="F654" s="4">
        <v>0</v>
      </c>
      <c r="G654" s="4">
        <v>0</v>
      </c>
      <c r="H654" s="4">
        <v>0</v>
      </c>
      <c r="I654" s="4">
        <v>0</v>
      </c>
      <c r="J654" s="4">
        <v>0</v>
      </c>
      <c r="K654" s="4">
        <v>0</v>
      </c>
      <c r="L654" s="4">
        <v>0</v>
      </c>
      <c r="M654" s="4">
        <v>0</v>
      </c>
      <c r="N654" s="11">
        <f>SUM(line_downtime[[#This Row],[Emergency stop]:[Other]])/60</f>
        <v>0.54000000000000015</v>
      </c>
      <c r="O654" s="11">
        <f t="shared" si="20"/>
        <v>0</v>
      </c>
      <c r="P654" s="11">
        <f t="shared" si="21"/>
        <v>0.54000000000000015</v>
      </c>
      <c r="Q654" s="4">
        <f>SUM(line_downtime[[#This Row],[Emergency stop]:[Other]])</f>
        <v>32.400000000000006</v>
      </c>
    </row>
    <row r="655" spans="1:17" x14ac:dyDescent="0.25">
      <c r="A655">
        <v>422764</v>
      </c>
      <c r="B655" s="4">
        <v>2.4</v>
      </c>
      <c r="C655" s="4">
        <v>0</v>
      </c>
      <c r="D655" s="4">
        <v>0</v>
      </c>
      <c r="E655" s="4">
        <v>0</v>
      </c>
      <c r="F655" s="4">
        <v>0</v>
      </c>
      <c r="G655" s="4">
        <v>0</v>
      </c>
      <c r="H655" s="4">
        <v>1.2</v>
      </c>
      <c r="I655" s="4">
        <v>0</v>
      </c>
      <c r="J655" s="4">
        <v>0</v>
      </c>
      <c r="K655" s="4">
        <v>0</v>
      </c>
      <c r="L655" s="4">
        <v>3</v>
      </c>
      <c r="M655" s="4">
        <v>0</v>
      </c>
      <c r="N655" s="11">
        <f>SUM(line_downtime[[#This Row],[Emergency stop]:[Other]])/60</f>
        <v>0.11</v>
      </c>
      <c r="O655" s="11">
        <f t="shared" si="20"/>
        <v>0.05</v>
      </c>
      <c r="P655" s="11">
        <f t="shared" si="21"/>
        <v>0.06</v>
      </c>
      <c r="Q655" s="4">
        <f>SUM(line_downtime[[#This Row],[Emergency stop]:[Other]])</f>
        <v>6.6</v>
      </c>
    </row>
    <row r="656" spans="1:17" x14ac:dyDescent="0.25">
      <c r="A656">
        <v>422765</v>
      </c>
      <c r="B656" s="4">
        <v>33</v>
      </c>
      <c r="C656" s="4">
        <v>0</v>
      </c>
      <c r="D656" s="4">
        <v>0</v>
      </c>
      <c r="E656" s="4">
        <v>0</v>
      </c>
      <c r="F656" s="4">
        <v>0</v>
      </c>
      <c r="G656" s="4">
        <v>0</v>
      </c>
      <c r="H656" s="4">
        <v>0</v>
      </c>
      <c r="I656" s="4">
        <v>0</v>
      </c>
      <c r="J656" s="4">
        <v>10.799999999999999</v>
      </c>
      <c r="K656" s="4">
        <v>0</v>
      </c>
      <c r="L656" s="4">
        <v>0</v>
      </c>
      <c r="M656" s="4">
        <v>0</v>
      </c>
      <c r="N656" s="11">
        <f>SUM(line_downtime[[#This Row],[Emergency stop]:[Other]])/60</f>
        <v>0.73</v>
      </c>
      <c r="O656" s="11">
        <f t="shared" si="20"/>
        <v>0</v>
      </c>
      <c r="P656" s="11">
        <f t="shared" si="21"/>
        <v>0.73</v>
      </c>
      <c r="Q656" s="4">
        <f>SUM(line_downtime[[#This Row],[Emergency stop]:[Other]])</f>
        <v>43.8</v>
      </c>
    </row>
    <row r="657" spans="1:17" x14ac:dyDescent="0.25">
      <c r="A657">
        <v>422766</v>
      </c>
      <c r="B657" s="4">
        <v>0</v>
      </c>
      <c r="C657" s="4">
        <v>16.8</v>
      </c>
      <c r="D657" s="4">
        <v>0</v>
      </c>
      <c r="E657" s="4">
        <v>0</v>
      </c>
      <c r="F657" s="4">
        <v>15</v>
      </c>
      <c r="G657" s="4">
        <v>0</v>
      </c>
      <c r="H657" s="4">
        <v>0</v>
      </c>
      <c r="I657" s="4">
        <v>0</v>
      </c>
      <c r="J657" s="4">
        <v>0</v>
      </c>
      <c r="K657" s="4">
        <v>0</v>
      </c>
      <c r="L657" s="4">
        <v>0</v>
      </c>
      <c r="M657" s="4">
        <v>10.799999999999999</v>
      </c>
      <c r="N657" s="11">
        <f>SUM(line_downtime[[#This Row],[Emergency stop]:[Other]])/60</f>
        <v>0.71000000000000008</v>
      </c>
      <c r="O657" s="11">
        <f t="shared" si="20"/>
        <v>0.53</v>
      </c>
      <c r="P657" s="11">
        <f t="shared" si="21"/>
        <v>0.18000000000000005</v>
      </c>
      <c r="Q657" s="4">
        <f>SUM(line_downtime[[#This Row],[Emergency stop]:[Other]])</f>
        <v>42.6</v>
      </c>
    </row>
    <row r="658" spans="1:17" x14ac:dyDescent="0.25">
      <c r="A658">
        <v>422767</v>
      </c>
      <c r="B658" s="4">
        <v>0</v>
      </c>
      <c r="C658" s="4">
        <v>0</v>
      </c>
      <c r="D658" s="4">
        <v>0</v>
      </c>
      <c r="E658" s="4">
        <v>11.4</v>
      </c>
      <c r="F658" s="4">
        <v>0</v>
      </c>
      <c r="G658" s="4">
        <v>0</v>
      </c>
      <c r="H658" s="4">
        <v>0</v>
      </c>
      <c r="I658" s="4">
        <v>0</v>
      </c>
      <c r="J658" s="4">
        <v>71.399999999999991</v>
      </c>
      <c r="K658" s="4">
        <v>0</v>
      </c>
      <c r="L658" s="4">
        <v>0</v>
      </c>
      <c r="M658" s="4">
        <v>0</v>
      </c>
      <c r="N658" s="11">
        <f>SUM(line_downtime[[#This Row],[Emergency stop]:[Other]])/60</f>
        <v>1.38</v>
      </c>
      <c r="O658" s="11">
        <f t="shared" si="20"/>
        <v>0</v>
      </c>
      <c r="P658" s="11">
        <f t="shared" si="21"/>
        <v>1.38</v>
      </c>
      <c r="Q658" s="4">
        <f>SUM(line_downtime[[#This Row],[Emergency stop]:[Other]])</f>
        <v>82.8</v>
      </c>
    </row>
    <row r="659" spans="1:17" x14ac:dyDescent="0.25">
      <c r="A659">
        <v>422768</v>
      </c>
      <c r="B659" s="4">
        <v>5.3999999999999995</v>
      </c>
      <c r="C659" s="4">
        <v>0</v>
      </c>
      <c r="D659" s="4">
        <v>12</v>
      </c>
      <c r="E659" s="4">
        <v>0</v>
      </c>
      <c r="F659" s="4">
        <v>0</v>
      </c>
      <c r="G659" s="4">
        <v>0</v>
      </c>
      <c r="H659" s="4">
        <v>0</v>
      </c>
      <c r="I659" s="4">
        <v>0</v>
      </c>
      <c r="J659" s="4">
        <v>0</v>
      </c>
      <c r="K659" s="4">
        <v>0</v>
      </c>
      <c r="L659" s="4">
        <v>0</v>
      </c>
      <c r="M659" s="4">
        <v>24.599999999999998</v>
      </c>
      <c r="N659" s="11">
        <f>SUM(line_downtime[[#This Row],[Emergency stop]:[Other]])/60</f>
        <v>0.7</v>
      </c>
      <c r="O659" s="11">
        <f t="shared" si="20"/>
        <v>0</v>
      </c>
      <c r="P659" s="11">
        <f t="shared" si="21"/>
        <v>0.7</v>
      </c>
      <c r="Q659" s="4">
        <f>SUM(line_downtime[[#This Row],[Emergency stop]:[Other]])</f>
        <v>42</v>
      </c>
    </row>
    <row r="660" spans="1:17" x14ac:dyDescent="0.25">
      <c r="A660">
        <v>422769</v>
      </c>
      <c r="B660" s="4">
        <v>0</v>
      </c>
      <c r="C660" s="4">
        <v>0</v>
      </c>
      <c r="D660" s="4">
        <v>0</v>
      </c>
      <c r="E660" s="4">
        <v>0</v>
      </c>
      <c r="F660" s="4">
        <v>13.2</v>
      </c>
      <c r="G660" s="4">
        <v>0</v>
      </c>
      <c r="H660" s="4">
        <v>0</v>
      </c>
      <c r="I660" s="4">
        <v>41.4</v>
      </c>
      <c r="J660" s="4">
        <v>0</v>
      </c>
      <c r="K660" s="4">
        <v>0</v>
      </c>
      <c r="L660" s="4">
        <v>0</v>
      </c>
      <c r="M660" s="4">
        <v>0</v>
      </c>
      <c r="N660" s="11">
        <f>SUM(line_downtime[[#This Row],[Emergency stop]:[Other]])/60</f>
        <v>0.90999999999999992</v>
      </c>
      <c r="O660" s="11">
        <f t="shared" si="20"/>
        <v>0.90999999999999992</v>
      </c>
      <c r="P660" s="11">
        <f t="shared" si="21"/>
        <v>0</v>
      </c>
      <c r="Q660" s="4">
        <f>SUM(line_downtime[[#This Row],[Emergency stop]:[Other]])</f>
        <v>54.599999999999994</v>
      </c>
    </row>
    <row r="661" spans="1:17" x14ac:dyDescent="0.25">
      <c r="A661">
        <v>422770</v>
      </c>
      <c r="B661" s="4">
        <v>0</v>
      </c>
      <c r="C661" s="4">
        <v>32.400000000000006</v>
      </c>
      <c r="D661" s="4">
        <v>6.6</v>
      </c>
      <c r="E661" s="4">
        <v>0</v>
      </c>
      <c r="F661" s="4">
        <v>0</v>
      </c>
      <c r="G661" s="4">
        <v>0</v>
      </c>
      <c r="H661" s="4">
        <v>0</v>
      </c>
      <c r="I661" s="4">
        <v>0</v>
      </c>
      <c r="J661" s="4">
        <v>0</v>
      </c>
      <c r="K661" s="4">
        <v>0</v>
      </c>
      <c r="L661" s="4">
        <v>0</v>
      </c>
      <c r="M661" s="4">
        <v>0</v>
      </c>
      <c r="N661" s="11">
        <f>SUM(line_downtime[[#This Row],[Emergency stop]:[Other]])/60</f>
        <v>0.65000000000000013</v>
      </c>
      <c r="O661" s="11">
        <f t="shared" si="20"/>
        <v>0.54000000000000015</v>
      </c>
      <c r="P661" s="11">
        <f t="shared" si="21"/>
        <v>0.10999999999999999</v>
      </c>
      <c r="Q661" s="4">
        <f>SUM(line_downtime[[#This Row],[Emergency stop]:[Other]])</f>
        <v>39.000000000000007</v>
      </c>
    </row>
    <row r="662" spans="1:17" x14ac:dyDescent="0.25">
      <c r="A662">
        <v>422771</v>
      </c>
      <c r="B662" s="4">
        <v>8.4</v>
      </c>
      <c r="C662" s="4">
        <v>0</v>
      </c>
      <c r="D662" s="4">
        <v>14.399999999999999</v>
      </c>
      <c r="E662" s="4">
        <v>0</v>
      </c>
      <c r="F662" s="4">
        <v>0</v>
      </c>
      <c r="G662" s="4">
        <v>7.8000000000000007</v>
      </c>
      <c r="H662" s="4">
        <v>0</v>
      </c>
      <c r="I662" s="4">
        <v>4.2</v>
      </c>
      <c r="J662" s="4">
        <v>0</v>
      </c>
      <c r="K662" s="4">
        <v>0</v>
      </c>
      <c r="L662" s="4">
        <v>0</v>
      </c>
      <c r="M662" s="4">
        <v>0</v>
      </c>
      <c r="N662" s="11">
        <f>SUM(line_downtime[[#This Row],[Emergency stop]:[Other]])/60</f>
        <v>0.57999999999999996</v>
      </c>
      <c r="O662" s="11">
        <f t="shared" si="20"/>
        <v>0.2</v>
      </c>
      <c r="P662" s="11">
        <f t="shared" si="21"/>
        <v>0.37999999999999995</v>
      </c>
      <c r="Q662" s="4">
        <f>SUM(line_downtime[[#This Row],[Emergency stop]:[Other]])</f>
        <v>34.799999999999997</v>
      </c>
    </row>
    <row r="663" spans="1:17" x14ac:dyDescent="0.25">
      <c r="A663">
        <v>422772</v>
      </c>
      <c r="B663" s="4">
        <v>0</v>
      </c>
      <c r="C663" s="4">
        <v>2.4</v>
      </c>
      <c r="D663" s="4">
        <v>0</v>
      </c>
      <c r="E663" s="4">
        <v>0</v>
      </c>
      <c r="F663" s="4">
        <v>0</v>
      </c>
      <c r="G663" s="4">
        <v>0</v>
      </c>
      <c r="H663" s="4">
        <v>1.7999999999999998</v>
      </c>
      <c r="I663" s="4">
        <v>0</v>
      </c>
      <c r="J663" s="4">
        <v>0</v>
      </c>
      <c r="K663" s="4">
        <v>0</v>
      </c>
      <c r="L663" s="4">
        <v>0</v>
      </c>
      <c r="M663" s="4">
        <v>7.1999999999999993</v>
      </c>
      <c r="N663" s="11">
        <f>SUM(line_downtime[[#This Row],[Emergency stop]:[Other]])/60</f>
        <v>0.18999999999999997</v>
      </c>
      <c r="O663" s="11">
        <f t="shared" si="20"/>
        <v>0.04</v>
      </c>
      <c r="P663" s="11">
        <f t="shared" si="21"/>
        <v>0.14999999999999997</v>
      </c>
      <c r="Q663" s="4">
        <f>SUM(line_downtime[[#This Row],[Emergency stop]:[Other]])</f>
        <v>11.399999999999999</v>
      </c>
    </row>
    <row r="664" spans="1:17" x14ac:dyDescent="0.25">
      <c r="A664">
        <v>422773</v>
      </c>
      <c r="B664" s="4">
        <v>0</v>
      </c>
      <c r="C664" s="4">
        <v>45.6</v>
      </c>
      <c r="D664" s="4">
        <v>0</v>
      </c>
      <c r="E664" s="4">
        <v>0</v>
      </c>
      <c r="F664" s="4">
        <v>0</v>
      </c>
      <c r="G664" s="4">
        <v>10.799999999999999</v>
      </c>
      <c r="H664" s="4">
        <v>0</v>
      </c>
      <c r="I664" s="4">
        <v>0</v>
      </c>
      <c r="J664" s="4">
        <v>0</v>
      </c>
      <c r="K664" s="4">
        <v>0</v>
      </c>
      <c r="L664" s="4">
        <v>0</v>
      </c>
      <c r="M664" s="4">
        <v>0</v>
      </c>
      <c r="N664" s="11">
        <f>SUM(line_downtime[[#This Row],[Emergency stop]:[Other]])/60</f>
        <v>0.94</v>
      </c>
      <c r="O664" s="11">
        <f t="shared" si="20"/>
        <v>0.94</v>
      </c>
      <c r="P664" s="11">
        <f t="shared" si="21"/>
        <v>0</v>
      </c>
      <c r="Q664" s="4">
        <f>SUM(line_downtime[[#This Row],[Emergency stop]:[Other]])</f>
        <v>56.4</v>
      </c>
    </row>
    <row r="665" spans="1:17" x14ac:dyDescent="0.25">
      <c r="A665">
        <v>422774</v>
      </c>
      <c r="B665" s="4">
        <v>0</v>
      </c>
      <c r="C665" s="4">
        <v>0</v>
      </c>
      <c r="D665" s="4">
        <v>0</v>
      </c>
      <c r="E665" s="4">
        <v>0</v>
      </c>
      <c r="F665" s="4">
        <v>0</v>
      </c>
      <c r="G665" s="4">
        <v>0</v>
      </c>
      <c r="H665" s="4">
        <v>0</v>
      </c>
      <c r="I665" s="4">
        <v>0</v>
      </c>
      <c r="J665" s="4">
        <v>0</v>
      </c>
      <c r="K665" s="4">
        <v>0</v>
      </c>
      <c r="L665" s="4">
        <v>53.4</v>
      </c>
      <c r="M665" s="4">
        <v>0</v>
      </c>
      <c r="N665" s="11">
        <f>SUM(line_downtime[[#This Row],[Emergency stop]:[Other]])/60</f>
        <v>0.89</v>
      </c>
      <c r="O665" s="11">
        <f t="shared" si="20"/>
        <v>0.89</v>
      </c>
      <c r="P665" s="11">
        <f t="shared" si="21"/>
        <v>0</v>
      </c>
      <c r="Q665" s="4">
        <f>SUM(line_downtime[[#This Row],[Emergency stop]:[Other]])</f>
        <v>53.4</v>
      </c>
    </row>
    <row r="666" spans="1:17" x14ac:dyDescent="0.25">
      <c r="A666">
        <v>422775</v>
      </c>
      <c r="B666" s="4">
        <v>0</v>
      </c>
      <c r="C666" s="4">
        <v>0</v>
      </c>
      <c r="D666" s="4">
        <v>0</v>
      </c>
      <c r="E666" s="4">
        <v>0</v>
      </c>
      <c r="F666" s="4">
        <v>21.599999999999998</v>
      </c>
      <c r="G666" s="4">
        <v>1.7999999999999998</v>
      </c>
      <c r="H666" s="4">
        <v>0</v>
      </c>
      <c r="I666" s="4">
        <v>0</v>
      </c>
      <c r="J666" s="4">
        <v>0</v>
      </c>
      <c r="K666" s="4">
        <v>0</v>
      </c>
      <c r="L666" s="4">
        <v>13.8</v>
      </c>
      <c r="M666" s="4">
        <v>5.3999999999999995</v>
      </c>
      <c r="N666" s="11">
        <f>SUM(line_downtime[[#This Row],[Emergency stop]:[Other]])/60</f>
        <v>0.71000000000000008</v>
      </c>
      <c r="O666" s="11">
        <f t="shared" si="20"/>
        <v>0.62</v>
      </c>
      <c r="P666" s="11">
        <f t="shared" si="21"/>
        <v>9.000000000000008E-2</v>
      </c>
      <c r="Q666" s="4">
        <f>SUM(line_downtime[[#This Row],[Emergency stop]:[Other]])</f>
        <v>42.6</v>
      </c>
    </row>
    <row r="667" spans="1:17" x14ac:dyDescent="0.25">
      <c r="A667">
        <v>422776</v>
      </c>
      <c r="B667" s="4">
        <v>0</v>
      </c>
      <c r="C667" s="4">
        <v>0</v>
      </c>
      <c r="D667" s="4">
        <v>0</v>
      </c>
      <c r="E667" s="4">
        <v>0</v>
      </c>
      <c r="F667" s="4">
        <v>6.6</v>
      </c>
      <c r="G667" s="4">
        <v>14.399999999999999</v>
      </c>
      <c r="H667" s="4">
        <v>0</v>
      </c>
      <c r="I667" s="4">
        <v>0</v>
      </c>
      <c r="J667" s="4">
        <v>8.4</v>
      </c>
      <c r="K667" s="4">
        <v>3</v>
      </c>
      <c r="L667" s="4">
        <v>0</v>
      </c>
      <c r="M667" s="4">
        <v>0</v>
      </c>
      <c r="N667" s="11">
        <f>SUM(line_downtime[[#This Row],[Emergency stop]:[Other]])/60</f>
        <v>0.53999999999999992</v>
      </c>
      <c r="O667" s="11">
        <f t="shared" si="20"/>
        <v>0.4</v>
      </c>
      <c r="P667" s="11">
        <f t="shared" si="21"/>
        <v>0.1399999999999999</v>
      </c>
      <c r="Q667" s="4">
        <f>SUM(line_downtime[[#This Row],[Emergency stop]:[Other]])</f>
        <v>32.4</v>
      </c>
    </row>
    <row r="668" spans="1:17" x14ac:dyDescent="0.25">
      <c r="A668">
        <v>422777</v>
      </c>
      <c r="B668" s="4">
        <v>0</v>
      </c>
      <c r="C668" s="4">
        <v>0</v>
      </c>
      <c r="D668" s="4">
        <v>0</v>
      </c>
      <c r="E668" s="4">
        <v>9</v>
      </c>
      <c r="F668" s="4">
        <v>0</v>
      </c>
      <c r="G668" s="4">
        <v>0</v>
      </c>
      <c r="H668" s="4">
        <v>0.6</v>
      </c>
      <c r="I668" s="4">
        <v>0</v>
      </c>
      <c r="J668" s="4">
        <v>0</v>
      </c>
      <c r="K668" s="4">
        <v>0.6</v>
      </c>
      <c r="L668" s="4">
        <v>0</v>
      </c>
      <c r="M668" s="4">
        <v>0</v>
      </c>
      <c r="N668" s="11">
        <f>SUM(line_downtime[[#This Row],[Emergency stop]:[Other]])/60</f>
        <v>0.16999999999999998</v>
      </c>
      <c r="O668" s="11">
        <f t="shared" si="20"/>
        <v>0.01</v>
      </c>
      <c r="P668" s="11">
        <f t="shared" si="21"/>
        <v>0.15999999999999998</v>
      </c>
      <c r="Q668" s="4">
        <f>SUM(line_downtime[[#This Row],[Emergency stop]:[Other]])</f>
        <v>10.199999999999999</v>
      </c>
    </row>
    <row r="669" spans="1:17" x14ac:dyDescent="0.25">
      <c r="A669">
        <v>422778</v>
      </c>
      <c r="B669" s="4">
        <v>0</v>
      </c>
      <c r="C669" s="4">
        <v>0</v>
      </c>
      <c r="D669" s="4">
        <v>0</v>
      </c>
      <c r="E669" s="4">
        <v>0</v>
      </c>
      <c r="F669" s="4">
        <v>0</v>
      </c>
      <c r="G669" s="4">
        <v>0</v>
      </c>
      <c r="H669" s="4">
        <v>0</v>
      </c>
      <c r="I669" s="4">
        <v>31.200000000000003</v>
      </c>
      <c r="J669" s="4">
        <v>0</v>
      </c>
      <c r="K669" s="4">
        <v>0</v>
      </c>
      <c r="L669" s="4">
        <v>3.5999999999999996</v>
      </c>
      <c r="M669" s="4">
        <v>0</v>
      </c>
      <c r="N669" s="11">
        <f>SUM(line_downtime[[#This Row],[Emergency stop]:[Other]])/60</f>
        <v>0.58000000000000007</v>
      </c>
      <c r="O669" s="11">
        <f t="shared" si="20"/>
        <v>0.58000000000000007</v>
      </c>
      <c r="P669" s="11">
        <f t="shared" si="21"/>
        <v>0</v>
      </c>
      <c r="Q669" s="4">
        <f>SUM(line_downtime[[#This Row],[Emergency stop]:[Other]])</f>
        <v>34.800000000000004</v>
      </c>
    </row>
    <row r="670" spans="1:17" x14ac:dyDescent="0.25">
      <c r="A670">
        <v>422779</v>
      </c>
      <c r="B670" s="4">
        <v>0</v>
      </c>
      <c r="C670" s="4">
        <v>0</v>
      </c>
      <c r="D670" s="4">
        <v>57.599999999999994</v>
      </c>
      <c r="E670" s="4">
        <v>0</v>
      </c>
      <c r="F670" s="4">
        <v>0</v>
      </c>
      <c r="G670" s="4">
        <v>0</v>
      </c>
      <c r="H670" s="4">
        <v>0</v>
      </c>
      <c r="I670" s="4">
        <v>0</v>
      </c>
      <c r="J670" s="4">
        <v>0</v>
      </c>
      <c r="K670" s="4">
        <v>0</v>
      </c>
      <c r="L670" s="4">
        <v>0</v>
      </c>
      <c r="M670" s="4">
        <v>0</v>
      </c>
      <c r="N670" s="11">
        <f>SUM(line_downtime[[#This Row],[Emergency stop]:[Other]])/60</f>
        <v>0.95999999999999985</v>
      </c>
      <c r="O670" s="11">
        <f t="shared" si="20"/>
        <v>0</v>
      </c>
      <c r="P670" s="11">
        <f t="shared" si="21"/>
        <v>0.95999999999999985</v>
      </c>
      <c r="Q670" s="4">
        <f>SUM(line_downtime[[#This Row],[Emergency stop]:[Other]])</f>
        <v>57.599999999999994</v>
      </c>
    </row>
    <row r="671" spans="1:17" x14ac:dyDescent="0.25">
      <c r="A671">
        <v>422780</v>
      </c>
      <c r="B671" s="4">
        <v>0</v>
      </c>
      <c r="C671" s="4">
        <v>0</v>
      </c>
      <c r="D671" s="4">
        <v>0</v>
      </c>
      <c r="E671" s="4">
        <v>0</v>
      </c>
      <c r="F671" s="4">
        <v>4.8</v>
      </c>
      <c r="G671" s="4">
        <v>0</v>
      </c>
      <c r="H671" s="4">
        <v>0</v>
      </c>
      <c r="I671" s="4">
        <v>19.8</v>
      </c>
      <c r="J671" s="4">
        <v>0</v>
      </c>
      <c r="K671" s="4">
        <v>0</v>
      </c>
      <c r="L671" s="4">
        <v>0</v>
      </c>
      <c r="M671" s="4">
        <v>0</v>
      </c>
      <c r="N671" s="11">
        <f>SUM(line_downtime[[#This Row],[Emergency stop]:[Other]])/60</f>
        <v>0.41000000000000003</v>
      </c>
      <c r="O671" s="11">
        <f t="shared" si="20"/>
        <v>0.41000000000000003</v>
      </c>
      <c r="P671" s="11">
        <f t="shared" si="21"/>
        <v>0</v>
      </c>
      <c r="Q671" s="4">
        <f>SUM(line_downtime[[#This Row],[Emergency stop]:[Other]])</f>
        <v>24.6</v>
      </c>
    </row>
    <row r="672" spans="1:17" x14ac:dyDescent="0.25">
      <c r="A672">
        <v>422781</v>
      </c>
      <c r="B672" s="4">
        <v>11.4</v>
      </c>
      <c r="C672" s="4">
        <v>0</v>
      </c>
      <c r="D672" s="4">
        <v>0</v>
      </c>
      <c r="E672" s="4">
        <v>1.7999999999999998</v>
      </c>
      <c r="F672" s="4">
        <v>0</v>
      </c>
      <c r="G672" s="4">
        <v>3.5999999999999996</v>
      </c>
      <c r="H672" s="4">
        <v>0</v>
      </c>
      <c r="I672" s="4">
        <v>0</v>
      </c>
      <c r="J672" s="4">
        <v>0</v>
      </c>
      <c r="K672" s="4">
        <v>0</v>
      </c>
      <c r="L672" s="4">
        <v>6.6</v>
      </c>
      <c r="M672" s="4">
        <v>0</v>
      </c>
      <c r="N672" s="11">
        <f>SUM(line_downtime[[#This Row],[Emergency stop]:[Other]])/60</f>
        <v>0.38999999999999996</v>
      </c>
      <c r="O672" s="11">
        <f t="shared" si="20"/>
        <v>0.16999999999999998</v>
      </c>
      <c r="P672" s="11">
        <f t="shared" si="21"/>
        <v>0.21999999999999997</v>
      </c>
      <c r="Q672" s="4">
        <f>SUM(line_downtime[[#This Row],[Emergency stop]:[Other]])</f>
        <v>23.4</v>
      </c>
    </row>
    <row r="673" spans="1:17" x14ac:dyDescent="0.25">
      <c r="A673">
        <v>422782</v>
      </c>
      <c r="B673" s="4">
        <v>0</v>
      </c>
      <c r="C673" s="4">
        <v>0</v>
      </c>
      <c r="D673" s="4">
        <v>0</v>
      </c>
      <c r="E673" s="4">
        <v>0</v>
      </c>
      <c r="F673" s="4">
        <v>0</v>
      </c>
      <c r="G673" s="4">
        <v>0</v>
      </c>
      <c r="H673" s="4">
        <v>8.4</v>
      </c>
      <c r="I673" s="4">
        <v>0</v>
      </c>
      <c r="J673" s="4">
        <v>0</v>
      </c>
      <c r="K673" s="4">
        <v>21</v>
      </c>
      <c r="L673" s="4">
        <v>0</v>
      </c>
      <c r="M673" s="4">
        <v>0</v>
      </c>
      <c r="N673" s="11">
        <f>SUM(line_downtime[[#This Row],[Emergency stop]:[Other]])/60</f>
        <v>0.49</v>
      </c>
      <c r="O673" s="11">
        <f t="shared" si="20"/>
        <v>0.35</v>
      </c>
      <c r="P673" s="11">
        <f t="shared" si="21"/>
        <v>0.14000000000000001</v>
      </c>
      <c r="Q673" s="4">
        <f>SUM(line_downtime[[#This Row],[Emergency stop]:[Other]])</f>
        <v>29.4</v>
      </c>
    </row>
    <row r="674" spans="1:17" x14ac:dyDescent="0.25">
      <c r="A674">
        <v>422783</v>
      </c>
      <c r="B674" s="4">
        <v>0</v>
      </c>
      <c r="C674" s="4">
        <v>0</v>
      </c>
      <c r="D674" s="4">
        <v>0</v>
      </c>
      <c r="E674" s="4">
        <v>0</v>
      </c>
      <c r="F674" s="4">
        <v>0</v>
      </c>
      <c r="G674" s="4">
        <v>80.400000000000006</v>
      </c>
      <c r="H674" s="4">
        <v>0</v>
      </c>
      <c r="I674" s="4">
        <v>0</v>
      </c>
      <c r="J674" s="4">
        <v>0</v>
      </c>
      <c r="K674" s="4">
        <v>0</v>
      </c>
      <c r="L674" s="4">
        <v>0</v>
      </c>
      <c r="M674" s="4">
        <v>0</v>
      </c>
      <c r="N674" s="11">
        <f>SUM(line_downtime[[#This Row],[Emergency stop]:[Other]])/60</f>
        <v>1.34</v>
      </c>
      <c r="O674" s="11">
        <f t="shared" si="20"/>
        <v>1.34</v>
      </c>
      <c r="P674" s="11">
        <f t="shared" si="21"/>
        <v>0</v>
      </c>
      <c r="Q674" s="4">
        <f>SUM(line_downtime[[#This Row],[Emergency stop]:[Other]])</f>
        <v>80.400000000000006</v>
      </c>
    </row>
    <row r="675" spans="1:17" x14ac:dyDescent="0.25">
      <c r="A675">
        <v>422784</v>
      </c>
      <c r="B675" s="4">
        <v>0</v>
      </c>
      <c r="C675" s="4">
        <v>0</v>
      </c>
      <c r="D675" s="4">
        <v>0</v>
      </c>
      <c r="E675" s="4">
        <v>17.399999999999999</v>
      </c>
      <c r="F675" s="4">
        <v>18.600000000000001</v>
      </c>
      <c r="G675" s="4">
        <v>0</v>
      </c>
      <c r="H675" s="4">
        <v>0</v>
      </c>
      <c r="I675" s="4">
        <v>0</v>
      </c>
      <c r="J675" s="4">
        <v>0</v>
      </c>
      <c r="K675" s="4">
        <v>0</v>
      </c>
      <c r="L675" s="4">
        <v>0</v>
      </c>
      <c r="M675" s="4">
        <v>5.3999999999999995</v>
      </c>
      <c r="N675" s="11">
        <f>SUM(line_downtime[[#This Row],[Emergency stop]:[Other]])/60</f>
        <v>0.69</v>
      </c>
      <c r="O675" s="11">
        <f t="shared" si="20"/>
        <v>0.31</v>
      </c>
      <c r="P675" s="11">
        <f t="shared" si="21"/>
        <v>0.37999999999999995</v>
      </c>
      <c r="Q675" s="4">
        <f>SUM(line_downtime[[#This Row],[Emergency stop]:[Other]])</f>
        <v>41.4</v>
      </c>
    </row>
    <row r="676" spans="1:17" x14ac:dyDescent="0.25">
      <c r="A676">
        <v>422785</v>
      </c>
      <c r="B676" s="4">
        <v>0</v>
      </c>
      <c r="C676" s="4">
        <v>0</v>
      </c>
      <c r="D676" s="4">
        <v>40.200000000000003</v>
      </c>
      <c r="E676" s="4">
        <v>0.6</v>
      </c>
      <c r="F676" s="4">
        <v>4.2</v>
      </c>
      <c r="G676" s="4">
        <v>0</v>
      </c>
      <c r="H676" s="4">
        <v>0</v>
      </c>
      <c r="I676" s="4">
        <v>6.6</v>
      </c>
      <c r="J676" s="4">
        <v>0</v>
      </c>
      <c r="K676" s="4">
        <v>0</v>
      </c>
      <c r="L676" s="4">
        <v>0</v>
      </c>
      <c r="M676" s="4">
        <v>0</v>
      </c>
      <c r="N676" s="11">
        <f>SUM(line_downtime[[#This Row],[Emergency stop]:[Other]])/60</f>
        <v>0.8600000000000001</v>
      </c>
      <c r="O676" s="11">
        <f t="shared" si="20"/>
        <v>0.18000000000000002</v>
      </c>
      <c r="P676" s="11">
        <f t="shared" si="21"/>
        <v>0.68</v>
      </c>
      <c r="Q676" s="4">
        <f>SUM(line_downtime[[#This Row],[Emergency stop]:[Other]])</f>
        <v>51.600000000000009</v>
      </c>
    </row>
    <row r="677" spans="1:17" x14ac:dyDescent="0.25">
      <c r="A677">
        <v>422786</v>
      </c>
      <c r="B677" s="4">
        <v>0</v>
      </c>
      <c r="C677" s="4">
        <v>0</v>
      </c>
      <c r="D677" s="4">
        <v>0</v>
      </c>
      <c r="E677" s="4">
        <v>0</v>
      </c>
      <c r="F677" s="4">
        <v>0</v>
      </c>
      <c r="G677" s="4">
        <v>2.4</v>
      </c>
      <c r="H677" s="4">
        <v>3.5999999999999996</v>
      </c>
      <c r="I677" s="4">
        <v>0</v>
      </c>
      <c r="J677" s="4">
        <v>0.6</v>
      </c>
      <c r="K677" s="4">
        <v>0</v>
      </c>
      <c r="L677" s="4">
        <v>0</v>
      </c>
      <c r="M677" s="4">
        <v>0</v>
      </c>
      <c r="N677" s="11">
        <f>SUM(line_downtime[[#This Row],[Emergency stop]:[Other]])/60</f>
        <v>0.11</v>
      </c>
      <c r="O677" s="11">
        <f t="shared" si="20"/>
        <v>0.04</v>
      </c>
      <c r="P677" s="11">
        <f t="shared" si="21"/>
        <v>7.0000000000000007E-2</v>
      </c>
      <c r="Q677" s="4">
        <f>SUM(line_downtime[[#This Row],[Emergency stop]:[Other]])</f>
        <v>6.6</v>
      </c>
    </row>
    <row r="678" spans="1:17" x14ac:dyDescent="0.25">
      <c r="A678">
        <v>422787</v>
      </c>
      <c r="B678" s="4">
        <v>73.2</v>
      </c>
      <c r="C678" s="4">
        <v>0</v>
      </c>
      <c r="D678" s="4">
        <v>0</v>
      </c>
      <c r="E678" s="4">
        <v>0</v>
      </c>
      <c r="F678" s="4">
        <v>0</v>
      </c>
      <c r="G678" s="4">
        <v>0</v>
      </c>
      <c r="H678" s="4">
        <v>0</v>
      </c>
      <c r="I678" s="4">
        <v>0</v>
      </c>
      <c r="J678" s="4">
        <v>22.2</v>
      </c>
      <c r="K678" s="4">
        <v>0</v>
      </c>
      <c r="L678" s="4">
        <v>0</v>
      </c>
      <c r="M678" s="4">
        <v>1.2</v>
      </c>
      <c r="N678" s="11">
        <f>SUM(line_downtime[[#This Row],[Emergency stop]:[Other]])/60</f>
        <v>1.61</v>
      </c>
      <c r="O678" s="11">
        <f t="shared" si="20"/>
        <v>0</v>
      </c>
      <c r="P678" s="11">
        <f t="shared" si="21"/>
        <v>1.61</v>
      </c>
      <c r="Q678" s="4">
        <f>SUM(line_downtime[[#This Row],[Emergency stop]:[Other]])</f>
        <v>96.600000000000009</v>
      </c>
    </row>
    <row r="679" spans="1:17" x14ac:dyDescent="0.25">
      <c r="A679">
        <v>422788</v>
      </c>
      <c r="B679" s="4">
        <v>0</v>
      </c>
      <c r="C679" s="4">
        <v>7.8000000000000007</v>
      </c>
      <c r="D679" s="4">
        <v>0</v>
      </c>
      <c r="E679" s="4">
        <v>0</v>
      </c>
      <c r="F679" s="4">
        <v>0</v>
      </c>
      <c r="G679" s="4">
        <v>0</v>
      </c>
      <c r="H679" s="4">
        <v>0</v>
      </c>
      <c r="I679" s="4">
        <v>21.599999999999998</v>
      </c>
      <c r="J679" s="4">
        <v>0</v>
      </c>
      <c r="K679" s="4">
        <v>0</v>
      </c>
      <c r="L679" s="4">
        <v>0</v>
      </c>
      <c r="M679" s="4">
        <v>0</v>
      </c>
      <c r="N679" s="11">
        <f>SUM(line_downtime[[#This Row],[Emergency stop]:[Other]])/60</f>
        <v>0.49</v>
      </c>
      <c r="O679" s="11">
        <f t="shared" si="20"/>
        <v>0.49</v>
      </c>
      <c r="P679" s="11">
        <f t="shared" si="21"/>
        <v>0</v>
      </c>
      <c r="Q679" s="4">
        <f>SUM(line_downtime[[#This Row],[Emergency stop]:[Other]])</f>
        <v>29.4</v>
      </c>
    </row>
    <row r="680" spans="1:17" x14ac:dyDescent="0.25">
      <c r="A680">
        <v>422789</v>
      </c>
      <c r="B680" s="4">
        <v>0</v>
      </c>
      <c r="C680" s="4">
        <v>2.4</v>
      </c>
      <c r="D680" s="4">
        <v>0</v>
      </c>
      <c r="E680" s="4">
        <v>0</v>
      </c>
      <c r="F680" s="4">
        <v>7.1999999999999993</v>
      </c>
      <c r="G680" s="4">
        <v>0</v>
      </c>
      <c r="H680" s="4">
        <v>0</v>
      </c>
      <c r="I680" s="4">
        <v>0</v>
      </c>
      <c r="J680" s="4">
        <v>24.599999999999998</v>
      </c>
      <c r="K680" s="4">
        <v>0</v>
      </c>
      <c r="L680" s="4">
        <v>0</v>
      </c>
      <c r="M680" s="4">
        <v>0</v>
      </c>
      <c r="N680" s="11">
        <f>SUM(line_downtime[[#This Row],[Emergency stop]:[Other]])/60</f>
        <v>0.56999999999999995</v>
      </c>
      <c r="O680" s="11">
        <f t="shared" si="20"/>
        <v>0.16</v>
      </c>
      <c r="P680" s="11">
        <f t="shared" si="21"/>
        <v>0.40999999999999992</v>
      </c>
      <c r="Q680" s="4">
        <f>SUM(line_downtime[[#This Row],[Emergency stop]:[Other]])</f>
        <v>34.199999999999996</v>
      </c>
    </row>
    <row r="681" spans="1:17" x14ac:dyDescent="0.25">
      <c r="A681">
        <v>422790</v>
      </c>
      <c r="B681" s="4">
        <v>1.7999999999999998</v>
      </c>
      <c r="C681" s="4">
        <v>0</v>
      </c>
      <c r="D681" s="4">
        <v>0</v>
      </c>
      <c r="E681" s="4">
        <v>0</v>
      </c>
      <c r="F681" s="4">
        <v>33.6</v>
      </c>
      <c r="G681" s="4">
        <v>58.199999999999996</v>
      </c>
      <c r="H681" s="4">
        <v>0</v>
      </c>
      <c r="I681" s="4">
        <v>0</v>
      </c>
      <c r="J681" s="4">
        <v>0</v>
      </c>
      <c r="K681" s="4">
        <v>0</v>
      </c>
      <c r="L681" s="4">
        <v>0</v>
      </c>
      <c r="M681" s="4">
        <v>0</v>
      </c>
      <c r="N681" s="11">
        <f>SUM(line_downtime[[#This Row],[Emergency stop]:[Other]])/60</f>
        <v>1.5599999999999998</v>
      </c>
      <c r="O681" s="11">
        <f t="shared" si="20"/>
        <v>1.53</v>
      </c>
      <c r="P681" s="11">
        <f t="shared" si="21"/>
        <v>2.9999999999999805E-2</v>
      </c>
      <c r="Q681" s="4">
        <f>SUM(line_downtime[[#This Row],[Emergency stop]:[Other]])</f>
        <v>93.6</v>
      </c>
    </row>
    <row r="682" spans="1:17" x14ac:dyDescent="0.25">
      <c r="A682">
        <v>422791</v>
      </c>
      <c r="B682" s="4">
        <v>0</v>
      </c>
      <c r="C682" s="4">
        <v>0</v>
      </c>
      <c r="D682" s="4">
        <v>0</v>
      </c>
      <c r="E682" s="4">
        <v>0</v>
      </c>
      <c r="F682" s="4">
        <v>0</v>
      </c>
      <c r="G682" s="4">
        <v>0</v>
      </c>
      <c r="H682" s="4">
        <v>0</v>
      </c>
      <c r="I682" s="4">
        <v>60</v>
      </c>
      <c r="J682" s="4">
        <v>0</v>
      </c>
      <c r="K682" s="4">
        <v>0</v>
      </c>
      <c r="L682" s="4">
        <v>0</v>
      </c>
      <c r="M682" s="4">
        <v>0</v>
      </c>
      <c r="N682" s="11">
        <f>SUM(line_downtime[[#This Row],[Emergency stop]:[Other]])/60</f>
        <v>1</v>
      </c>
      <c r="O682" s="11">
        <f t="shared" si="20"/>
        <v>1</v>
      </c>
      <c r="P682" s="11">
        <f t="shared" si="21"/>
        <v>0</v>
      </c>
      <c r="Q682" s="4">
        <f>SUM(line_downtime[[#This Row],[Emergency stop]:[Other]])</f>
        <v>60</v>
      </c>
    </row>
    <row r="683" spans="1:17" x14ac:dyDescent="0.25">
      <c r="A683">
        <v>422792</v>
      </c>
      <c r="B683" s="4">
        <v>4.2</v>
      </c>
      <c r="C683" s="4">
        <v>6</v>
      </c>
      <c r="D683" s="4">
        <v>0</v>
      </c>
      <c r="E683" s="4">
        <v>0</v>
      </c>
      <c r="F683" s="4">
        <v>0</v>
      </c>
      <c r="G683" s="4">
        <v>0</v>
      </c>
      <c r="H683" s="4">
        <v>0</v>
      </c>
      <c r="I683" s="4">
        <v>0</v>
      </c>
      <c r="J683" s="4">
        <v>0</v>
      </c>
      <c r="K683" s="4">
        <v>0</v>
      </c>
      <c r="L683" s="4">
        <v>0</v>
      </c>
      <c r="M683" s="4">
        <v>0.6</v>
      </c>
      <c r="N683" s="11">
        <f>SUM(line_downtime[[#This Row],[Emergency stop]:[Other]])/60</f>
        <v>0.18</v>
      </c>
      <c r="O683" s="11">
        <f t="shared" si="20"/>
        <v>0.1</v>
      </c>
      <c r="P683" s="11">
        <f t="shared" si="21"/>
        <v>7.9999999999999988E-2</v>
      </c>
      <c r="Q683" s="4">
        <f>SUM(line_downtime[[#This Row],[Emergency stop]:[Other]])</f>
        <v>10.799999999999999</v>
      </c>
    </row>
    <row r="684" spans="1:17" x14ac:dyDescent="0.25">
      <c r="A684">
        <v>422793</v>
      </c>
      <c r="B684" s="4">
        <v>0</v>
      </c>
      <c r="C684" s="4">
        <v>0</v>
      </c>
      <c r="D684" s="4">
        <v>3.5999999999999996</v>
      </c>
      <c r="E684" s="4">
        <v>0</v>
      </c>
      <c r="F684" s="4">
        <v>30</v>
      </c>
      <c r="G684" s="4">
        <v>0</v>
      </c>
      <c r="H684" s="4">
        <v>7.1999999999999993</v>
      </c>
      <c r="I684" s="4">
        <v>22.2</v>
      </c>
      <c r="J684" s="4">
        <v>0</v>
      </c>
      <c r="K684" s="4">
        <v>0</v>
      </c>
      <c r="L684" s="4">
        <v>0</v>
      </c>
      <c r="M684" s="4">
        <v>0</v>
      </c>
      <c r="N684" s="11">
        <f>SUM(line_downtime[[#This Row],[Emergency stop]:[Other]])/60</f>
        <v>1.05</v>
      </c>
      <c r="O684" s="11">
        <f t="shared" si="20"/>
        <v>0.87</v>
      </c>
      <c r="P684" s="11">
        <f t="shared" si="21"/>
        <v>0.18000000000000005</v>
      </c>
      <c r="Q684" s="4">
        <f>SUM(line_downtime[[#This Row],[Emergency stop]:[Other]])</f>
        <v>63</v>
      </c>
    </row>
    <row r="685" spans="1:17" x14ac:dyDescent="0.25">
      <c r="A685">
        <v>422794</v>
      </c>
      <c r="B685" s="4">
        <v>0</v>
      </c>
      <c r="C685" s="4">
        <v>0</v>
      </c>
      <c r="D685" s="4">
        <v>0</v>
      </c>
      <c r="E685" s="4">
        <v>0</v>
      </c>
      <c r="F685" s="4">
        <v>0</v>
      </c>
      <c r="G685" s="4">
        <v>13.2</v>
      </c>
      <c r="H685" s="4">
        <v>0</v>
      </c>
      <c r="I685" s="4">
        <v>0</v>
      </c>
      <c r="J685" s="4">
        <v>14.399999999999999</v>
      </c>
      <c r="K685" s="4">
        <v>24.599999999999998</v>
      </c>
      <c r="L685" s="4">
        <v>0</v>
      </c>
      <c r="M685" s="4">
        <v>0</v>
      </c>
      <c r="N685" s="11">
        <f>SUM(line_downtime[[#This Row],[Emergency stop]:[Other]])/60</f>
        <v>0.86999999999999988</v>
      </c>
      <c r="O685" s="11">
        <f t="shared" si="20"/>
        <v>0.63</v>
      </c>
      <c r="P685" s="11">
        <f t="shared" si="21"/>
        <v>0.23999999999999988</v>
      </c>
      <c r="Q685" s="4">
        <f>SUM(line_downtime[[#This Row],[Emergency stop]:[Other]])</f>
        <v>52.199999999999996</v>
      </c>
    </row>
    <row r="686" spans="1:17" x14ac:dyDescent="0.25">
      <c r="A686">
        <v>422795</v>
      </c>
      <c r="B686" s="4">
        <v>0</v>
      </c>
      <c r="C686" s="4">
        <v>0</v>
      </c>
      <c r="D686" s="4">
        <v>15.600000000000001</v>
      </c>
      <c r="E686" s="4">
        <v>0</v>
      </c>
      <c r="F686" s="4">
        <v>0</v>
      </c>
      <c r="G686" s="4">
        <v>0</v>
      </c>
      <c r="H686" s="4">
        <v>0.6</v>
      </c>
      <c r="I686" s="4">
        <v>0</v>
      </c>
      <c r="J686" s="4">
        <v>0</v>
      </c>
      <c r="K686" s="4">
        <v>7.1999999999999993</v>
      </c>
      <c r="L686" s="4">
        <v>0</v>
      </c>
      <c r="M686" s="4">
        <v>0</v>
      </c>
      <c r="N686" s="11">
        <f>SUM(line_downtime[[#This Row],[Emergency stop]:[Other]])/60</f>
        <v>0.39</v>
      </c>
      <c r="O686" s="11">
        <f t="shared" si="20"/>
        <v>0.11999999999999998</v>
      </c>
      <c r="P686" s="11">
        <f t="shared" si="21"/>
        <v>0.27</v>
      </c>
      <c r="Q686" s="4">
        <f>SUM(line_downtime[[#This Row],[Emergency stop]:[Other]])</f>
        <v>23.400000000000002</v>
      </c>
    </row>
    <row r="687" spans="1:17" x14ac:dyDescent="0.25">
      <c r="A687">
        <v>422796</v>
      </c>
      <c r="B687" s="4">
        <v>11.4</v>
      </c>
      <c r="C687" s="4">
        <v>0</v>
      </c>
      <c r="D687" s="4">
        <v>13.8</v>
      </c>
      <c r="E687" s="4">
        <v>0</v>
      </c>
      <c r="F687" s="4">
        <v>0</v>
      </c>
      <c r="G687" s="4">
        <v>0</v>
      </c>
      <c r="H687" s="4">
        <v>29.4</v>
      </c>
      <c r="I687" s="4">
        <v>0</v>
      </c>
      <c r="J687" s="4">
        <v>0</v>
      </c>
      <c r="K687" s="4">
        <v>0</v>
      </c>
      <c r="L687" s="4">
        <v>0</v>
      </c>
      <c r="M687" s="4">
        <v>14.399999999999999</v>
      </c>
      <c r="N687" s="11">
        <f>SUM(line_downtime[[#This Row],[Emergency stop]:[Other]])/60</f>
        <v>1.1499999999999999</v>
      </c>
      <c r="O687" s="11">
        <f t="shared" si="20"/>
        <v>0</v>
      </c>
      <c r="P687" s="11">
        <f t="shared" si="21"/>
        <v>1.1499999999999999</v>
      </c>
      <c r="Q687" s="4">
        <f>SUM(line_downtime[[#This Row],[Emergency stop]:[Other]])</f>
        <v>69</v>
      </c>
    </row>
    <row r="688" spans="1:17" x14ac:dyDescent="0.25">
      <c r="A688">
        <v>422797</v>
      </c>
      <c r="B688" s="4">
        <v>0</v>
      </c>
      <c r="C688" s="4">
        <v>0</v>
      </c>
      <c r="D688" s="4">
        <v>0</v>
      </c>
      <c r="E688" s="4">
        <v>0</v>
      </c>
      <c r="F688" s="4">
        <v>0</v>
      </c>
      <c r="G688" s="4">
        <v>0</v>
      </c>
      <c r="H688" s="4">
        <v>0</v>
      </c>
      <c r="I688" s="4">
        <v>0</v>
      </c>
      <c r="J688" s="4">
        <v>0</v>
      </c>
      <c r="K688" s="4">
        <v>13.2</v>
      </c>
      <c r="L688" s="4">
        <v>0</v>
      </c>
      <c r="M688" s="4">
        <v>0</v>
      </c>
      <c r="N688" s="11">
        <f>SUM(line_downtime[[#This Row],[Emergency stop]:[Other]])/60</f>
        <v>0.22</v>
      </c>
      <c r="O688" s="11">
        <f t="shared" si="20"/>
        <v>0.22</v>
      </c>
      <c r="P688" s="11">
        <f t="shared" si="21"/>
        <v>0</v>
      </c>
      <c r="Q688" s="4">
        <f>SUM(line_downtime[[#This Row],[Emergency stop]:[Other]])</f>
        <v>13.2</v>
      </c>
    </row>
    <row r="689" spans="1:17" x14ac:dyDescent="0.25">
      <c r="A689">
        <v>422798</v>
      </c>
      <c r="B689" s="4">
        <v>0</v>
      </c>
      <c r="C689" s="4">
        <v>0</v>
      </c>
      <c r="D689" s="4">
        <v>7.1999999999999993</v>
      </c>
      <c r="E689" s="4">
        <v>0</v>
      </c>
      <c r="F689" s="4">
        <v>0</v>
      </c>
      <c r="G689" s="4">
        <v>0</v>
      </c>
      <c r="H689" s="4">
        <v>0</v>
      </c>
      <c r="I689" s="4">
        <v>1.2</v>
      </c>
      <c r="J689" s="4">
        <v>9</v>
      </c>
      <c r="K689" s="4">
        <v>0</v>
      </c>
      <c r="L689" s="4">
        <v>25.8</v>
      </c>
      <c r="M689" s="4">
        <v>0</v>
      </c>
      <c r="N689" s="11">
        <f>SUM(line_downtime[[#This Row],[Emergency stop]:[Other]])/60</f>
        <v>0.72000000000000008</v>
      </c>
      <c r="O689" s="11">
        <f t="shared" si="20"/>
        <v>0.45</v>
      </c>
      <c r="P689" s="11">
        <f t="shared" si="21"/>
        <v>0.27000000000000007</v>
      </c>
      <c r="Q689" s="4">
        <f>SUM(line_downtime[[#This Row],[Emergency stop]:[Other]])</f>
        <v>43.2</v>
      </c>
    </row>
    <row r="690" spans="1:17" x14ac:dyDescent="0.25">
      <c r="A690">
        <v>422799</v>
      </c>
      <c r="B690" s="4">
        <v>0</v>
      </c>
      <c r="C690" s="4">
        <v>0</v>
      </c>
      <c r="D690" s="4">
        <v>0</v>
      </c>
      <c r="E690" s="4">
        <v>0</v>
      </c>
      <c r="F690" s="4">
        <v>0</v>
      </c>
      <c r="G690" s="4">
        <v>0</v>
      </c>
      <c r="H690" s="4">
        <v>0</v>
      </c>
      <c r="I690" s="4">
        <v>2.4</v>
      </c>
      <c r="J690" s="4">
        <v>0</v>
      </c>
      <c r="K690" s="4">
        <v>0</v>
      </c>
      <c r="L690" s="4">
        <v>3.5999999999999996</v>
      </c>
      <c r="M690" s="4">
        <v>0</v>
      </c>
      <c r="N690" s="11">
        <f>SUM(line_downtime[[#This Row],[Emergency stop]:[Other]])/60</f>
        <v>0.1</v>
      </c>
      <c r="O690" s="11">
        <f t="shared" si="20"/>
        <v>0.1</v>
      </c>
      <c r="P690" s="11">
        <f t="shared" si="21"/>
        <v>0</v>
      </c>
      <c r="Q690" s="4">
        <f>SUM(line_downtime[[#This Row],[Emergency stop]:[Other]])</f>
        <v>6</v>
      </c>
    </row>
    <row r="691" spans="1:17" x14ac:dyDescent="0.25">
      <c r="A691">
        <v>422800</v>
      </c>
      <c r="B691" s="4">
        <v>0</v>
      </c>
      <c r="C691" s="4">
        <v>6</v>
      </c>
      <c r="D691" s="4">
        <v>0</v>
      </c>
      <c r="E691" s="4">
        <v>0</v>
      </c>
      <c r="F691" s="4">
        <v>0</v>
      </c>
      <c r="G691" s="4">
        <v>0</v>
      </c>
      <c r="H691" s="4">
        <v>13.2</v>
      </c>
      <c r="I691" s="4">
        <v>0</v>
      </c>
      <c r="J691" s="4">
        <v>0</v>
      </c>
      <c r="K691" s="4">
        <v>0</v>
      </c>
      <c r="L691" s="4">
        <v>0</v>
      </c>
      <c r="M691" s="4">
        <v>0</v>
      </c>
      <c r="N691" s="11">
        <f>SUM(line_downtime[[#This Row],[Emergency stop]:[Other]])/60</f>
        <v>0.32</v>
      </c>
      <c r="O691" s="11">
        <f t="shared" si="20"/>
        <v>0.1</v>
      </c>
      <c r="P691" s="11">
        <f t="shared" si="21"/>
        <v>0.22</v>
      </c>
      <c r="Q691" s="4">
        <f>SUM(line_downtime[[#This Row],[Emergency stop]:[Other]])</f>
        <v>19.2</v>
      </c>
    </row>
    <row r="692" spans="1:17" x14ac:dyDescent="0.25">
      <c r="A692">
        <v>422801</v>
      </c>
      <c r="B692" s="4">
        <v>8.4</v>
      </c>
      <c r="C692" s="4">
        <v>0</v>
      </c>
      <c r="D692" s="4">
        <v>0</v>
      </c>
      <c r="E692" s="4">
        <v>0</v>
      </c>
      <c r="F692" s="4">
        <v>0</v>
      </c>
      <c r="G692" s="4">
        <v>0</v>
      </c>
      <c r="H692" s="4">
        <v>0</v>
      </c>
      <c r="I692" s="4">
        <v>2.4</v>
      </c>
      <c r="J692" s="4">
        <v>0</v>
      </c>
      <c r="K692" s="4">
        <v>1.2</v>
      </c>
      <c r="L692" s="4">
        <v>13.2</v>
      </c>
      <c r="M692" s="4">
        <v>0</v>
      </c>
      <c r="N692" s="11">
        <f>SUM(line_downtime[[#This Row],[Emergency stop]:[Other]])/60</f>
        <v>0.42</v>
      </c>
      <c r="O692" s="11">
        <f t="shared" si="20"/>
        <v>0.27999999999999997</v>
      </c>
      <c r="P692" s="11">
        <f t="shared" si="21"/>
        <v>0.14000000000000001</v>
      </c>
      <c r="Q692" s="4">
        <f>SUM(line_downtime[[#This Row],[Emergency stop]:[Other]])</f>
        <v>25.2</v>
      </c>
    </row>
    <row r="693" spans="1:17" x14ac:dyDescent="0.25">
      <c r="A693">
        <v>422802</v>
      </c>
      <c r="B693" s="4">
        <v>0</v>
      </c>
      <c r="C693" s="4">
        <v>5.3999999999999995</v>
      </c>
      <c r="D693" s="4">
        <v>0</v>
      </c>
      <c r="E693" s="4">
        <v>0</v>
      </c>
      <c r="F693" s="4">
        <v>0</v>
      </c>
      <c r="G693" s="4">
        <v>0</v>
      </c>
      <c r="H693" s="4">
        <v>0</v>
      </c>
      <c r="I693" s="4">
        <v>0.6</v>
      </c>
      <c r="J693" s="4">
        <v>0</v>
      </c>
      <c r="K693" s="4">
        <v>15.600000000000001</v>
      </c>
      <c r="L693" s="4">
        <v>0</v>
      </c>
      <c r="M693" s="4">
        <v>0</v>
      </c>
      <c r="N693" s="11">
        <f>SUM(line_downtime[[#This Row],[Emergency stop]:[Other]])/60</f>
        <v>0.36000000000000004</v>
      </c>
      <c r="O693" s="11">
        <f t="shared" si="20"/>
        <v>0.36000000000000004</v>
      </c>
      <c r="P693" s="11">
        <f t="shared" si="21"/>
        <v>0</v>
      </c>
      <c r="Q693" s="4">
        <f>SUM(line_downtime[[#This Row],[Emergency stop]:[Other]])</f>
        <v>21.6</v>
      </c>
    </row>
    <row r="694" spans="1:17" x14ac:dyDescent="0.25">
      <c r="A694">
        <v>422803</v>
      </c>
      <c r="B694" s="4">
        <v>0</v>
      </c>
      <c r="C694" s="4">
        <v>0</v>
      </c>
      <c r="D694" s="4">
        <v>0</v>
      </c>
      <c r="E694" s="4">
        <v>4.2</v>
      </c>
      <c r="F694" s="4">
        <v>0</v>
      </c>
      <c r="G694" s="4">
        <v>0</v>
      </c>
      <c r="H694" s="4">
        <v>0</v>
      </c>
      <c r="I694" s="4">
        <v>0</v>
      </c>
      <c r="J694" s="4">
        <v>0</v>
      </c>
      <c r="K694" s="4">
        <v>33.6</v>
      </c>
      <c r="L694" s="4">
        <v>3</v>
      </c>
      <c r="M694" s="4">
        <v>0</v>
      </c>
      <c r="N694" s="11">
        <f>SUM(line_downtime[[#This Row],[Emergency stop]:[Other]])/60</f>
        <v>0.68</v>
      </c>
      <c r="O694" s="11">
        <f t="shared" si="20"/>
        <v>0.61</v>
      </c>
      <c r="P694" s="11">
        <f t="shared" si="21"/>
        <v>7.0000000000000062E-2</v>
      </c>
      <c r="Q694" s="4">
        <f>SUM(line_downtime[[#This Row],[Emergency stop]:[Other]])</f>
        <v>40.800000000000004</v>
      </c>
    </row>
    <row r="695" spans="1:17" x14ac:dyDescent="0.25">
      <c r="A695">
        <v>422804</v>
      </c>
      <c r="B695" s="4">
        <v>0</v>
      </c>
      <c r="C695" s="4">
        <v>0</v>
      </c>
      <c r="D695" s="4">
        <v>0</v>
      </c>
      <c r="E695" s="4">
        <v>0</v>
      </c>
      <c r="F695" s="4">
        <v>0</v>
      </c>
      <c r="G695" s="4">
        <v>18.600000000000001</v>
      </c>
      <c r="H695" s="4">
        <v>0</v>
      </c>
      <c r="I695" s="4">
        <v>39</v>
      </c>
      <c r="J695" s="4">
        <v>0</v>
      </c>
      <c r="K695" s="4">
        <v>0</v>
      </c>
      <c r="L695" s="4">
        <v>0</v>
      </c>
      <c r="M695" s="4">
        <v>0</v>
      </c>
      <c r="N695" s="11">
        <f>SUM(line_downtime[[#This Row],[Emergency stop]:[Other]])/60</f>
        <v>0.96000000000000008</v>
      </c>
      <c r="O695" s="11">
        <f t="shared" si="20"/>
        <v>0.96000000000000008</v>
      </c>
      <c r="P695" s="11">
        <f t="shared" si="21"/>
        <v>0</v>
      </c>
      <c r="Q695" s="4">
        <f>SUM(line_downtime[[#This Row],[Emergency stop]:[Other]])</f>
        <v>57.6</v>
      </c>
    </row>
    <row r="696" spans="1:17" x14ac:dyDescent="0.25">
      <c r="A696">
        <v>422805</v>
      </c>
      <c r="B696" s="4">
        <v>7.1999999999999993</v>
      </c>
      <c r="C696" s="4">
        <v>0.6</v>
      </c>
      <c r="D696" s="4">
        <v>0</v>
      </c>
      <c r="E696" s="4">
        <v>0</v>
      </c>
      <c r="F696" s="4">
        <v>0</v>
      </c>
      <c r="G696" s="4">
        <v>1.2</v>
      </c>
      <c r="H696" s="4">
        <v>0</v>
      </c>
      <c r="I696" s="4">
        <v>0</v>
      </c>
      <c r="J696" s="4">
        <v>0</v>
      </c>
      <c r="K696" s="4">
        <v>0</v>
      </c>
      <c r="L696" s="4">
        <v>0</v>
      </c>
      <c r="M696" s="4">
        <v>0</v>
      </c>
      <c r="N696" s="11">
        <f>SUM(line_downtime[[#This Row],[Emergency stop]:[Other]])/60</f>
        <v>0.14999999999999997</v>
      </c>
      <c r="O696" s="11">
        <f t="shared" si="20"/>
        <v>2.9999999999999995E-2</v>
      </c>
      <c r="P696" s="11">
        <f t="shared" si="21"/>
        <v>0.11999999999999997</v>
      </c>
      <c r="Q696" s="4">
        <f>SUM(line_downtime[[#This Row],[Emergency stop]:[Other]])</f>
        <v>8.9999999999999982</v>
      </c>
    </row>
    <row r="697" spans="1:17" x14ac:dyDescent="0.25">
      <c r="A697">
        <v>422806</v>
      </c>
      <c r="B697" s="4">
        <v>51</v>
      </c>
      <c r="C697" s="4">
        <v>0</v>
      </c>
      <c r="D697" s="4">
        <v>0</v>
      </c>
      <c r="E697" s="4">
        <v>0</v>
      </c>
      <c r="F697" s="4">
        <v>0</v>
      </c>
      <c r="G697" s="4">
        <v>0</v>
      </c>
      <c r="H697" s="4">
        <v>0</v>
      </c>
      <c r="I697" s="4">
        <v>0</v>
      </c>
      <c r="J697" s="4">
        <v>0</v>
      </c>
      <c r="K697" s="4">
        <v>0</v>
      </c>
      <c r="L697" s="4">
        <v>0</v>
      </c>
      <c r="M697" s="4">
        <v>0</v>
      </c>
      <c r="N697" s="11">
        <f>SUM(line_downtime[[#This Row],[Emergency stop]:[Other]])/60</f>
        <v>0.85</v>
      </c>
      <c r="O697" s="11">
        <f t="shared" si="20"/>
        <v>0</v>
      </c>
      <c r="P697" s="11">
        <f t="shared" si="21"/>
        <v>0.85</v>
      </c>
      <c r="Q697" s="4">
        <f>SUM(line_downtime[[#This Row],[Emergency stop]:[Other]])</f>
        <v>51</v>
      </c>
    </row>
    <row r="698" spans="1:17" x14ac:dyDescent="0.25">
      <c r="A698">
        <v>422807</v>
      </c>
      <c r="B698" s="4">
        <v>6.6</v>
      </c>
      <c r="C698" s="4">
        <v>0</v>
      </c>
      <c r="D698" s="4">
        <v>0</v>
      </c>
      <c r="E698" s="4">
        <v>0</v>
      </c>
      <c r="F698" s="4">
        <v>0</v>
      </c>
      <c r="G698" s="4">
        <v>4.2</v>
      </c>
      <c r="H698" s="4">
        <v>0</v>
      </c>
      <c r="I698" s="4">
        <v>0</v>
      </c>
      <c r="J698" s="4">
        <v>0</v>
      </c>
      <c r="K698" s="4">
        <v>0</v>
      </c>
      <c r="L698" s="4">
        <v>0</v>
      </c>
      <c r="M698" s="4">
        <v>0</v>
      </c>
      <c r="N698" s="11">
        <f>SUM(line_downtime[[#This Row],[Emergency stop]:[Other]])/60</f>
        <v>0.18000000000000002</v>
      </c>
      <c r="O698" s="11">
        <f t="shared" si="20"/>
        <v>7.0000000000000007E-2</v>
      </c>
      <c r="P698" s="11">
        <f t="shared" si="21"/>
        <v>0.11000000000000001</v>
      </c>
      <c r="Q698" s="4">
        <f>SUM(line_downtime[[#This Row],[Emergency stop]:[Other]])</f>
        <v>10.8</v>
      </c>
    </row>
    <row r="699" spans="1:17" x14ac:dyDescent="0.25">
      <c r="A699">
        <v>422808</v>
      </c>
      <c r="B699" s="4">
        <v>0</v>
      </c>
      <c r="C699" s="4">
        <v>0</v>
      </c>
      <c r="D699" s="4">
        <v>0</v>
      </c>
      <c r="E699" s="4">
        <v>9.6</v>
      </c>
      <c r="F699" s="4">
        <v>0</v>
      </c>
      <c r="G699" s="4">
        <v>0</v>
      </c>
      <c r="H699" s="4">
        <v>0</v>
      </c>
      <c r="I699" s="4">
        <v>0</v>
      </c>
      <c r="J699" s="4">
        <v>0</v>
      </c>
      <c r="K699" s="4">
        <v>0</v>
      </c>
      <c r="L699" s="4">
        <v>0</v>
      </c>
      <c r="M699" s="4">
        <v>7.8000000000000007</v>
      </c>
      <c r="N699" s="11">
        <f>SUM(line_downtime[[#This Row],[Emergency stop]:[Other]])/60</f>
        <v>0.28999999999999998</v>
      </c>
      <c r="O699" s="11">
        <f t="shared" si="20"/>
        <v>0</v>
      </c>
      <c r="P699" s="11">
        <f t="shared" si="21"/>
        <v>0.28999999999999998</v>
      </c>
      <c r="Q699" s="4">
        <f>SUM(line_downtime[[#This Row],[Emergency stop]:[Other]])</f>
        <v>17.399999999999999</v>
      </c>
    </row>
    <row r="700" spans="1:17" x14ac:dyDescent="0.25">
      <c r="A700">
        <v>422809</v>
      </c>
      <c r="B700" s="4">
        <v>0</v>
      </c>
      <c r="C700" s="4">
        <v>6.6</v>
      </c>
      <c r="D700" s="4">
        <v>0</v>
      </c>
      <c r="E700" s="4">
        <v>0</v>
      </c>
      <c r="F700" s="4">
        <v>0</v>
      </c>
      <c r="G700" s="4">
        <v>26.4</v>
      </c>
      <c r="H700" s="4">
        <v>0</v>
      </c>
      <c r="I700" s="4">
        <v>0</v>
      </c>
      <c r="J700" s="4">
        <v>15.600000000000001</v>
      </c>
      <c r="K700" s="4">
        <v>0</v>
      </c>
      <c r="L700" s="4">
        <v>0</v>
      </c>
      <c r="M700" s="4">
        <v>0</v>
      </c>
      <c r="N700" s="11">
        <f>SUM(line_downtime[[#This Row],[Emergency stop]:[Other]])/60</f>
        <v>0.81</v>
      </c>
      <c r="O700" s="11">
        <f t="shared" si="20"/>
        <v>0.55000000000000004</v>
      </c>
      <c r="P700" s="11">
        <f t="shared" si="21"/>
        <v>0.26</v>
      </c>
      <c r="Q700" s="4">
        <f>SUM(line_downtime[[#This Row],[Emergency stop]:[Other]])</f>
        <v>48.6</v>
      </c>
    </row>
    <row r="701" spans="1:17" x14ac:dyDescent="0.25">
      <c r="A701">
        <v>422810</v>
      </c>
      <c r="B701" s="4">
        <v>0</v>
      </c>
      <c r="C701" s="4">
        <v>17.399999999999999</v>
      </c>
      <c r="D701" s="4">
        <v>9.6</v>
      </c>
      <c r="E701" s="4">
        <v>0</v>
      </c>
      <c r="F701" s="4">
        <v>0</v>
      </c>
      <c r="G701" s="4">
        <v>0</v>
      </c>
      <c r="H701" s="4">
        <v>0</v>
      </c>
      <c r="I701" s="4">
        <v>0</v>
      </c>
      <c r="J701" s="4">
        <v>0</v>
      </c>
      <c r="K701" s="4">
        <v>0</v>
      </c>
      <c r="L701" s="4">
        <v>0</v>
      </c>
      <c r="M701" s="4">
        <v>0</v>
      </c>
      <c r="N701" s="11">
        <f>SUM(line_downtime[[#This Row],[Emergency stop]:[Other]])/60</f>
        <v>0.45</v>
      </c>
      <c r="O701" s="11">
        <f t="shared" si="20"/>
        <v>0.28999999999999998</v>
      </c>
      <c r="P701" s="11">
        <f t="shared" si="21"/>
        <v>0.16000000000000003</v>
      </c>
      <c r="Q701" s="4">
        <f>SUM(line_downtime[[#This Row],[Emergency stop]:[Other]])</f>
        <v>27</v>
      </c>
    </row>
    <row r="702" spans="1:17" x14ac:dyDescent="0.25">
      <c r="A702">
        <v>422811</v>
      </c>
      <c r="B702" s="4">
        <v>7.8000000000000007</v>
      </c>
      <c r="C702" s="4">
        <v>0</v>
      </c>
      <c r="D702" s="4">
        <v>0</v>
      </c>
      <c r="E702" s="4">
        <v>0</v>
      </c>
      <c r="F702" s="4">
        <v>0</v>
      </c>
      <c r="G702" s="4">
        <v>33</v>
      </c>
      <c r="H702" s="4">
        <v>0</v>
      </c>
      <c r="I702" s="4">
        <v>0</v>
      </c>
      <c r="J702" s="4">
        <v>0</v>
      </c>
      <c r="K702" s="4">
        <v>0</v>
      </c>
      <c r="L702" s="4">
        <v>0</v>
      </c>
      <c r="M702" s="4">
        <v>0</v>
      </c>
      <c r="N702" s="11">
        <f>SUM(line_downtime[[#This Row],[Emergency stop]:[Other]])/60</f>
        <v>0.67999999999999994</v>
      </c>
      <c r="O702" s="11">
        <f t="shared" si="20"/>
        <v>0.55000000000000004</v>
      </c>
      <c r="P702" s="11">
        <f t="shared" si="21"/>
        <v>0.12999999999999989</v>
      </c>
      <c r="Q702" s="4">
        <f>SUM(line_downtime[[#This Row],[Emergency stop]:[Other]])</f>
        <v>40.799999999999997</v>
      </c>
    </row>
    <row r="703" spans="1:17" x14ac:dyDescent="0.25">
      <c r="A703">
        <v>422812</v>
      </c>
      <c r="B703" s="4">
        <v>0</v>
      </c>
      <c r="C703" s="4">
        <v>0</v>
      </c>
      <c r="D703" s="4">
        <v>0</v>
      </c>
      <c r="E703" s="4">
        <v>1.2</v>
      </c>
      <c r="F703" s="4">
        <v>0</v>
      </c>
      <c r="G703" s="4">
        <v>3.5999999999999996</v>
      </c>
      <c r="H703" s="4">
        <v>0</v>
      </c>
      <c r="I703" s="4">
        <v>4.2</v>
      </c>
      <c r="J703" s="4">
        <v>0</v>
      </c>
      <c r="K703" s="4">
        <v>0</v>
      </c>
      <c r="L703" s="4">
        <v>4.8</v>
      </c>
      <c r="M703" s="4">
        <v>0</v>
      </c>
      <c r="N703" s="11">
        <f>SUM(line_downtime[[#This Row],[Emergency stop]:[Other]])/60</f>
        <v>0.23</v>
      </c>
      <c r="O703" s="11">
        <f t="shared" si="20"/>
        <v>0.21</v>
      </c>
      <c r="P703" s="11">
        <f t="shared" si="21"/>
        <v>2.0000000000000018E-2</v>
      </c>
      <c r="Q703" s="4">
        <f>SUM(line_downtime[[#This Row],[Emergency stop]:[Other]])</f>
        <v>13.8</v>
      </c>
    </row>
    <row r="704" spans="1:17" x14ac:dyDescent="0.25">
      <c r="A704">
        <v>422813</v>
      </c>
      <c r="B704" s="4">
        <v>0</v>
      </c>
      <c r="C704" s="4">
        <v>0</v>
      </c>
      <c r="D704" s="4">
        <v>48</v>
      </c>
      <c r="E704" s="4">
        <v>0</v>
      </c>
      <c r="F704" s="4">
        <v>0</v>
      </c>
      <c r="G704" s="4">
        <v>0</v>
      </c>
      <c r="H704" s="4">
        <v>0</v>
      </c>
      <c r="I704" s="4">
        <v>0</v>
      </c>
      <c r="J704" s="4">
        <v>0</v>
      </c>
      <c r="K704" s="4">
        <v>0</v>
      </c>
      <c r="L704" s="4">
        <v>0</v>
      </c>
      <c r="M704" s="4">
        <v>0</v>
      </c>
      <c r="N704" s="11">
        <f>SUM(line_downtime[[#This Row],[Emergency stop]:[Other]])/60</f>
        <v>0.8</v>
      </c>
      <c r="O704" s="11">
        <f t="shared" si="20"/>
        <v>0</v>
      </c>
      <c r="P704" s="11">
        <f t="shared" si="21"/>
        <v>0.8</v>
      </c>
      <c r="Q704" s="4">
        <f>SUM(line_downtime[[#This Row],[Emergency stop]:[Other]])</f>
        <v>48</v>
      </c>
    </row>
    <row r="705" spans="1:17" x14ac:dyDescent="0.25">
      <c r="A705">
        <v>422814</v>
      </c>
      <c r="B705" s="4">
        <v>0</v>
      </c>
      <c r="C705" s="4">
        <v>0</v>
      </c>
      <c r="D705" s="4">
        <v>0</v>
      </c>
      <c r="E705" s="4">
        <v>0</v>
      </c>
      <c r="F705" s="4">
        <v>0</v>
      </c>
      <c r="G705" s="4">
        <v>0</v>
      </c>
      <c r="H705" s="4">
        <v>0</v>
      </c>
      <c r="I705" s="4">
        <v>0</v>
      </c>
      <c r="J705" s="4">
        <v>0</v>
      </c>
      <c r="K705" s="4">
        <v>0</v>
      </c>
      <c r="L705" s="4">
        <v>0</v>
      </c>
      <c r="M705" s="4">
        <v>8.4</v>
      </c>
      <c r="N705" s="11">
        <f>SUM(line_downtime[[#This Row],[Emergency stop]:[Other]])/60</f>
        <v>0.14000000000000001</v>
      </c>
      <c r="O705" s="11">
        <f t="shared" si="20"/>
        <v>0</v>
      </c>
      <c r="P705" s="11">
        <f t="shared" si="21"/>
        <v>0.14000000000000001</v>
      </c>
      <c r="Q705" s="4">
        <f>SUM(line_downtime[[#This Row],[Emergency stop]:[Other]])</f>
        <v>8.4</v>
      </c>
    </row>
    <row r="706" spans="1:17" x14ac:dyDescent="0.25">
      <c r="A706">
        <v>422815</v>
      </c>
      <c r="B706" s="4">
        <v>0</v>
      </c>
      <c r="C706" s="4">
        <v>1.7999999999999998</v>
      </c>
      <c r="D706" s="4">
        <v>0</v>
      </c>
      <c r="E706" s="4">
        <v>0</v>
      </c>
      <c r="F706" s="4">
        <v>0</v>
      </c>
      <c r="G706" s="4">
        <v>0</v>
      </c>
      <c r="H706" s="4">
        <v>0</v>
      </c>
      <c r="I706" s="4">
        <v>57.599999999999994</v>
      </c>
      <c r="J706" s="4">
        <v>0</v>
      </c>
      <c r="K706" s="4">
        <v>0</v>
      </c>
      <c r="L706" s="4">
        <v>0</v>
      </c>
      <c r="M706" s="4">
        <v>0</v>
      </c>
      <c r="N706" s="11">
        <f>SUM(line_downtime[[#This Row],[Emergency stop]:[Other]])/60</f>
        <v>0.98999999999999988</v>
      </c>
      <c r="O706" s="11">
        <f t="shared" si="20"/>
        <v>0.98999999999999988</v>
      </c>
      <c r="P706" s="11">
        <f t="shared" si="21"/>
        <v>0</v>
      </c>
      <c r="Q706" s="4">
        <f>SUM(line_downtime[[#This Row],[Emergency stop]:[Other]])</f>
        <v>59.399999999999991</v>
      </c>
    </row>
    <row r="707" spans="1:17" x14ac:dyDescent="0.25">
      <c r="A707">
        <v>422816</v>
      </c>
      <c r="B707" s="4">
        <v>0</v>
      </c>
      <c r="C707" s="4">
        <v>0</v>
      </c>
      <c r="D707" s="4">
        <v>0</v>
      </c>
      <c r="E707" s="4">
        <v>21</v>
      </c>
      <c r="F707" s="4">
        <v>0</v>
      </c>
      <c r="G707" s="4">
        <v>0</v>
      </c>
      <c r="H707" s="4">
        <v>0</v>
      </c>
      <c r="I707" s="4">
        <v>0</v>
      </c>
      <c r="J707" s="4">
        <v>0</v>
      </c>
      <c r="K707" s="4">
        <v>0</v>
      </c>
      <c r="L707" s="4">
        <v>0</v>
      </c>
      <c r="M707" s="4">
        <v>0</v>
      </c>
      <c r="N707" s="11">
        <f>SUM(line_downtime[[#This Row],[Emergency stop]:[Other]])/60</f>
        <v>0.35</v>
      </c>
      <c r="O707" s="11">
        <f t="shared" ref="O707:O770" si="22">(C707+F707+G707+I707+K707+L707)/60</f>
        <v>0</v>
      </c>
      <c r="P707" s="11">
        <f t="shared" ref="P707:P770" si="23">N707-O707</f>
        <v>0.35</v>
      </c>
      <c r="Q707" s="4">
        <f>SUM(line_downtime[[#This Row],[Emergency stop]:[Other]])</f>
        <v>21</v>
      </c>
    </row>
    <row r="708" spans="1:17" x14ac:dyDescent="0.25">
      <c r="A708">
        <v>422817</v>
      </c>
      <c r="B708" s="4">
        <v>0</v>
      </c>
      <c r="C708" s="4">
        <v>0</v>
      </c>
      <c r="D708" s="4">
        <v>0</v>
      </c>
      <c r="E708" s="4">
        <v>0</v>
      </c>
      <c r="F708" s="4">
        <v>0</v>
      </c>
      <c r="G708" s="4">
        <v>0</v>
      </c>
      <c r="H708" s="4">
        <v>13.8</v>
      </c>
      <c r="I708" s="4">
        <v>0</v>
      </c>
      <c r="J708" s="4">
        <v>0</v>
      </c>
      <c r="K708" s="4">
        <v>0</v>
      </c>
      <c r="L708" s="4">
        <v>0</v>
      </c>
      <c r="M708" s="4">
        <v>0</v>
      </c>
      <c r="N708" s="11">
        <f>SUM(line_downtime[[#This Row],[Emergency stop]:[Other]])/60</f>
        <v>0.23</v>
      </c>
      <c r="O708" s="11">
        <f t="shared" si="22"/>
        <v>0</v>
      </c>
      <c r="P708" s="11">
        <f t="shared" si="23"/>
        <v>0.23</v>
      </c>
      <c r="Q708" s="4">
        <f>SUM(line_downtime[[#This Row],[Emergency stop]:[Other]])</f>
        <v>13.8</v>
      </c>
    </row>
    <row r="709" spans="1:17" x14ac:dyDescent="0.25">
      <c r="A709">
        <v>422818</v>
      </c>
      <c r="B709" s="4">
        <v>0</v>
      </c>
      <c r="C709" s="4">
        <v>0</v>
      </c>
      <c r="D709" s="4">
        <v>0</v>
      </c>
      <c r="E709" s="4">
        <v>0</v>
      </c>
      <c r="F709" s="4">
        <v>13.2</v>
      </c>
      <c r="G709" s="4">
        <v>0</v>
      </c>
      <c r="H709" s="4">
        <v>0</v>
      </c>
      <c r="I709" s="4">
        <v>0</v>
      </c>
      <c r="J709" s="4">
        <v>0</v>
      </c>
      <c r="K709" s="4">
        <v>0</v>
      </c>
      <c r="L709" s="4">
        <v>40.200000000000003</v>
      </c>
      <c r="M709" s="4">
        <v>6</v>
      </c>
      <c r="N709" s="11">
        <f>SUM(line_downtime[[#This Row],[Emergency stop]:[Other]])/60</f>
        <v>0.9900000000000001</v>
      </c>
      <c r="O709" s="11">
        <f t="shared" si="22"/>
        <v>0.89000000000000012</v>
      </c>
      <c r="P709" s="11">
        <f t="shared" si="23"/>
        <v>9.9999999999999978E-2</v>
      </c>
      <c r="Q709" s="4">
        <f>SUM(line_downtime[[#This Row],[Emergency stop]:[Other]])</f>
        <v>59.400000000000006</v>
      </c>
    </row>
    <row r="710" spans="1:17" x14ac:dyDescent="0.25">
      <c r="A710">
        <v>422819</v>
      </c>
      <c r="B710" s="4">
        <v>0</v>
      </c>
      <c r="C710" s="4">
        <v>0</v>
      </c>
      <c r="D710" s="4">
        <v>2.4</v>
      </c>
      <c r="E710" s="4">
        <v>0</v>
      </c>
      <c r="F710" s="4">
        <v>0</v>
      </c>
      <c r="G710" s="4">
        <v>7.1999999999999993</v>
      </c>
      <c r="H710" s="4">
        <v>0</v>
      </c>
      <c r="I710" s="4">
        <v>0</v>
      </c>
      <c r="J710" s="4">
        <v>0</v>
      </c>
      <c r="K710" s="4">
        <v>19.8</v>
      </c>
      <c r="L710" s="4">
        <v>0</v>
      </c>
      <c r="M710" s="4">
        <v>0</v>
      </c>
      <c r="N710" s="11">
        <f>SUM(line_downtime[[#This Row],[Emergency stop]:[Other]])/60</f>
        <v>0.49</v>
      </c>
      <c r="O710" s="11">
        <f t="shared" si="22"/>
        <v>0.45</v>
      </c>
      <c r="P710" s="11">
        <f t="shared" si="23"/>
        <v>3.999999999999998E-2</v>
      </c>
      <c r="Q710" s="4">
        <f>SUM(line_downtime[[#This Row],[Emergency stop]:[Other]])</f>
        <v>29.4</v>
      </c>
    </row>
    <row r="711" spans="1:17" x14ac:dyDescent="0.25">
      <c r="A711">
        <v>422820</v>
      </c>
      <c r="B711" s="4">
        <v>0</v>
      </c>
      <c r="C711" s="4">
        <v>0</v>
      </c>
      <c r="D711" s="4">
        <v>0</v>
      </c>
      <c r="E711" s="4">
        <v>27.6</v>
      </c>
      <c r="F711" s="4">
        <v>0</v>
      </c>
      <c r="G711" s="4">
        <v>0</v>
      </c>
      <c r="H711" s="4">
        <v>0</v>
      </c>
      <c r="I711" s="4">
        <v>0</v>
      </c>
      <c r="J711" s="4">
        <v>3</v>
      </c>
      <c r="K711" s="4">
        <v>0</v>
      </c>
      <c r="L711" s="4">
        <v>0</v>
      </c>
      <c r="M711" s="4">
        <v>0</v>
      </c>
      <c r="N711" s="11">
        <f>SUM(line_downtime[[#This Row],[Emergency stop]:[Other]])/60</f>
        <v>0.51</v>
      </c>
      <c r="O711" s="11">
        <f t="shared" si="22"/>
        <v>0</v>
      </c>
      <c r="P711" s="11">
        <f t="shared" si="23"/>
        <v>0.51</v>
      </c>
      <c r="Q711" s="4">
        <f>SUM(line_downtime[[#This Row],[Emergency stop]:[Other]])</f>
        <v>30.6</v>
      </c>
    </row>
    <row r="712" spans="1:17" x14ac:dyDescent="0.25">
      <c r="A712">
        <v>422821</v>
      </c>
      <c r="B712" s="4">
        <v>4.8</v>
      </c>
      <c r="C712" s="4">
        <v>0</v>
      </c>
      <c r="D712" s="4">
        <v>0</v>
      </c>
      <c r="E712" s="4">
        <v>1.2</v>
      </c>
      <c r="F712" s="4">
        <v>0</v>
      </c>
      <c r="G712" s="4">
        <v>0</v>
      </c>
      <c r="H712" s="4">
        <v>0</v>
      </c>
      <c r="I712" s="4">
        <v>0</v>
      </c>
      <c r="J712" s="4">
        <v>0</v>
      </c>
      <c r="K712" s="4">
        <v>42</v>
      </c>
      <c r="L712" s="4">
        <v>9</v>
      </c>
      <c r="M712" s="4">
        <v>0</v>
      </c>
      <c r="N712" s="11">
        <f>SUM(line_downtime[[#This Row],[Emergency stop]:[Other]])/60</f>
        <v>0.95</v>
      </c>
      <c r="O712" s="11">
        <f t="shared" si="22"/>
        <v>0.85</v>
      </c>
      <c r="P712" s="11">
        <f t="shared" si="23"/>
        <v>9.9999999999999978E-2</v>
      </c>
      <c r="Q712" s="4">
        <f>SUM(line_downtime[[#This Row],[Emergency stop]:[Other]])</f>
        <v>57</v>
      </c>
    </row>
    <row r="713" spans="1:17" x14ac:dyDescent="0.25">
      <c r="A713">
        <v>422822</v>
      </c>
      <c r="B713" s="4">
        <v>0</v>
      </c>
      <c r="C713" s="4">
        <v>0</v>
      </c>
      <c r="D713" s="4">
        <v>0</v>
      </c>
      <c r="E713" s="4">
        <v>0</v>
      </c>
      <c r="F713" s="4">
        <v>0</v>
      </c>
      <c r="G713" s="4">
        <v>19.2</v>
      </c>
      <c r="H713" s="4">
        <v>0</v>
      </c>
      <c r="I713" s="4">
        <v>0</v>
      </c>
      <c r="J713" s="4">
        <v>0</v>
      </c>
      <c r="K713" s="4">
        <v>0</v>
      </c>
      <c r="L713" s="4">
        <v>0</v>
      </c>
      <c r="M713" s="4">
        <v>0</v>
      </c>
      <c r="N713" s="11">
        <f>SUM(line_downtime[[#This Row],[Emergency stop]:[Other]])/60</f>
        <v>0.32</v>
      </c>
      <c r="O713" s="11">
        <f t="shared" si="22"/>
        <v>0.32</v>
      </c>
      <c r="P713" s="11">
        <f t="shared" si="23"/>
        <v>0</v>
      </c>
      <c r="Q713" s="4">
        <f>SUM(line_downtime[[#This Row],[Emergency stop]:[Other]])</f>
        <v>19.2</v>
      </c>
    </row>
    <row r="714" spans="1:17" x14ac:dyDescent="0.25">
      <c r="A714">
        <v>422823</v>
      </c>
      <c r="B714" s="4">
        <v>0</v>
      </c>
      <c r="C714" s="4">
        <v>0</v>
      </c>
      <c r="D714" s="4">
        <v>0</v>
      </c>
      <c r="E714" s="4">
        <v>0</v>
      </c>
      <c r="F714" s="4">
        <v>0</v>
      </c>
      <c r="G714" s="4">
        <v>0</v>
      </c>
      <c r="H714" s="4">
        <v>0</v>
      </c>
      <c r="I714" s="4">
        <v>0</v>
      </c>
      <c r="J714" s="4">
        <v>0</v>
      </c>
      <c r="K714" s="4">
        <v>56.4</v>
      </c>
      <c r="L714" s="4">
        <v>0</v>
      </c>
      <c r="M714" s="4">
        <v>0</v>
      </c>
      <c r="N714" s="11">
        <f>SUM(line_downtime[[#This Row],[Emergency stop]:[Other]])/60</f>
        <v>0.94</v>
      </c>
      <c r="O714" s="11">
        <f t="shared" si="22"/>
        <v>0.94</v>
      </c>
      <c r="P714" s="11">
        <f t="shared" si="23"/>
        <v>0</v>
      </c>
      <c r="Q714" s="4">
        <f>SUM(line_downtime[[#This Row],[Emergency stop]:[Other]])</f>
        <v>56.4</v>
      </c>
    </row>
    <row r="715" spans="1:17" x14ac:dyDescent="0.25">
      <c r="A715">
        <v>422824</v>
      </c>
      <c r="B715" s="4">
        <v>0</v>
      </c>
      <c r="C715" s="4">
        <v>0</v>
      </c>
      <c r="D715" s="4">
        <v>0</v>
      </c>
      <c r="E715" s="4">
        <v>0</v>
      </c>
      <c r="F715" s="4">
        <v>1.2</v>
      </c>
      <c r="G715" s="4">
        <v>0</v>
      </c>
      <c r="H715" s="4">
        <v>22.8</v>
      </c>
      <c r="I715" s="4">
        <v>0</v>
      </c>
      <c r="J715" s="4">
        <v>0</v>
      </c>
      <c r="K715" s="4">
        <v>1.2</v>
      </c>
      <c r="L715" s="4">
        <v>0</v>
      </c>
      <c r="M715" s="4">
        <v>0</v>
      </c>
      <c r="N715" s="11">
        <f>SUM(line_downtime[[#This Row],[Emergency stop]:[Other]])/60</f>
        <v>0.42</v>
      </c>
      <c r="O715" s="11">
        <f t="shared" si="22"/>
        <v>0.04</v>
      </c>
      <c r="P715" s="11">
        <f t="shared" si="23"/>
        <v>0.38</v>
      </c>
      <c r="Q715" s="4">
        <f>SUM(line_downtime[[#This Row],[Emergency stop]:[Other]])</f>
        <v>25.2</v>
      </c>
    </row>
    <row r="716" spans="1:17" x14ac:dyDescent="0.25">
      <c r="A716">
        <v>422825</v>
      </c>
      <c r="B716" s="4">
        <v>0</v>
      </c>
      <c r="C716" s="4">
        <v>0</v>
      </c>
      <c r="D716" s="4">
        <v>0</v>
      </c>
      <c r="E716" s="4">
        <v>0</v>
      </c>
      <c r="F716" s="4">
        <v>0</v>
      </c>
      <c r="G716" s="4">
        <v>0</v>
      </c>
      <c r="H716" s="4">
        <v>55.2</v>
      </c>
      <c r="I716" s="4">
        <v>0</v>
      </c>
      <c r="J716" s="4">
        <v>0</v>
      </c>
      <c r="K716" s="4">
        <v>0</v>
      </c>
      <c r="L716" s="4">
        <v>0</v>
      </c>
      <c r="M716" s="4">
        <v>0</v>
      </c>
      <c r="N716" s="11">
        <f>SUM(line_downtime[[#This Row],[Emergency stop]:[Other]])/60</f>
        <v>0.92</v>
      </c>
      <c r="O716" s="11">
        <f t="shared" si="22"/>
        <v>0</v>
      </c>
      <c r="P716" s="11">
        <f t="shared" si="23"/>
        <v>0.92</v>
      </c>
      <c r="Q716" s="4">
        <f>SUM(line_downtime[[#This Row],[Emergency stop]:[Other]])</f>
        <v>55.2</v>
      </c>
    </row>
    <row r="717" spans="1:17" x14ac:dyDescent="0.25">
      <c r="A717">
        <v>422826</v>
      </c>
      <c r="B717" s="4">
        <v>0</v>
      </c>
      <c r="C717" s="4">
        <v>6.6</v>
      </c>
      <c r="D717" s="4">
        <v>0</v>
      </c>
      <c r="E717" s="4">
        <v>0</v>
      </c>
      <c r="F717" s="4">
        <v>0</v>
      </c>
      <c r="G717" s="4">
        <v>1.7999999999999998</v>
      </c>
      <c r="H717" s="4">
        <v>0</v>
      </c>
      <c r="I717" s="4">
        <v>0</v>
      </c>
      <c r="J717" s="4">
        <v>0</v>
      </c>
      <c r="K717" s="4">
        <v>2.4</v>
      </c>
      <c r="L717" s="4">
        <v>3.5999999999999996</v>
      </c>
      <c r="M717" s="4">
        <v>0</v>
      </c>
      <c r="N717" s="11">
        <f>SUM(line_downtime[[#This Row],[Emergency stop]:[Other]])/60</f>
        <v>0.23999999999999996</v>
      </c>
      <c r="O717" s="11">
        <f t="shared" si="22"/>
        <v>0.23999999999999996</v>
      </c>
      <c r="P717" s="11">
        <f t="shared" si="23"/>
        <v>0</v>
      </c>
      <c r="Q717" s="4">
        <f>SUM(line_downtime[[#This Row],[Emergency stop]:[Other]])</f>
        <v>14.399999999999999</v>
      </c>
    </row>
    <row r="718" spans="1:17" x14ac:dyDescent="0.25">
      <c r="A718">
        <v>422827</v>
      </c>
      <c r="B718" s="4">
        <v>51.6</v>
      </c>
      <c r="C718" s="4">
        <v>0</v>
      </c>
      <c r="D718" s="4">
        <v>0</v>
      </c>
      <c r="E718" s="4">
        <v>0</v>
      </c>
      <c r="F718" s="4">
        <v>0</v>
      </c>
      <c r="G718" s="4">
        <v>0</v>
      </c>
      <c r="H718" s="4">
        <v>0</v>
      </c>
      <c r="I718" s="4">
        <v>0</v>
      </c>
      <c r="J718" s="4">
        <v>0</v>
      </c>
      <c r="K718" s="4">
        <v>0</v>
      </c>
      <c r="L718" s="4">
        <v>0</v>
      </c>
      <c r="M718" s="4">
        <v>0</v>
      </c>
      <c r="N718" s="11">
        <f>SUM(line_downtime[[#This Row],[Emergency stop]:[Other]])/60</f>
        <v>0.86</v>
      </c>
      <c r="O718" s="11">
        <f t="shared" si="22"/>
        <v>0</v>
      </c>
      <c r="P718" s="11">
        <f t="shared" si="23"/>
        <v>0.86</v>
      </c>
      <c r="Q718" s="4">
        <f>SUM(line_downtime[[#This Row],[Emergency stop]:[Other]])</f>
        <v>51.6</v>
      </c>
    </row>
    <row r="719" spans="1:17" x14ac:dyDescent="0.25">
      <c r="A719">
        <v>422828</v>
      </c>
      <c r="B719" s="4">
        <v>0</v>
      </c>
      <c r="C719" s="4">
        <v>0</v>
      </c>
      <c r="D719" s="4">
        <v>0</v>
      </c>
      <c r="E719" s="4">
        <v>18</v>
      </c>
      <c r="F719" s="4">
        <v>0</v>
      </c>
      <c r="G719" s="4">
        <v>0</v>
      </c>
      <c r="H719" s="4">
        <v>0</v>
      </c>
      <c r="I719" s="4">
        <v>0</v>
      </c>
      <c r="J719" s="4">
        <v>0</v>
      </c>
      <c r="K719" s="4">
        <v>9.6</v>
      </c>
      <c r="L719" s="4">
        <v>0</v>
      </c>
      <c r="M719" s="4">
        <v>0</v>
      </c>
      <c r="N719" s="11">
        <f>SUM(line_downtime[[#This Row],[Emergency stop]:[Other]])/60</f>
        <v>0.46</v>
      </c>
      <c r="O719" s="11">
        <f t="shared" si="22"/>
        <v>0.16</v>
      </c>
      <c r="P719" s="11">
        <f t="shared" si="23"/>
        <v>0.30000000000000004</v>
      </c>
      <c r="Q719" s="4">
        <f>SUM(line_downtime[[#This Row],[Emergency stop]:[Other]])</f>
        <v>27.6</v>
      </c>
    </row>
    <row r="720" spans="1:17" x14ac:dyDescent="0.25">
      <c r="A720">
        <v>422829</v>
      </c>
      <c r="B720" s="4">
        <v>0</v>
      </c>
      <c r="C720" s="4">
        <v>0</v>
      </c>
      <c r="D720" s="4">
        <v>0</v>
      </c>
      <c r="E720" s="4">
        <v>0</v>
      </c>
      <c r="F720" s="4">
        <v>13.2</v>
      </c>
      <c r="G720" s="4">
        <v>0</v>
      </c>
      <c r="H720" s="4">
        <v>0</v>
      </c>
      <c r="I720" s="4">
        <v>0</v>
      </c>
      <c r="J720" s="4">
        <v>0</v>
      </c>
      <c r="K720" s="4">
        <v>3</v>
      </c>
      <c r="L720" s="4">
        <v>15.600000000000001</v>
      </c>
      <c r="M720" s="4">
        <v>0</v>
      </c>
      <c r="N720" s="11">
        <f>SUM(line_downtime[[#This Row],[Emergency stop]:[Other]])/60</f>
        <v>0.53</v>
      </c>
      <c r="O720" s="11">
        <f t="shared" si="22"/>
        <v>0.53</v>
      </c>
      <c r="P720" s="11">
        <f t="shared" si="23"/>
        <v>0</v>
      </c>
      <c r="Q720" s="4">
        <f>SUM(line_downtime[[#This Row],[Emergency stop]:[Other]])</f>
        <v>31.8</v>
      </c>
    </row>
    <row r="721" spans="1:17" x14ac:dyDescent="0.25">
      <c r="A721">
        <v>422830</v>
      </c>
      <c r="B721" s="4">
        <v>6</v>
      </c>
      <c r="C721" s="4">
        <v>0</v>
      </c>
      <c r="D721" s="4">
        <v>0</v>
      </c>
      <c r="E721" s="4">
        <v>0</v>
      </c>
      <c r="F721" s="4">
        <v>0</v>
      </c>
      <c r="G721" s="4">
        <v>0</v>
      </c>
      <c r="H721" s="4">
        <v>0</v>
      </c>
      <c r="I721" s="4">
        <v>0</v>
      </c>
      <c r="J721" s="4">
        <v>0</v>
      </c>
      <c r="K721" s="4">
        <v>1.7999999999999998</v>
      </c>
      <c r="L721" s="4">
        <v>0</v>
      </c>
      <c r="M721" s="4">
        <v>0</v>
      </c>
      <c r="N721" s="11">
        <f>SUM(line_downtime[[#This Row],[Emergency stop]:[Other]])/60</f>
        <v>0.13</v>
      </c>
      <c r="O721" s="11">
        <f t="shared" si="22"/>
        <v>2.9999999999999995E-2</v>
      </c>
      <c r="P721" s="11">
        <f t="shared" si="23"/>
        <v>0.1</v>
      </c>
      <c r="Q721" s="4">
        <f>SUM(line_downtime[[#This Row],[Emergency stop]:[Other]])</f>
        <v>7.8</v>
      </c>
    </row>
    <row r="722" spans="1:17" x14ac:dyDescent="0.25">
      <c r="A722">
        <v>422831</v>
      </c>
      <c r="B722" s="4">
        <v>23.400000000000002</v>
      </c>
      <c r="C722" s="4">
        <v>0</v>
      </c>
      <c r="D722" s="4">
        <v>0</v>
      </c>
      <c r="E722" s="4">
        <v>0</v>
      </c>
      <c r="F722" s="4">
        <v>0</v>
      </c>
      <c r="G722" s="4">
        <v>0</v>
      </c>
      <c r="H722" s="4">
        <v>0</v>
      </c>
      <c r="I722" s="4">
        <v>0</v>
      </c>
      <c r="J722" s="4">
        <v>0</v>
      </c>
      <c r="K722" s="4">
        <v>0</v>
      </c>
      <c r="L722" s="4">
        <v>0</v>
      </c>
      <c r="M722" s="4">
        <v>0</v>
      </c>
      <c r="N722" s="11">
        <f>SUM(line_downtime[[#This Row],[Emergency stop]:[Other]])/60</f>
        <v>0.39</v>
      </c>
      <c r="O722" s="11">
        <f t="shared" si="22"/>
        <v>0</v>
      </c>
      <c r="P722" s="11">
        <f t="shared" si="23"/>
        <v>0.39</v>
      </c>
      <c r="Q722" s="4">
        <f>SUM(line_downtime[[#This Row],[Emergency stop]:[Other]])</f>
        <v>23.400000000000002</v>
      </c>
    </row>
    <row r="723" spans="1:17" x14ac:dyDescent="0.25">
      <c r="A723">
        <v>422832</v>
      </c>
      <c r="B723" s="4">
        <v>0</v>
      </c>
      <c r="C723" s="4">
        <v>0</v>
      </c>
      <c r="D723" s="4">
        <v>32.400000000000006</v>
      </c>
      <c r="E723" s="4">
        <v>0</v>
      </c>
      <c r="F723" s="4">
        <v>0</v>
      </c>
      <c r="G723" s="4">
        <v>0</v>
      </c>
      <c r="H723" s="4">
        <v>0</v>
      </c>
      <c r="I723" s="4">
        <v>0</v>
      </c>
      <c r="J723" s="4">
        <v>24</v>
      </c>
      <c r="K723" s="4">
        <v>0</v>
      </c>
      <c r="L723" s="4">
        <v>0</v>
      </c>
      <c r="M723" s="4">
        <v>0</v>
      </c>
      <c r="N723" s="11">
        <f>SUM(line_downtime[[#This Row],[Emergency stop]:[Other]])/60</f>
        <v>0.94000000000000006</v>
      </c>
      <c r="O723" s="11">
        <f t="shared" si="22"/>
        <v>0</v>
      </c>
      <c r="P723" s="11">
        <f t="shared" si="23"/>
        <v>0.94000000000000006</v>
      </c>
      <c r="Q723" s="4">
        <f>SUM(line_downtime[[#This Row],[Emergency stop]:[Other]])</f>
        <v>56.400000000000006</v>
      </c>
    </row>
    <row r="724" spans="1:17" x14ac:dyDescent="0.25">
      <c r="A724">
        <v>422833</v>
      </c>
      <c r="B724" s="4">
        <v>0</v>
      </c>
      <c r="C724" s="4">
        <v>0</v>
      </c>
      <c r="D724" s="4">
        <v>0</v>
      </c>
      <c r="E724" s="4">
        <v>5.3999999999999995</v>
      </c>
      <c r="F724" s="4">
        <v>2.4</v>
      </c>
      <c r="G724" s="4">
        <v>0</v>
      </c>
      <c r="H724" s="4">
        <v>0</v>
      </c>
      <c r="I724" s="4">
        <v>1.2</v>
      </c>
      <c r="J724" s="4">
        <v>0</v>
      </c>
      <c r="K724" s="4">
        <v>0</v>
      </c>
      <c r="L724" s="4">
        <v>0</v>
      </c>
      <c r="M724" s="4">
        <v>0</v>
      </c>
      <c r="N724" s="11">
        <f>SUM(line_downtime[[#This Row],[Emergency stop]:[Other]])/60</f>
        <v>0.14999999999999997</v>
      </c>
      <c r="O724" s="11">
        <f t="shared" si="22"/>
        <v>5.9999999999999991E-2</v>
      </c>
      <c r="P724" s="11">
        <f t="shared" si="23"/>
        <v>8.9999999999999969E-2</v>
      </c>
      <c r="Q724" s="4">
        <f>SUM(line_downtime[[#This Row],[Emergency stop]:[Other]])</f>
        <v>8.9999999999999982</v>
      </c>
    </row>
    <row r="725" spans="1:17" x14ac:dyDescent="0.25">
      <c r="A725">
        <v>422834</v>
      </c>
      <c r="B725" s="4">
        <v>0</v>
      </c>
      <c r="C725" s="4">
        <v>36.6</v>
      </c>
      <c r="D725" s="4">
        <v>0</v>
      </c>
      <c r="E725" s="4">
        <v>0</v>
      </c>
      <c r="F725" s="4">
        <v>0</v>
      </c>
      <c r="G725" s="4">
        <v>0</v>
      </c>
      <c r="H725" s="4">
        <v>0</v>
      </c>
      <c r="I725" s="4">
        <v>0</v>
      </c>
      <c r="J725" s="4">
        <v>0</v>
      </c>
      <c r="K725" s="4">
        <v>0</v>
      </c>
      <c r="L725" s="4">
        <v>0</v>
      </c>
      <c r="M725" s="4">
        <v>0</v>
      </c>
      <c r="N725" s="11">
        <f>SUM(line_downtime[[#This Row],[Emergency stop]:[Other]])/60</f>
        <v>0.61</v>
      </c>
      <c r="O725" s="11">
        <f t="shared" si="22"/>
        <v>0.61</v>
      </c>
      <c r="P725" s="11">
        <f t="shared" si="23"/>
        <v>0</v>
      </c>
      <c r="Q725" s="4">
        <f>SUM(line_downtime[[#This Row],[Emergency stop]:[Other]])</f>
        <v>36.6</v>
      </c>
    </row>
    <row r="726" spans="1:17" x14ac:dyDescent="0.25">
      <c r="A726">
        <v>422835</v>
      </c>
      <c r="B726" s="4">
        <v>0</v>
      </c>
      <c r="C726" s="4">
        <v>0</v>
      </c>
      <c r="D726" s="4">
        <v>56.4</v>
      </c>
      <c r="E726" s="4">
        <v>0</v>
      </c>
      <c r="F726" s="4">
        <v>0</v>
      </c>
      <c r="G726" s="4">
        <v>0</v>
      </c>
      <c r="H726" s="4">
        <v>0</v>
      </c>
      <c r="I726" s="4">
        <v>0</v>
      </c>
      <c r="J726" s="4">
        <v>0</v>
      </c>
      <c r="K726" s="4">
        <v>0</v>
      </c>
      <c r="L726" s="4">
        <v>0</v>
      </c>
      <c r="M726" s="4">
        <v>0</v>
      </c>
      <c r="N726" s="11">
        <f>SUM(line_downtime[[#This Row],[Emergency stop]:[Other]])/60</f>
        <v>0.94</v>
      </c>
      <c r="O726" s="11">
        <f t="shared" si="22"/>
        <v>0</v>
      </c>
      <c r="P726" s="11">
        <f t="shared" si="23"/>
        <v>0.94</v>
      </c>
      <c r="Q726" s="4">
        <f>SUM(line_downtime[[#This Row],[Emergency stop]:[Other]])</f>
        <v>56.4</v>
      </c>
    </row>
    <row r="727" spans="1:17" x14ac:dyDescent="0.25">
      <c r="A727">
        <v>422836</v>
      </c>
      <c r="B727" s="4">
        <v>0</v>
      </c>
      <c r="C727" s="4">
        <v>0</v>
      </c>
      <c r="D727" s="4">
        <v>0</v>
      </c>
      <c r="E727" s="4">
        <v>0</v>
      </c>
      <c r="F727" s="4">
        <v>0</v>
      </c>
      <c r="G727" s="4">
        <v>0</v>
      </c>
      <c r="H727" s="4">
        <v>0</v>
      </c>
      <c r="I727" s="4">
        <v>0</v>
      </c>
      <c r="J727" s="4">
        <v>0</v>
      </c>
      <c r="K727" s="4">
        <v>46.800000000000004</v>
      </c>
      <c r="L727" s="4">
        <v>0</v>
      </c>
      <c r="M727" s="4">
        <v>0</v>
      </c>
      <c r="N727" s="11">
        <f>SUM(line_downtime[[#This Row],[Emergency stop]:[Other]])/60</f>
        <v>0.78</v>
      </c>
      <c r="O727" s="11">
        <f t="shared" si="22"/>
        <v>0.78</v>
      </c>
      <c r="P727" s="11">
        <f t="shared" si="23"/>
        <v>0</v>
      </c>
      <c r="Q727" s="4">
        <f>SUM(line_downtime[[#This Row],[Emergency stop]:[Other]])</f>
        <v>46.800000000000004</v>
      </c>
    </row>
    <row r="728" spans="1:17" x14ac:dyDescent="0.25">
      <c r="A728">
        <v>422837</v>
      </c>
      <c r="B728" s="4">
        <v>0</v>
      </c>
      <c r="C728" s="4">
        <v>0</v>
      </c>
      <c r="D728" s="4">
        <v>0</v>
      </c>
      <c r="E728" s="4">
        <v>0</v>
      </c>
      <c r="F728" s="4">
        <v>0</v>
      </c>
      <c r="G728" s="4">
        <v>10.799999999999999</v>
      </c>
      <c r="H728" s="4">
        <v>0</v>
      </c>
      <c r="I728" s="4">
        <v>0</v>
      </c>
      <c r="J728" s="4">
        <v>0</v>
      </c>
      <c r="K728" s="4">
        <v>31.8</v>
      </c>
      <c r="L728" s="4">
        <v>0</v>
      </c>
      <c r="M728" s="4">
        <v>0</v>
      </c>
      <c r="N728" s="11">
        <f>SUM(line_downtime[[#This Row],[Emergency stop]:[Other]])/60</f>
        <v>0.71000000000000008</v>
      </c>
      <c r="O728" s="11">
        <f t="shared" si="22"/>
        <v>0.71000000000000008</v>
      </c>
      <c r="P728" s="11">
        <f t="shared" si="23"/>
        <v>0</v>
      </c>
      <c r="Q728" s="4">
        <f>SUM(line_downtime[[#This Row],[Emergency stop]:[Other]])</f>
        <v>42.6</v>
      </c>
    </row>
    <row r="729" spans="1:17" x14ac:dyDescent="0.25">
      <c r="A729">
        <v>422838</v>
      </c>
      <c r="B729" s="4">
        <v>0</v>
      </c>
      <c r="C729" s="4">
        <v>0</v>
      </c>
      <c r="D729" s="4">
        <v>0</v>
      </c>
      <c r="E729" s="4">
        <v>0</v>
      </c>
      <c r="F729" s="4">
        <v>0</v>
      </c>
      <c r="G729" s="4">
        <v>0</v>
      </c>
      <c r="H729" s="4">
        <v>25.2</v>
      </c>
      <c r="I729" s="4">
        <v>0</v>
      </c>
      <c r="J729" s="4">
        <v>0</v>
      </c>
      <c r="K729" s="4">
        <v>0</v>
      </c>
      <c r="L729" s="4">
        <v>0</v>
      </c>
      <c r="M729" s="4">
        <v>21</v>
      </c>
      <c r="N729" s="11">
        <f>SUM(line_downtime[[#This Row],[Emergency stop]:[Other]])/60</f>
        <v>0.77</v>
      </c>
      <c r="O729" s="11">
        <f t="shared" si="22"/>
        <v>0</v>
      </c>
      <c r="P729" s="11">
        <f t="shared" si="23"/>
        <v>0.77</v>
      </c>
      <c r="Q729" s="4">
        <f>SUM(line_downtime[[#This Row],[Emergency stop]:[Other]])</f>
        <v>46.2</v>
      </c>
    </row>
    <row r="730" spans="1:17" x14ac:dyDescent="0.25">
      <c r="A730">
        <v>422839</v>
      </c>
      <c r="B730" s="4">
        <v>0</v>
      </c>
      <c r="C730" s="4">
        <v>37.200000000000003</v>
      </c>
      <c r="D730" s="4">
        <v>0</v>
      </c>
      <c r="E730" s="4">
        <v>0</v>
      </c>
      <c r="F730" s="4">
        <v>0</v>
      </c>
      <c r="G730" s="4">
        <v>0</v>
      </c>
      <c r="H730" s="4">
        <v>0</v>
      </c>
      <c r="I730" s="4">
        <v>0</v>
      </c>
      <c r="J730" s="4">
        <v>0</v>
      </c>
      <c r="K730" s="4">
        <v>0</v>
      </c>
      <c r="L730" s="4">
        <v>0</v>
      </c>
      <c r="M730" s="4">
        <v>0</v>
      </c>
      <c r="N730" s="11">
        <f>SUM(line_downtime[[#This Row],[Emergency stop]:[Other]])/60</f>
        <v>0.62</v>
      </c>
      <c r="O730" s="11">
        <f t="shared" si="22"/>
        <v>0.62</v>
      </c>
      <c r="P730" s="11">
        <f t="shared" si="23"/>
        <v>0</v>
      </c>
      <c r="Q730" s="4">
        <f>SUM(line_downtime[[#This Row],[Emergency stop]:[Other]])</f>
        <v>37.200000000000003</v>
      </c>
    </row>
    <row r="731" spans="1:17" x14ac:dyDescent="0.25">
      <c r="A731">
        <v>422840</v>
      </c>
      <c r="B731" s="4">
        <v>0</v>
      </c>
      <c r="C731" s="4">
        <v>7.8000000000000007</v>
      </c>
      <c r="D731" s="4">
        <v>0.6</v>
      </c>
      <c r="E731" s="4">
        <v>0</v>
      </c>
      <c r="F731" s="4">
        <v>0.6</v>
      </c>
      <c r="G731" s="4">
        <v>0</v>
      </c>
      <c r="H731" s="4">
        <v>0</v>
      </c>
      <c r="I731" s="4">
        <v>0</v>
      </c>
      <c r="J731" s="4">
        <v>0</v>
      </c>
      <c r="K731" s="4">
        <v>0</v>
      </c>
      <c r="L731" s="4">
        <v>0</v>
      </c>
      <c r="M731" s="4">
        <v>0</v>
      </c>
      <c r="N731" s="11">
        <f>SUM(line_downtime[[#This Row],[Emergency stop]:[Other]])/60</f>
        <v>0.15</v>
      </c>
      <c r="O731" s="11">
        <f t="shared" si="22"/>
        <v>0.14000000000000001</v>
      </c>
      <c r="P731" s="11">
        <f t="shared" si="23"/>
        <v>9.9999999999999811E-3</v>
      </c>
      <c r="Q731" s="4">
        <f>SUM(line_downtime[[#This Row],[Emergency stop]:[Other]])</f>
        <v>9</v>
      </c>
    </row>
    <row r="732" spans="1:17" x14ac:dyDescent="0.25">
      <c r="A732">
        <v>422841</v>
      </c>
      <c r="B732" s="4">
        <v>6</v>
      </c>
      <c r="C732" s="4">
        <v>0</v>
      </c>
      <c r="D732" s="4">
        <v>0</v>
      </c>
      <c r="E732" s="4">
        <v>4.2</v>
      </c>
      <c r="F732" s="4">
        <v>0</v>
      </c>
      <c r="G732" s="4">
        <v>0</v>
      </c>
      <c r="H732" s="4">
        <v>12</v>
      </c>
      <c r="I732" s="4">
        <v>0</v>
      </c>
      <c r="J732" s="4">
        <v>0.6</v>
      </c>
      <c r="K732" s="4">
        <v>0</v>
      </c>
      <c r="L732" s="4">
        <v>0</v>
      </c>
      <c r="M732" s="4">
        <v>0</v>
      </c>
      <c r="N732" s="11">
        <f>SUM(line_downtime[[#This Row],[Emergency stop]:[Other]])/60</f>
        <v>0.38</v>
      </c>
      <c r="O732" s="11">
        <f t="shared" si="22"/>
        <v>0</v>
      </c>
      <c r="P732" s="11">
        <f t="shared" si="23"/>
        <v>0.38</v>
      </c>
      <c r="Q732" s="4">
        <f>SUM(line_downtime[[#This Row],[Emergency stop]:[Other]])</f>
        <v>22.8</v>
      </c>
    </row>
    <row r="733" spans="1:17" x14ac:dyDescent="0.25">
      <c r="A733">
        <v>422842</v>
      </c>
      <c r="B733" s="4">
        <v>0</v>
      </c>
      <c r="C733" s="4">
        <v>0</v>
      </c>
      <c r="D733" s="4">
        <v>0</v>
      </c>
      <c r="E733" s="4">
        <v>0</v>
      </c>
      <c r="F733" s="4">
        <v>0</v>
      </c>
      <c r="G733" s="4">
        <v>0</v>
      </c>
      <c r="H733" s="4">
        <v>39</v>
      </c>
      <c r="I733" s="4">
        <v>9</v>
      </c>
      <c r="J733" s="4">
        <v>0</v>
      </c>
      <c r="K733" s="4">
        <v>0</v>
      </c>
      <c r="L733" s="4">
        <v>0</v>
      </c>
      <c r="M733" s="4">
        <v>0</v>
      </c>
      <c r="N733" s="11">
        <f>SUM(line_downtime[[#This Row],[Emergency stop]:[Other]])/60</f>
        <v>0.8</v>
      </c>
      <c r="O733" s="11">
        <f t="shared" si="22"/>
        <v>0.15</v>
      </c>
      <c r="P733" s="11">
        <f t="shared" si="23"/>
        <v>0.65</v>
      </c>
      <c r="Q733" s="4">
        <f>SUM(line_downtime[[#This Row],[Emergency stop]:[Other]])</f>
        <v>48</v>
      </c>
    </row>
    <row r="734" spans="1:17" x14ac:dyDescent="0.25">
      <c r="A734">
        <v>422843</v>
      </c>
      <c r="B734" s="4">
        <v>0</v>
      </c>
      <c r="C734" s="4">
        <v>0</v>
      </c>
      <c r="D734" s="4">
        <v>0</v>
      </c>
      <c r="E734" s="4">
        <v>0</v>
      </c>
      <c r="F734" s="4">
        <v>0</v>
      </c>
      <c r="G734" s="4">
        <v>12.6</v>
      </c>
      <c r="H734" s="4">
        <v>0</v>
      </c>
      <c r="I734" s="4">
        <v>0</v>
      </c>
      <c r="J734" s="4">
        <v>0</v>
      </c>
      <c r="K734" s="4">
        <v>12</v>
      </c>
      <c r="L734" s="4">
        <v>0</v>
      </c>
      <c r="M734" s="4">
        <v>0</v>
      </c>
      <c r="N734" s="11">
        <f>SUM(line_downtime[[#This Row],[Emergency stop]:[Other]])/60</f>
        <v>0.41000000000000003</v>
      </c>
      <c r="O734" s="11">
        <f t="shared" si="22"/>
        <v>0.41000000000000003</v>
      </c>
      <c r="P734" s="11">
        <f t="shared" si="23"/>
        <v>0</v>
      </c>
      <c r="Q734" s="4">
        <f>SUM(line_downtime[[#This Row],[Emergency stop]:[Other]])</f>
        <v>24.6</v>
      </c>
    </row>
    <row r="735" spans="1:17" x14ac:dyDescent="0.25">
      <c r="A735">
        <v>422844</v>
      </c>
      <c r="B735" s="4">
        <v>0</v>
      </c>
      <c r="C735" s="4">
        <v>0</v>
      </c>
      <c r="D735" s="4">
        <v>0</v>
      </c>
      <c r="E735" s="4">
        <v>53.4</v>
      </c>
      <c r="F735" s="4">
        <v>0</v>
      </c>
      <c r="G735" s="4">
        <v>0</v>
      </c>
      <c r="H735" s="4">
        <v>0</v>
      </c>
      <c r="I735" s="4">
        <v>0</v>
      </c>
      <c r="J735" s="4">
        <v>0</v>
      </c>
      <c r="K735" s="4">
        <v>0</v>
      </c>
      <c r="L735" s="4">
        <v>0</v>
      </c>
      <c r="M735" s="4">
        <v>0</v>
      </c>
      <c r="N735" s="11">
        <f>SUM(line_downtime[[#This Row],[Emergency stop]:[Other]])/60</f>
        <v>0.89</v>
      </c>
      <c r="O735" s="11">
        <f t="shared" si="22"/>
        <v>0</v>
      </c>
      <c r="P735" s="11">
        <f t="shared" si="23"/>
        <v>0.89</v>
      </c>
      <c r="Q735" s="4">
        <f>SUM(line_downtime[[#This Row],[Emergency stop]:[Other]])</f>
        <v>53.4</v>
      </c>
    </row>
    <row r="736" spans="1:17" x14ac:dyDescent="0.25">
      <c r="A736">
        <v>422845</v>
      </c>
      <c r="B736" s="4">
        <v>15.600000000000001</v>
      </c>
      <c r="C736" s="4">
        <v>0</v>
      </c>
      <c r="D736" s="4">
        <v>0</v>
      </c>
      <c r="E736" s="4">
        <v>0</v>
      </c>
      <c r="F736" s="4">
        <v>0</v>
      </c>
      <c r="G736" s="4">
        <v>0</v>
      </c>
      <c r="H736" s="4">
        <v>0</v>
      </c>
      <c r="I736" s="4">
        <v>0</v>
      </c>
      <c r="J736" s="4">
        <v>0</v>
      </c>
      <c r="K736" s="4">
        <v>0</v>
      </c>
      <c r="L736" s="4">
        <v>16.8</v>
      </c>
      <c r="M736" s="4">
        <v>0</v>
      </c>
      <c r="N736" s="11">
        <f>SUM(line_downtime[[#This Row],[Emergency stop]:[Other]])/60</f>
        <v>0.54000000000000015</v>
      </c>
      <c r="O736" s="11">
        <f t="shared" si="22"/>
        <v>0.28000000000000003</v>
      </c>
      <c r="P736" s="11">
        <f t="shared" si="23"/>
        <v>0.26000000000000012</v>
      </c>
      <c r="Q736" s="4">
        <f>SUM(line_downtime[[#This Row],[Emergency stop]:[Other]])</f>
        <v>32.400000000000006</v>
      </c>
    </row>
    <row r="737" spans="1:17" x14ac:dyDescent="0.25">
      <c r="A737">
        <v>422846</v>
      </c>
      <c r="B737" s="4">
        <v>0</v>
      </c>
      <c r="C737" s="4">
        <v>0</v>
      </c>
      <c r="D737" s="4">
        <v>0</v>
      </c>
      <c r="E737" s="4">
        <v>0</v>
      </c>
      <c r="F737" s="4">
        <v>0</v>
      </c>
      <c r="G737" s="4">
        <v>0</v>
      </c>
      <c r="H737" s="4">
        <v>0</v>
      </c>
      <c r="I737" s="4">
        <v>0</v>
      </c>
      <c r="J737" s="4">
        <v>0</v>
      </c>
      <c r="K737" s="4">
        <v>0</v>
      </c>
      <c r="L737" s="4">
        <v>0</v>
      </c>
      <c r="M737" s="4">
        <v>72</v>
      </c>
      <c r="N737" s="11">
        <f>SUM(line_downtime[[#This Row],[Emergency stop]:[Other]])/60</f>
        <v>1.2</v>
      </c>
      <c r="O737" s="11">
        <f t="shared" si="22"/>
        <v>0</v>
      </c>
      <c r="P737" s="11">
        <f t="shared" si="23"/>
        <v>1.2</v>
      </c>
      <c r="Q737" s="4">
        <f>SUM(line_downtime[[#This Row],[Emergency stop]:[Other]])</f>
        <v>72</v>
      </c>
    </row>
    <row r="738" spans="1:17" x14ac:dyDescent="0.25">
      <c r="A738">
        <v>422847</v>
      </c>
      <c r="B738" s="4">
        <v>0</v>
      </c>
      <c r="C738" s="4">
        <v>49.199999999999996</v>
      </c>
      <c r="D738" s="4">
        <v>51</v>
      </c>
      <c r="E738" s="4">
        <v>13.8</v>
      </c>
      <c r="F738" s="4">
        <v>0</v>
      </c>
      <c r="G738" s="4">
        <v>0</v>
      </c>
      <c r="H738" s="4">
        <v>0</v>
      </c>
      <c r="I738" s="4">
        <v>0</v>
      </c>
      <c r="J738" s="4">
        <v>0</v>
      </c>
      <c r="K738" s="4">
        <v>0</v>
      </c>
      <c r="L738" s="4">
        <v>0</v>
      </c>
      <c r="M738" s="4">
        <v>0</v>
      </c>
      <c r="N738" s="11">
        <f>SUM(line_downtime[[#This Row],[Emergency stop]:[Other]])/60</f>
        <v>1.8999999999999997</v>
      </c>
      <c r="O738" s="11">
        <f t="shared" si="22"/>
        <v>0.82</v>
      </c>
      <c r="P738" s="11">
        <f t="shared" si="23"/>
        <v>1.0799999999999996</v>
      </c>
      <c r="Q738" s="4">
        <f>SUM(line_downtime[[#This Row],[Emergency stop]:[Other]])</f>
        <v>113.99999999999999</v>
      </c>
    </row>
    <row r="739" spans="1:17" x14ac:dyDescent="0.25">
      <c r="A739">
        <v>422848</v>
      </c>
      <c r="B739" s="4">
        <v>0</v>
      </c>
      <c r="C739" s="4">
        <v>0</v>
      </c>
      <c r="D739" s="4">
        <v>0</v>
      </c>
      <c r="E739" s="4">
        <v>0</v>
      </c>
      <c r="F739" s="4">
        <v>0</v>
      </c>
      <c r="G739" s="4">
        <v>5.3999999999999995</v>
      </c>
      <c r="H739" s="4">
        <v>0</v>
      </c>
      <c r="I739" s="4">
        <v>0</v>
      </c>
      <c r="J739" s="4">
        <v>0</v>
      </c>
      <c r="K739" s="4">
        <v>35.4</v>
      </c>
      <c r="L739" s="4">
        <v>3</v>
      </c>
      <c r="M739" s="4">
        <v>0</v>
      </c>
      <c r="N739" s="11">
        <f>SUM(line_downtime[[#This Row],[Emergency stop]:[Other]])/60</f>
        <v>0.73</v>
      </c>
      <c r="O739" s="11">
        <f t="shared" si="22"/>
        <v>0.73</v>
      </c>
      <c r="P739" s="11">
        <f t="shared" si="23"/>
        <v>0</v>
      </c>
      <c r="Q739" s="4">
        <f>SUM(line_downtime[[#This Row],[Emergency stop]:[Other]])</f>
        <v>43.8</v>
      </c>
    </row>
    <row r="740" spans="1:17" x14ac:dyDescent="0.25">
      <c r="A740">
        <v>422849</v>
      </c>
      <c r="B740" s="4">
        <v>31.200000000000003</v>
      </c>
      <c r="C740" s="4">
        <v>0</v>
      </c>
      <c r="D740" s="4">
        <v>0</v>
      </c>
      <c r="E740" s="4">
        <v>0</v>
      </c>
      <c r="F740" s="4">
        <v>0</v>
      </c>
      <c r="G740" s="4">
        <v>0</v>
      </c>
      <c r="H740" s="4">
        <v>0</v>
      </c>
      <c r="I740" s="4">
        <v>0</v>
      </c>
      <c r="J740" s="4">
        <v>0</v>
      </c>
      <c r="K740" s="4">
        <v>0</v>
      </c>
      <c r="L740" s="4">
        <v>0</v>
      </c>
      <c r="M740" s="4">
        <v>0</v>
      </c>
      <c r="N740" s="11">
        <f>SUM(line_downtime[[#This Row],[Emergency stop]:[Other]])/60</f>
        <v>0.52</v>
      </c>
      <c r="O740" s="11">
        <f t="shared" si="22"/>
        <v>0</v>
      </c>
      <c r="P740" s="11">
        <f t="shared" si="23"/>
        <v>0.52</v>
      </c>
      <c r="Q740" s="4">
        <f>SUM(line_downtime[[#This Row],[Emergency stop]:[Other]])</f>
        <v>31.200000000000003</v>
      </c>
    </row>
    <row r="741" spans="1:17" x14ac:dyDescent="0.25">
      <c r="A741">
        <v>422850</v>
      </c>
      <c r="B741" s="4">
        <v>0</v>
      </c>
      <c r="C741" s="4">
        <v>0</v>
      </c>
      <c r="D741" s="4">
        <v>0</v>
      </c>
      <c r="E741" s="4">
        <v>0</v>
      </c>
      <c r="F741" s="4">
        <v>0</v>
      </c>
      <c r="G741" s="4">
        <v>0</v>
      </c>
      <c r="H741" s="4">
        <v>0</v>
      </c>
      <c r="I741" s="4">
        <v>84</v>
      </c>
      <c r="J741" s="4">
        <v>31.8</v>
      </c>
      <c r="K741" s="4">
        <v>0.6</v>
      </c>
      <c r="L741" s="4">
        <v>0</v>
      </c>
      <c r="M741" s="4">
        <v>0</v>
      </c>
      <c r="N741" s="11">
        <f>SUM(line_downtime[[#This Row],[Emergency stop]:[Other]])/60</f>
        <v>1.94</v>
      </c>
      <c r="O741" s="11">
        <f t="shared" si="22"/>
        <v>1.41</v>
      </c>
      <c r="P741" s="11">
        <f t="shared" si="23"/>
        <v>0.53</v>
      </c>
      <c r="Q741" s="4">
        <f>SUM(line_downtime[[#This Row],[Emergency stop]:[Other]])</f>
        <v>116.39999999999999</v>
      </c>
    </row>
    <row r="742" spans="1:17" x14ac:dyDescent="0.25">
      <c r="A742">
        <v>422851</v>
      </c>
      <c r="B742" s="4">
        <v>0</v>
      </c>
      <c r="C742" s="4">
        <v>0</v>
      </c>
      <c r="D742" s="4">
        <v>0</v>
      </c>
      <c r="E742" s="4">
        <v>0</v>
      </c>
      <c r="F742" s="4">
        <v>0</v>
      </c>
      <c r="G742" s="4">
        <v>0</v>
      </c>
      <c r="H742" s="4">
        <v>0</v>
      </c>
      <c r="I742" s="4">
        <v>0</v>
      </c>
      <c r="J742" s="4">
        <v>14.399999999999999</v>
      </c>
      <c r="K742" s="4">
        <v>0</v>
      </c>
      <c r="L742" s="4">
        <v>0</v>
      </c>
      <c r="M742" s="4">
        <v>0</v>
      </c>
      <c r="N742" s="11">
        <f>SUM(line_downtime[[#This Row],[Emergency stop]:[Other]])/60</f>
        <v>0.23999999999999996</v>
      </c>
      <c r="O742" s="11">
        <f t="shared" si="22"/>
        <v>0</v>
      </c>
      <c r="P742" s="11">
        <f t="shared" si="23"/>
        <v>0.23999999999999996</v>
      </c>
      <c r="Q742" s="4">
        <f>SUM(line_downtime[[#This Row],[Emergency stop]:[Other]])</f>
        <v>14.399999999999999</v>
      </c>
    </row>
    <row r="743" spans="1:17" x14ac:dyDescent="0.25">
      <c r="A743">
        <v>422852</v>
      </c>
      <c r="B743" s="4">
        <v>0.6</v>
      </c>
      <c r="C743" s="4">
        <v>0</v>
      </c>
      <c r="D743" s="4">
        <v>0</v>
      </c>
      <c r="E743" s="4">
        <v>0</v>
      </c>
      <c r="F743" s="4">
        <v>0</v>
      </c>
      <c r="G743" s="4">
        <v>8.4</v>
      </c>
      <c r="H743" s="4">
        <v>0</v>
      </c>
      <c r="I743" s="4">
        <v>0</v>
      </c>
      <c r="J743" s="4">
        <v>0</v>
      </c>
      <c r="K743" s="4">
        <v>0</v>
      </c>
      <c r="L743" s="4">
        <v>0</v>
      </c>
      <c r="M743" s="4">
        <v>7.8000000000000007</v>
      </c>
      <c r="N743" s="11">
        <f>SUM(line_downtime[[#This Row],[Emergency stop]:[Other]])/60</f>
        <v>0.28000000000000003</v>
      </c>
      <c r="O743" s="11">
        <f t="shared" si="22"/>
        <v>0.14000000000000001</v>
      </c>
      <c r="P743" s="11">
        <f t="shared" si="23"/>
        <v>0.14000000000000001</v>
      </c>
      <c r="Q743" s="4">
        <f>SUM(line_downtime[[#This Row],[Emergency stop]:[Other]])</f>
        <v>16.8</v>
      </c>
    </row>
    <row r="744" spans="1:17" x14ac:dyDescent="0.25">
      <c r="A744">
        <v>422853</v>
      </c>
      <c r="B744" s="4">
        <v>0</v>
      </c>
      <c r="C744" s="4">
        <v>0</v>
      </c>
      <c r="D744" s="4">
        <v>0</v>
      </c>
      <c r="E744" s="4">
        <v>0</v>
      </c>
      <c r="F744" s="4">
        <v>0</v>
      </c>
      <c r="G744" s="4">
        <v>28.799999999999997</v>
      </c>
      <c r="H744" s="4">
        <v>0</v>
      </c>
      <c r="I744" s="4">
        <v>0</v>
      </c>
      <c r="J744" s="4">
        <v>30.6</v>
      </c>
      <c r="K744" s="4">
        <v>27</v>
      </c>
      <c r="L744" s="4">
        <v>0</v>
      </c>
      <c r="M744" s="4">
        <v>0</v>
      </c>
      <c r="N744" s="11">
        <f>SUM(line_downtime[[#This Row],[Emergency stop]:[Other]])/60</f>
        <v>1.4400000000000002</v>
      </c>
      <c r="O744" s="11">
        <f t="shared" si="22"/>
        <v>0.92999999999999994</v>
      </c>
      <c r="P744" s="11">
        <f t="shared" si="23"/>
        <v>0.51000000000000023</v>
      </c>
      <c r="Q744" s="4">
        <f>SUM(line_downtime[[#This Row],[Emergency stop]:[Other]])</f>
        <v>86.4</v>
      </c>
    </row>
    <row r="745" spans="1:17" x14ac:dyDescent="0.25">
      <c r="A745">
        <v>422854</v>
      </c>
      <c r="B745" s="4">
        <v>0</v>
      </c>
      <c r="C745" s="4">
        <v>6</v>
      </c>
      <c r="D745" s="4">
        <v>0</v>
      </c>
      <c r="E745" s="4">
        <v>0</v>
      </c>
      <c r="F745" s="4">
        <v>9.6</v>
      </c>
      <c r="G745" s="4">
        <v>5.3999999999999995</v>
      </c>
      <c r="H745" s="4">
        <v>0</v>
      </c>
      <c r="I745" s="4">
        <v>15</v>
      </c>
      <c r="J745" s="4">
        <v>0</v>
      </c>
      <c r="K745" s="4">
        <v>0</v>
      </c>
      <c r="L745" s="4">
        <v>0</v>
      </c>
      <c r="M745" s="4">
        <v>0</v>
      </c>
      <c r="N745" s="11">
        <f>SUM(line_downtime[[#This Row],[Emergency stop]:[Other]])/60</f>
        <v>0.6</v>
      </c>
      <c r="O745" s="11">
        <f t="shared" si="22"/>
        <v>0.6</v>
      </c>
      <c r="P745" s="11">
        <f t="shared" si="23"/>
        <v>0</v>
      </c>
      <c r="Q745" s="4">
        <f>SUM(line_downtime[[#This Row],[Emergency stop]:[Other]])</f>
        <v>36</v>
      </c>
    </row>
    <row r="746" spans="1:17" x14ac:dyDescent="0.25">
      <c r="A746">
        <v>422855</v>
      </c>
      <c r="B746" s="4">
        <v>0</v>
      </c>
      <c r="C746" s="4">
        <v>0</v>
      </c>
      <c r="D746" s="4">
        <v>4.2</v>
      </c>
      <c r="E746" s="4">
        <v>0</v>
      </c>
      <c r="F746" s="4">
        <v>0</v>
      </c>
      <c r="G746" s="4">
        <v>0</v>
      </c>
      <c r="H746" s="4">
        <v>0</v>
      </c>
      <c r="I746" s="4">
        <v>0</v>
      </c>
      <c r="J746" s="4">
        <v>0</v>
      </c>
      <c r="K746" s="4">
        <v>0</v>
      </c>
      <c r="L746" s="4">
        <v>0</v>
      </c>
      <c r="M746" s="4">
        <v>7.8000000000000007</v>
      </c>
      <c r="N746" s="11">
        <f>SUM(line_downtime[[#This Row],[Emergency stop]:[Other]])/60</f>
        <v>0.2</v>
      </c>
      <c r="O746" s="11">
        <f t="shared" si="22"/>
        <v>0</v>
      </c>
      <c r="P746" s="11">
        <f t="shared" si="23"/>
        <v>0.2</v>
      </c>
      <c r="Q746" s="4">
        <f>SUM(line_downtime[[#This Row],[Emergency stop]:[Other]])</f>
        <v>12</v>
      </c>
    </row>
    <row r="747" spans="1:17" x14ac:dyDescent="0.25">
      <c r="A747">
        <v>422856</v>
      </c>
      <c r="B747" s="4">
        <v>0</v>
      </c>
      <c r="C747" s="4">
        <v>1.2</v>
      </c>
      <c r="D747" s="4">
        <v>4.2</v>
      </c>
      <c r="E747" s="4">
        <v>24</v>
      </c>
      <c r="F747" s="4">
        <v>0</v>
      </c>
      <c r="G747" s="4">
        <v>0</v>
      </c>
      <c r="H747" s="4">
        <v>0</v>
      </c>
      <c r="I747" s="4">
        <v>0</v>
      </c>
      <c r="J747" s="4">
        <v>0</v>
      </c>
      <c r="K747" s="4">
        <v>0</v>
      </c>
      <c r="L747" s="4">
        <v>0</v>
      </c>
      <c r="M747" s="4">
        <v>0</v>
      </c>
      <c r="N747" s="11">
        <f>SUM(line_downtime[[#This Row],[Emergency stop]:[Other]])/60</f>
        <v>0.49</v>
      </c>
      <c r="O747" s="11">
        <f t="shared" si="22"/>
        <v>0.02</v>
      </c>
      <c r="P747" s="11">
        <f t="shared" si="23"/>
        <v>0.47</v>
      </c>
      <c r="Q747" s="4">
        <f>SUM(line_downtime[[#This Row],[Emergency stop]:[Other]])</f>
        <v>29.4</v>
      </c>
    </row>
    <row r="748" spans="1:17" x14ac:dyDescent="0.25">
      <c r="A748">
        <v>422857</v>
      </c>
      <c r="B748" s="4">
        <v>0</v>
      </c>
      <c r="C748" s="4">
        <v>4.8</v>
      </c>
      <c r="D748" s="4">
        <v>0</v>
      </c>
      <c r="E748" s="4">
        <v>9</v>
      </c>
      <c r="F748" s="4">
        <v>0</v>
      </c>
      <c r="G748" s="4">
        <v>0</v>
      </c>
      <c r="H748" s="4">
        <v>0</v>
      </c>
      <c r="I748" s="4">
        <v>23.400000000000002</v>
      </c>
      <c r="J748" s="4">
        <v>0</v>
      </c>
      <c r="K748" s="4">
        <v>0</v>
      </c>
      <c r="L748" s="4">
        <v>0</v>
      </c>
      <c r="M748" s="4">
        <v>16.200000000000003</v>
      </c>
      <c r="N748" s="11">
        <f>SUM(line_downtime[[#This Row],[Emergency stop]:[Other]])/60</f>
        <v>0.89000000000000012</v>
      </c>
      <c r="O748" s="11">
        <f t="shared" si="22"/>
        <v>0.47000000000000003</v>
      </c>
      <c r="P748" s="11">
        <f t="shared" si="23"/>
        <v>0.4200000000000001</v>
      </c>
      <c r="Q748" s="4">
        <f>SUM(line_downtime[[#This Row],[Emergency stop]:[Other]])</f>
        <v>53.400000000000006</v>
      </c>
    </row>
    <row r="749" spans="1:17" x14ac:dyDescent="0.25">
      <c r="A749">
        <v>422858</v>
      </c>
      <c r="B749" s="4">
        <v>0</v>
      </c>
      <c r="C749" s="4">
        <v>0</v>
      </c>
      <c r="D749" s="4">
        <v>0</v>
      </c>
      <c r="E749" s="4">
        <v>0</v>
      </c>
      <c r="F749" s="4">
        <v>0</v>
      </c>
      <c r="G749" s="4">
        <v>0</v>
      </c>
      <c r="H749" s="4">
        <v>0</v>
      </c>
      <c r="I749" s="4">
        <v>0</v>
      </c>
      <c r="J749" s="4">
        <v>73.8</v>
      </c>
      <c r="K749" s="4">
        <v>0</v>
      </c>
      <c r="L749" s="4">
        <v>0</v>
      </c>
      <c r="M749" s="4">
        <v>0</v>
      </c>
      <c r="N749" s="11">
        <f>SUM(line_downtime[[#This Row],[Emergency stop]:[Other]])/60</f>
        <v>1.23</v>
      </c>
      <c r="O749" s="11">
        <f t="shared" si="22"/>
        <v>0</v>
      </c>
      <c r="P749" s="11">
        <f t="shared" si="23"/>
        <v>1.23</v>
      </c>
      <c r="Q749" s="4">
        <f>SUM(line_downtime[[#This Row],[Emergency stop]:[Other]])</f>
        <v>73.8</v>
      </c>
    </row>
    <row r="750" spans="1:17" x14ac:dyDescent="0.25">
      <c r="A750">
        <v>422859</v>
      </c>
      <c r="B750" s="4">
        <v>0</v>
      </c>
      <c r="C750" s="4">
        <v>0</v>
      </c>
      <c r="D750" s="4">
        <v>40.200000000000003</v>
      </c>
      <c r="E750" s="4">
        <v>0</v>
      </c>
      <c r="F750" s="4">
        <v>0</v>
      </c>
      <c r="G750" s="4">
        <v>0</v>
      </c>
      <c r="H750" s="4">
        <v>0</v>
      </c>
      <c r="I750" s="4">
        <v>0</v>
      </c>
      <c r="J750" s="4">
        <v>0</v>
      </c>
      <c r="K750" s="4">
        <v>0</v>
      </c>
      <c r="L750" s="4">
        <v>70.8</v>
      </c>
      <c r="M750" s="4">
        <v>0</v>
      </c>
      <c r="N750" s="11">
        <f>SUM(line_downtime[[#This Row],[Emergency stop]:[Other]])/60</f>
        <v>1.85</v>
      </c>
      <c r="O750" s="11">
        <f t="shared" si="22"/>
        <v>1.18</v>
      </c>
      <c r="P750" s="11">
        <f t="shared" si="23"/>
        <v>0.67000000000000015</v>
      </c>
      <c r="Q750" s="4">
        <f>SUM(line_downtime[[#This Row],[Emergency stop]:[Other]])</f>
        <v>111</v>
      </c>
    </row>
    <row r="751" spans="1:17" x14ac:dyDescent="0.25">
      <c r="A751">
        <v>422860</v>
      </c>
      <c r="B751" s="4">
        <v>0</v>
      </c>
      <c r="C751" s="4">
        <v>0</v>
      </c>
      <c r="D751" s="4">
        <v>18.600000000000001</v>
      </c>
      <c r="E751" s="4">
        <v>0</v>
      </c>
      <c r="F751" s="4">
        <v>0</v>
      </c>
      <c r="G751" s="4">
        <v>0</v>
      </c>
      <c r="H751" s="4">
        <v>0</v>
      </c>
      <c r="I751" s="4">
        <v>0</v>
      </c>
      <c r="J751" s="4">
        <v>0</v>
      </c>
      <c r="K751" s="4">
        <v>0</v>
      </c>
      <c r="L751" s="4">
        <v>0</v>
      </c>
      <c r="M751" s="4">
        <v>26.4</v>
      </c>
      <c r="N751" s="11">
        <f>SUM(line_downtime[[#This Row],[Emergency stop]:[Other]])/60</f>
        <v>0.75</v>
      </c>
      <c r="O751" s="11">
        <f t="shared" si="22"/>
        <v>0</v>
      </c>
      <c r="P751" s="11">
        <f t="shared" si="23"/>
        <v>0.75</v>
      </c>
      <c r="Q751" s="4">
        <f>SUM(line_downtime[[#This Row],[Emergency stop]:[Other]])</f>
        <v>45</v>
      </c>
    </row>
    <row r="752" spans="1:17" x14ac:dyDescent="0.25">
      <c r="A752">
        <v>422861</v>
      </c>
      <c r="B752" s="4">
        <v>0</v>
      </c>
      <c r="C752" s="4">
        <v>0</v>
      </c>
      <c r="D752" s="4">
        <v>0</v>
      </c>
      <c r="E752" s="4">
        <v>0</v>
      </c>
      <c r="F752" s="4">
        <v>0</v>
      </c>
      <c r="G752" s="4">
        <v>0</v>
      </c>
      <c r="H752" s="4">
        <v>0</v>
      </c>
      <c r="I752" s="4">
        <v>18.600000000000001</v>
      </c>
      <c r="J752" s="4">
        <v>0</v>
      </c>
      <c r="K752" s="4">
        <v>4.2</v>
      </c>
      <c r="L752" s="4">
        <v>0</v>
      </c>
      <c r="M752" s="4">
        <v>1.2</v>
      </c>
      <c r="N752" s="11">
        <f>SUM(line_downtime[[#This Row],[Emergency stop]:[Other]])/60</f>
        <v>0.4</v>
      </c>
      <c r="O752" s="11">
        <f t="shared" si="22"/>
        <v>0.38</v>
      </c>
      <c r="P752" s="11">
        <f t="shared" si="23"/>
        <v>2.0000000000000018E-2</v>
      </c>
      <c r="Q752" s="4">
        <f>SUM(line_downtime[[#This Row],[Emergency stop]:[Other]])</f>
        <v>24</v>
      </c>
    </row>
    <row r="753" spans="1:17" x14ac:dyDescent="0.25">
      <c r="A753">
        <v>422862</v>
      </c>
      <c r="B753" s="4">
        <v>0</v>
      </c>
      <c r="C753" s="4">
        <v>0</v>
      </c>
      <c r="D753" s="4">
        <v>29.4</v>
      </c>
      <c r="E753" s="4">
        <v>0</v>
      </c>
      <c r="F753" s="4">
        <v>0</v>
      </c>
      <c r="G753" s="4">
        <v>0</v>
      </c>
      <c r="H753" s="4">
        <v>0</v>
      </c>
      <c r="I753" s="4">
        <v>0</v>
      </c>
      <c r="J753" s="4">
        <v>0</v>
      </c>
      <c r="K753" s="4">
        <v>0</v>
      </c>
      <c r="L753" s="4">
        <v>0</v>
      </c>
      <c r="M753" s="4">
        <v>0</v>
      </c>
      <c r="N753" s="11">
        <f>SUM(line_downtime[[#This Row],[Emergency stop]:[Other]])/60</f>
        <v>0.49</v>
      </c>
      <c r="O753" s="11">
        <f t="shared" si="22"/>
        <v>0</v>
      </c>
      <c r="P753" s="11">
        <f t="shared" si="23"/>
        <v>0.49</v>
      </c>
      <c r="Q753" s="4">
        <f>SUM(line_downtime[[#This Row],[Emergency stop]:[Other]])</f>
        <v>29.4</v>
      </c>
    </row>
    <row r="754" spans="1:17" x14ac:dyDescent="0.25">
      <c r="A754">
        <v>422863</v>
      </c>
      <c r="B754" s="4">
        <v>0</v>
      </c>
      <c r="C754" s="4">
        <v>0</v>
      </c>
      <c r="D754" s="4">
        <v>0</v>
      </c>
      <c r="E754" s="4">
        <v>0</v>
      </c>
      <c r="F754" s="4">
        <v>0</v>
      </c>
      <c r="G754" s="4">
        <v>0</v>
      </c>
      <c r="H754" s="4">
        <v>34.799999999999997</v>
      </c>
      <c r="I754" s="4">
        <v>4.8</v>
      </c>
      <c r="J754" s="4">
        <v>0</v>
      </c>
      <c r="K754" s="4">
        <v>0</v>
      </c>
      <c r="L754" s="4">
        <v>0</v>
      </c>
      <c r="M754" s="4">
        <v>0</v>
      </c>
      <c r="N754" s="11">
        <f>SUM(line_downtime[[#This Row],[Emergency stop]:[Other]])/60</f>
        <v>0.65999999999999992</v>
      </c>
      <c r="O754" s="11">
        <f t="shared" si="22"/>
        <v>0.08</v>
      </c>
      <c r="P754" s="11">
        <f t="shared" si="23"/>
        <v>0.57999999999999996</v>
      </c>
      <c r="Q754" s="4">
        <f>SUM(line_downtime[[#This Row],[Emergency stop]:[Other]])</f>
        <v>39.599999999999994</v>
      </c>
    </row>
    <row r="755" spans="1:17" x14ac:dyDescent="0.25">
      <c r="A755">
        <v>422864</v>
      </c>
      <c r="B755" s="4">
        <v>1.7999999999999998</v>
      </c>
      <c r="C755" s="4">
        <v>0</v>
      </c>
      <c r="D755" s="4">
        <v>0</v>
      </c>
      <c r="E755" s="4">
        <v>0</v>
      </c>
      <c r="F755" s="4">
        <v>2.4</v>
      </c>
      <c r="G755" s="4">
        <v>0</v>
      </c>
      <c r="H755" s="4">
        <v>0</v>
      </c>
      <c r="I755" s="4">
        <v>0</v>
      </c>
      <c r="J755" s="4">
        <v>0</v>
      </c>
      <c r="K755" s="4">
        <v>0</v>
      </c>
      <c r="L755" s="4">
        <v>0</v>
      </c>
      <c r="M755" s="4">
        <v>6.6</v>
      </c>
      <c r="N755" s="11">
        <f>SUM(line_downtime[[#This Row],[Emergency stop]:[Other]])/60</f>
        <v>0.18</v>
      </c>
      <c r="O755" s="11">
        <f t="shared" si="22"/>
        <v>0.04</v>
      </c>
      <c r="P755" s="11">
        <f t="shared" si="23"/>
        <v>0.13999999999999999</v>
      </c>
      <c r="Q755" s="4">
        <f>SUM(line_downtime[[#This Row],[Emergency stop]:[Other]])</f>
        <v>10.799999999999999</v>
      </c>
    </row>
    <row r="756" spans="1:17" x14ac:dyDescent="0.25">
      <c r="A756">
        <v>422865</v>
      </c>
      <c r="B756" s="4">
        <v>0</v>
      </c>
      <c r="C756" s="4">
        <v>0</v>
      </c>
      <c r="D756" s="4">
        <v>0</v>
      </c>
      <c r="E756" s="4">
        <v>0</v>
      </c>
      <c r="F756" s="4">
        <v>9</v>
      </c>
      <c r="G756" s="4">
        <v>0</v>
      </c>
      <c r="H756" s="4">
        <v>33.6</v>
      </c>
      <c r="I756" s="4">
        <v>0</v>
      </c>
      <c r="J756" s="4">
        <v>0</v>
      </c>
      <c r="K756" s="4">
        <v>0</v>
      </c>
      <c r="L756" s="4">
        <v>0</v>
      </c>
      <c r="M756" s="4">
        <v>0</v>
      </c>
      <c r="N756" s="11">
        <f>SUM(line_downtime[[#This Row],[Emergency stop]:[Other]])/60</f>
        <v>0.71000000000000008</v>
      </c>
      <c r="O756" s="11">
        <f t="shared" si="22"/>
        <v>0.15</v>
      </c>
      <c r="P756" s="11">
        <f t="shared" si="23"/>
        <v>0.56000000000000005</v>
      </c>
      <c r="Q756" s="4">
        <f>SUM(line_downtime[[#This Row],[Emergency stop]:[Other]])</f>
        <v>42.6</v>
      </c>
    </row>
    <row r="757" spans="1:17" x14ac:dyDescent="0.25">
      <c r="A757">
        <v>422866</v>
      </c>
      <c r="B757" s="4">
        <v>0</v>
      </c>
      <c r="C757" s="4">
        <v>0</v>
      </c>
      <c r="D757" s="4">
        <v>5.3999999999999995</v>
      </c>
      <c r="E757" s="4">
        <v>0</v>
      </c>
      <c r="F757" s="4">
        <v>2.4</v>
      </c>
      <c r="G757" s="4">
        <v>0</v>
      </c>
      <c r="H757" s="4">
        <v>1.2</v>
      </c>
      <c r="I757" s="4">
        <v>0</v>
      </c>
      <c r="J757" s="4">
        <v>5.3999999999999995</v>
      </c>
      <c r="K757" s="4">
        <v>0</v>
      </c>
      <c r="L757" s="4">
        <v>0</v>
      </c>
      <c r="M757" s="4">
        <v>0</v>
      </c>
      <c r="N757" s="11">
        <f>SUM(line_downtime[[#This Row],[Emergency stop]:[Other]])/60</f>
        <v>0.23999999999999996</v>
      </c>
      <c r="O757" s="11">
        <f t="shared" si="22"/>
        <v>0.04</v>
      </c>
      <c r="P757" s="11">
        <f t="shared" si="23"/>
        <v>0.19999999999999996</v>
      </c>
      <c r="Q757" s="4">
        <f>SUM(line_downtime[[#This Row],[Emergency stop]:[Other]])</f>
        <v>14.399999999999999</v>
      </c>
    </row>
    <row r="758" spans="1:17" x14ac:dyDescent="0.25">
      <c r="A758">
        <v>422867</v>
      </c>
      <c r="B758" s="4">
        <v>0</v>
      </c>
      <c r="C758" s="4">
        <v>4.8</v>
      </c>
      <c r="D758" s="4">
        <v>0</v>
      </c>
      <c r="E758" s="4">
        <v>0</v>
      </c>
      <c r="F758" s="4">
        <v>22.2</v>
      </c>
      <c r="G758" s="4">
        <v>0</v>
      </c>
      <c r="H758" s="4">
        <v>0</v>
      </c>
      <c r="I758" s="4">
        <v>0</v>
      </c>
      <c r="J758" s="4">
        <v>0</v>
      </c>
      <c r="K758" s="4">
        <v>0</v>
      </c>
      <c r="L758" s="4">
        <v>0</v>
      </c>
      <c r="M758" s="4">
        <v>0</v>
      </c>
      <c r="N758" s="11">
        <f>SUM(line_downtime[[#This Row],[Emergency stop]:[Other]])/60</f>
        <v>0.45</v>
      </c>
      <c r="O758" s="11">
        <f t="shared" si="22"/>
        <v>0.45</v>
      </c>
      <c r="P758" s="11">
        <f t="shared" si="23"/>
        <v>0</v>
      </c>
      <c r="Q758" s="4">
        <f>SUM(line_downtime[[#This Row],[Emergency stop]:[Other]])</f>
        <v>27</v>
      </c>
    </row>
    <row r="759" spans="1:17" x14ac:dyDescent="0.25">
      <c r="A759">
        <v>422868</v>
      </c>
      <c r="B759" s="4">
        <v>15</v>
      </c>
      <c r="C759" s="4">
        <v>0</v>
      </c>
      <c r="D759" s="4">
        <v>0</v>
      </c>
      <c r="E759" s="4">
        <v>0</v>
      </c>
      <c r="F759" s="4">
        <v>0</v>
      </c>
      <c r="G759" s="4">
        <v>0</v>
      </c>
      <c r="H759" s="4">
        <v>0</v>
      </c>
      <c r="I759" s="4">
        <v>0</v>
      </c>
      <c r="J759" s="4">
        <v>0</v>
      </c>
      <c r="K759" s="4">
        <v>0</v>
      </c>
      <c r="L759" s="4">
        <v>0</v>
      </c>
      <c r="M759" s="4">
        <v>0</v>
      </c>
      <c r="N759" s="11">
        <f>SUM(line_downtime[[#This Row],[Emergency stop]:[Other]])/60</f>
        <v>0.25</v>
      </c>
      <c r="O759" s="11">
        <f t="shared" si="22"/>
        <v>0</v>
      </c>
      <c r="P759" s="11">
        <f t="shared" si="23"/>
        <v>0.25</v>
      </c>
      <c r="Q759" s="4">
        <f>SUM(line_downtime[[#This Row],[Emergency stop]:[Other]])</f>
        <v>15</v>
      </c>
    </row>
    <row r="760" spans="1:17" x14ac:dyDescent="0.25">
      <c r="A760">
        <v>422869</v>
      </c>
      <c r="B760" s="4">
        <v>0</v>
      </c>
      <c r="C760" s="4">
        <v>0</v>
      </c>
      <c r="D760" s="4">
        <v>0</v>
      </c>
      <c r="E760" s="4">
        <v>0</v>
      </c>
      <c r="F760" s="4">
        <v>45</v>
      </c>
      <c r="G760" s="4">
        <v>0</v>
      </c>
      <c r="H760" s="4">
        <v>0</v>
      </c>
      <c r="I760" s="4">
        <v>0</v>
      </c>
      <c r="J760" s="4">
        <v>0</v>
      </c>
      <c r="K760" s="4">
        <v>0</v>
      </c>
      <c r="L760" s="4">
        <v>0</v>
      </c>
      <c r="M760" s="4">
        <v>0</v>
      </c>
      <c r="N760" s="11">
        <f>SUM(line_downtime[[#This Row],[Emergency stop]:[Other]])/60</f>
        <v>0.75</v>
      </c>
      <c r="O760" s="11">
        <f t="shared" si="22"/>
        <v>0.75</v>
      </c>
      <c r="P760" s="11">
        <f t="shared" si="23"/>
        <v>0</v>
      </c>
      <c r="Q760" s="4">
        <f>SUM(line_downtime[[#This Row],[Emergency stop]:[Other]])</f>
        <v>45</v>
      </c>
    </row>
    <row r="761" spans="1:17" x14ac:dyDescent="0.25">
      <c r="A761">
        <v>422870</v>
      </c>
      <c r="B761" s="4">
        <v>48</v>
      </c>
      <c r="C761" s="4">
        <v>0</v>
      </c>
      <c r="D761" s="4">
        <v>0</v>
      </c>
      <c r="E761" s="4">
        <v>0</v>
      </c>
      <c r="F761" s="4">
        <v>0</v>
      </c>
      <c r="G761" s="4">
        <v>9.6</v>
      </c>
      <c r="H761" s="4">
        <v>0</v>
      </c>
      <c r="I761" s="4">
        <v>0</v>
      </c>
      <c r="J761" s="4">
        <v>0</v>
      </c>
      <c r="K761" s="4">
        <v>0</v>
      </c>
      <c r="L761" s="4">
        <v>0</v>
      </c>
      <c r="M761" s="4">
        <v>0</v>
      </c>
      <c r="N761" s="11">
        <f>SUM(line_downtime[[#This Row],[Emergency stop]:[Other]])/60</f>
        <v>0.96000000000000008</v>
      </c>
      <c r="O761" s="11">
        <f t="shared" si="22"/>
        <v>0.16</v>
      </c>
      <c r="P761" s="11">
        <f t="shared" si="23"/>
        <v>0.8</v>
      </c>
      <c r="Q761" s="4">
        <f>SUM(line_downtime[[#This Row],[Emergency stop]:[Other]])</f>
        <v>57.6</v>
      </c>
    </row>
    <row r="762" spans="1:17" x14ac:dyDescent="0.25">
      <c r="A762">
        <v>422871</v>
      </c>
      <c r="B762" s="4">
        <v>0</v>
      </c>
      <c r="C762" s="4">
        <v>33</v>
      </c>
      <c r="D762" s="4">
        <v>0</v>
      </c>
      <c r="E762" s="4">
        <v>31.200000000000003</v>
      </c>
      <c r="F762" s="4">
        <v>0</v>
      </c>
      <c r="G762" s="4">
        <v>0</v>
      </c>
      <c r="H762" s="4">
        <v>0</v>
      </c>
      <c r="I762" s="4">
        <v>0</v>
      </c>
      <c r="J762" s="4">
        <v>0</v>
      </c>
      <c r="K762" s="4">
        <v>21</v>
      </c>
      <c r="L762" s="4">
        <v>0</v>
      </c>
      <c r="M762" s="4">
        <v>0</v>
      </c>
      <c r="N762" s="11">
        <f>SUM(line_downtime[[#This Row],[Emergency stop]:[Other]])/60</f>
        <v>1.4200000000000002</v>
      </c>
      <c r="O762" s="11">
        <f t="shared" si="22"/>
        <v>0.9</v>
      </c>
      <c r="P762" s="11">
        <f t="shared" si="23"/>
        <v>0.52000000000000013</v>
      </c>
      <c r="Q762" s="4">
        <f>SUM(line_downtime[[#This Row],[Emergency stop]:[Other]])</f>
        <v>85.2</v>
      </c>
    </row>
    <row r="763" spans="1:17" x14ac:dyDescent="0.25">
      <c r="A763">
        <v>422872</v>
      </c>
      <c r="B763" s="4">
        <v>0</v>
      </c>
      <c r="C763" s="4">
        <v>50.4</v>
      </c>
      <c r="D763" s="4">
        <v>3.5999999999999996</v>
      </c>
      <c r="E763" s="4">
        <v>0</v>
      </c>
      <c r="F763" s="4">
        <v>0</v>
      </c>
      <c r="G763" s="4">
        <v>0</v>
      </c>
      <c r="H763" s="4">
        <v>0</v>
      </c>
      <c r="I763" s="4">
        <v>0</v>
      </c>
      <c r="J763" s="4">
        <v>4.2</v>
      </c>
      <c r="K763" s="4">
        <v>0</v>
      </c>
      <c r="L763" s="4">
        <v>0</v>
      </c>
      <c r="M763" s="4">
        <v>0</v>
      </c>
      <c r="N763" s="11">
        <f>SUM(line_downtime[[#This Row],[Emergency stop]:[Other]])/60</f>
        <v>0.97000000000000008</v>
      </c>
      <c r="O763" s="11">
        <f t="shared" si="22"/>
        <v>0.84</v>
      </c>
      <c r="P763" s="11">
        <f t="shared" si="23"/>
        <v>0.13000000000000012</v>
      </c>
      <c r="Q763" s="4">
        <f>SUM(line_downtime[[#This Row],[Emergency stop]:[Other]])</f>
        <v>58.2</v>
      </c>
    </row>
    <row r="764" spans="1:17" x14ac:dyDescent="0.25">
      <c r="A764">
        <v>422873</v>
      </c>
      <c r="B764" s="4">
        <v>0</v>
      </c>
      <c r="C764" s="4">
        <v>0</v>
      </c>
      <c r="D764" s="4">
        <v>41.4</v>
      </c>
      <c r="E764" s="4">
        <v>0</v>
      </c>
      <c r="F764" s="4">
        <v>40.200000000000003</v>
      </c>
      <c r="G764" s="4">
        <v>0</v>
      </c>
      <c r="H764" s="4">
        <v>0</v>
      </c>
      <c r="I764" s="4">
        <v>0</v>
      </c>
      <c r="J764" s="4">
        <v>0</v>
      </c>
      <c r="K764" s="4">
        <v>0</v>
      </c>
      <c r="L764" s="4">
        <v>0</v>
      </c>
      <c r="M764" s="4">
        <v>0</v>
      </c>
      <c r="N764" s="11">
        <f>SUM(line_downtime[[#This Row],[Emergency stop]:[Other]])/60</f>
        <v>1.3599999999999999</v>
      </c>
      <c r="O764" s="11">
        <f t="shared" si="22"/>
        <v>0.67</v>
      </c>
      <c r="P764" s="11">
        <f t="shared" si="23"/>
        <v>0.68999999999999984</v>
      </c>
      <c r="Q764" s="4">
        <f>SUM(line_downtime[[#This Row],[Emergency stop]:[Other]])</f>
        <v>81.599999999999994</v>
      </c>
    </row>
    <row r="765" spans="1:17" x14ac:dyDescent="0.25">
      <c r="A765">
        <v>422874</v>
      </c>
      <c r="B765" s="4">
        <v>0</v>
      </c>
      <c r="C765" s="4">
        <v>0</v>
      </c>
      <c r="D765" s="4">
        <v>0</v>
      </c>
      <c r="E765" s="4">
        <v>0</v>
      </c>
      <c r="F765" s="4">
        <v>0</v>
      </c>
      <c r="G765" s="4">
        <v>0</v>
      </c>
      <c r="H765" s="4">
        <v>0</v>
      </c>
      <c r="I765" s="4">
        <v>0</v>
      </c>
      <c r="J765" s="4">
        <v>9</v>
      </c>
      <c r="K765" s="4">
        <v>0</v>
      </c>
      <c r="L765" s="4">
        <v>0</v>
      </c>
      <c r="M765" s="4">
        <v>6.6</v>
      </c>
      <c r="N765" s="11">
        <f>SUM(line_downtime[[#This Row],[Emergency stop]:[Other]])/60</f>
        <v>0.26</v>
      </c>
      <c r="O765" s="11">
        <f t="shared" si="22"/>
        <v>0</v>
      </c>
      <c r="P765" s="11">
        <f t="shared" si="23"/>
        <v>0.26</v>
      </c>
      <c r="Q765" s="4">
        <f>SUM(line_downtime[[#This Row],[Emergency stop]:[Other]])</f>
        <v>15.6</v>
      </c>
    </row>
    <row r="766" spans="1:17" x14ac:dyDescent="0.25">
      <c r="A766">
        <v>422875</v>
      </c>
      <c r="B766" s="4">
        <v>7.1999999999999993</v>
      </c>
      <c r="C766" s="4">
        <v>0</v>
      </c>
      <c r="D766" s="4">
        <v>0</v>
      </c>
      <c r="E766" s="4">
        <v>0</v>
      </c>
      <c r="F766" s="4">
        <v>0</v>
      </c>
      <c r="G766" s="4">
        <v>0</v>
      </c>
      <c r="H766" s="4">
        <v>0</v>
      </c>
      <c r="I766" s="4">
        <v>0</v>
      </c>
      <c r="J766" s="4">
        <v>0</v>
      </c>
      <c r="K766" s="4">
        <v>0</v>
      </c>
      <c r="L766" s="4">
        <v>0</v>
      </c>
      <c r="M766" s="4">
        <v>12.6</v>
      </c>
      <c r="N766" s="11">
        <f>SUM(line_downtime[[#This Row],[Emergency stop]:[Other]])/60</f>
        <v>0.32999999999999996</v>
      </c>
      <c r="O766" s="11">
        <f t="shared" si="22"/>
        <v>0</v>
      </c>
      <c r="P766" s="11">
        <f t="shared" si="23"/>
        <v>0.32999999999999996</v>
      </c>
      <c r="Q766" s="4">
        <f>SUM(line_downtime[[#This Row],[Emergency stop]:[Other]])</f>
        <v>19.799999999999997</v>
      </c>
    </row>
    <row r="767" spans="1:17" x14ac:dyDescent="0.25">
      <c r="A767">
        <v>422876</v>
      </c>
      <c r="B767" s="4">
        <v>0</v>
      </c>
      <c r="C767" s="4">
        <v>0</v>
      </c>
      <c r="D767" s="4">
        <v>0</v>
      </c>
      <c r="E767" s="4">
        <v>0</v>
      </c>
      <c r="F767" s="4">
        <v>0</v>
      </c>
      <c r="G767" s="4">
        <v>0</v>
      </c>
      <c r="H767" s="4">
        <v>0</v>
      </c>
      <c r="I767" s="4">
        <v>0</v>
      </c>
      <c r="J767" s="4">
        <v>0</v>
      </c>
      <c r="K767" s="4">
        <v>17.399999999999999</v>
      </c>
      <c r="L767" s="4">
        <v>0</v>
      </c>
      <c r="M767" s="4">
        <v>19.2</v>
      </c>
      <c r="N767" s="11">
        <f>SUM(line_downtime[[#This Row],[Emergency stop]:[Other]])/60</f>
        <v>0.60999999999999988</v>
      </c>
      <c r="O767" s="11">
        <f t="shared" si="22"/>
        <v>0.28999999999999998</v>
      </c>
      <c r="P767" s="11">
        <f t="shared" si="23"/>
        <v>0.3199999999999999</v>
      </c>
      <c r="Q767" s="4">
        <f>SUM(line_downtime[[#This Row],[Emergency stop]:[Other]])</f>
        <v>36.599999999999994</v>
      </c>
    </row>
    <row r="768" spans="1:17" x14ac:dyDescent="0.25">
      <c r="A768">
        <v>422877</v>
      </c>
      <c r="B768" s="4">
        <v>0</v>
      </c>
      <c r="C768" s="4">
        <v>0</v>
      </c>
      <c r="D768" s="4">
        <v>0</v>
      </c>
      <c r="E768" s="4">
        <v>0</v>
      </c>
      <c r="F768" s="4">
        <v>0</v>
      </c>
      <c r="G768" s="4">
        <v>0</v>
      </c>
      <c r="H768" s="4">
        <v>0</v>
      </c>
      <c r="I768" s="4">
        <v>0</v>
      </c>
      <c r="J768" s="4">
        <v>0</v>
      </c>
      <c r="K768" s="4">
        <v>0</v>
      </c>
      <c r="L768" s="4">
        <v>0</v>
      </c>
      <c r="M768" s="4">
        <v>7.8000000000000007</v>
      </c>
      <c r="N768" s="11">
        <f>SUM(line_downtime[[#This Row],[Emergency stop]:[Other]])/60</f>
        <v>0.13</v>
      </c>
      <c r="O768" s="11">
        <f t="shared" si="22"/>
        <v>0</v>
      </c>
      <c r="P768" s="11">
        <f t="shared" si="23"/>
        <v>0.13</v>
      </c>
      <c r="Q768" s="4">
        <f>SUM(line_downtime[[#This Row],[Emergency stop]:[Other]])</f>
        <v>7.8000000000000007</v>
      </c>
    </row>
    <row r="769" spans="1:17" x14ac:dyDescent="0.25">
      <c r="A769">
        <v>422878</v>
      </c>
      <c r="B769" s="4">
        <v>20.400000000000002</v>
      </c>
      <c r="C769" s="4">
        <v>0</v>
      </c>
      <c r="D769" s="4">
        <v>0</v>
      </c>
      <c r="E769" s="4">
        <v>0</v>
      </c>
      <c r="F769" s="4">
        <v>8.4</v>
      </c>
      <c r="G769" s="4">
        <v>0</v>
      </c>
      <c r="H769" s="4">
        <v>0</v>
      </c>
      <c r="I769" s="4">
        <v>0</v>
      </c>
      <c r="J769" s="4">
        <v>0</v>
      </c>
      <c r="K769" s="4">
        <v>0</v>
      </c>
      <c r="L769" s="4">
        <v>0</v>
      </c>
      <c r="M769" s="4">
        <v>0</v>
      </c>
      <c r="N769" s="11">
        <f>SUM(line_downtime[[#This Row],[Emergency stop]:[Other]])/60</f>
        <v>0.48000000000000009</v>
      </c>
      <c r="O769" s="11">
        <f t="shared" si="22"/>
        <v>0.14000000000000001</v>
      </c>
      <c r="P769" s="11">
        <f t="shared" si="23"/>
        <v>0.34000000000000008</v>
      </c>
      <c r="Q769" s="4">
        <f>SUM(line_downtime[[#This Row],[Emergency stop]:[Other]])</f>
        <v>28.800000000000004</v>
      </c>
    </row>
    <row r="770" spans="1:17" x14ac:dyDescent="0.25">
      <c r="A770">
        <v>422879</v>
      </c>
      <c r="B770" s="4">
        <v>0</v>
      </c>
      <c r="C770" s="4">
        <v>7.8000000000000007</v>
      </c>
      <c r="D770" s="4">
        <v>0</v>
      </c>
      <c r="E770" s="4">
        <v>0</v>
      </c>
      <c r="F770" s="4">
        <v>3</v>
      </c>
      <c r="G770" s="4">
        <v>0</v>
      </c>
      <c r="H770" s="4">
        <v>0</v>
      </c>
      <c r="I770" s="4">
        <v>0</v>
      </c>
      <c r="J770" s="4">
        <v>0</v>
      </c>
      <c r="K770" s="4">
        <v>0</v>
      </c>
      <c r="L770" s="4">
        <v>0</v>
      </c>
      <c r="M770" s="4">
        <v>0</v>
      </c>
      <c r="N770" s="11">
        <f>SUM(line_downtime[[#This Row],[Emergency stop]:[Other]])/60</f>
        <v>0.18000000000000002</v>
      </c>
      <c r="O770" s="11">
        <f t="shared" si="22"/>
        <v>0.18000000000000002</v>
      </c>
      <c r="P770" s="11">
        <f t="shared" si="23"/>
        <v>0</v>
      </c>
      <c r="Q770" s="4">
        <f>SUM(line_downtime[[#This Row],[Emergency stop]:[Other]])</f>
        <v>10.8</v>
      </c>
    </row>
    <row r="771" spans="1:17" x14ac:dyDescent="0.25">
      <c r="A771">
        <v>422880</v>
      </c>
      <c r="B771" s="4">
        <v>0</v>
      </c>
      <c r="C771" s="4">
        <v>0</v>
      </c>
      <c r="D771" s="4">
        <v>0</v>
      </c>
      <c r="E771" s="4">
        <v>0</v>
      </c>
      <c r="F771" s="4">
        <v>0</v>
      </c>
      <c r="G771" s="4">
        <v>46.2</v>
      </c>
      <c r="H771" s="4">
        <v>0</v>
      </c>
      <c r="I771" s="4">
        <v>0</v>
      </c>
      <c r="J771" s="4">
        <v>0</v>
      </c>
      <c r="K771" s="4">
        <v>0</v>
      </c>
      <c r="L771" s="4">
        <v>0</v>
      </c>
      <c r="M771" s="4">
        <v>0</v>
      </c>
      <c r="N771" s="11">
        <f>SUM(line_downtime[[#This Row],[Emergency stop]:[Other]])/60</f>
        <v>0.77</v>
      </c>
      <c r="O771" s="11">
        <f t="shared" ref="O771:O834" si="24">(C771+F771+G771+I771+K771+L771)/60</f>
        <v>0.77</v>
      </c>
      <c r="P771" s="11">
        <f t="shared" ref="P771:P834" si="25">N771-O771</f>
        <v>0</v>
      </c>
      <c r="Q771" s="4">
        <f>SUM(line_downtime[[#This Row],[Emergency stop]:[Other]])</f>
        <v>46.2</v>
      </c>
    </row>
    <row r="772" spans="1:17" x14ac:dyDescent="0.25">
      <c r="A772">
        <v>422881</v>
      </c>
      <c r="B772" s="4">
        <v>0</v>
      </c>
      <c r="C772" s="4">
        <v>0</v>
      </c>
      <c r="D772" s="4">
        <v>0</v>
      </c>
      <c r="E772" s="4">
        <v>7.8000000000000007</v>
      </c>
      <c r="F772" s="4">
        <v>0</v>
      </c>
      <c r="G772" s="4">
        <v>0</v>
      </c>
      <c r="H772" s="4">
        <v>46.800000000000004</v>
      </c>
      <c r="I772" s="4">
        <v>0</v>
      </c>
      <c r="J772" s="4">
        <v>0</v>
      </c>
      <c r="K772" s="4">
        <v>0</v>
      </c>
      <c r="L772" s="4">
        <v>0</v>
      </c>
      <c r="M772" s="4">
        <v>0</v>
      </c>
      <c r="N772" s="11">
        <f>SUM(line_downtime[[#This Row],[Emergency stop]:[Other]])/60</f>
        <v>0.91000000000000014</v>
      </c>
      <c r="O772" s="11">
        <f t="shared" si="24"/>
        <v>0</v>
      </c>
      <c r="P772" s="11">
        <f t="shared" si="25"/>
        <v>0.91000000000000014</v>
      </c>
      <c r="Q772" s="4">
        <f>SUM(line_downtime[[#This Row],[Emergency stop]:[Other]])</f>
        <v>54.600000000000009</v>
      </c>
    </row>
    <row r="773" spans="1:17" x14ac:dyDescent="0.25">
      <c r="A773">
        <v>422882</v>
      </c>
      <c r="B773" s="4">
        <v>0</v>
      </c>
      <c r="C773" s="4">
        <v>0</v>
      </c>
      <c r="D773" s="4">
        <v>0</v>
      </c>
      <c r="E773" s="4">
        <v>0</v>
      </c>
      <c r="F773" s="4">
        <v>21.599999999999998</v>
      </c>
      <c r="G773" s="4">
        <v>0</v>
      </c>
      <c r="H773" s="4">
        <v>0</v>
      </c>
      <c r="I773" s="4">
        <v>0</v>
      </c>
      <c r="J773" s="4">
        <v>0</v>
      </c>
      <c r="K773" s="4">
        <v>0</v>
      </c>
      <c r="L773" s="4">
        <v>0</v>
      </c>
      <c r="M773" s="4">
        <v>0</v>
      </c>
      <c r="N773" s="11">
        <f>SUM(line_downtime[[#This Row],[Emergency stop]:[Other]])/60</f>
        <v>0.36</v>
      </c>
      <c r="O773" s="11">
        <f t="shared" si="24"/>
        <v>0.36</v>
      </c>
      <c r="P773" s="11">
        <f t="shared" si="25"/>
        <v>0</v>
      </c>
      <c r="Q773" s="4">
        <f>SUM(line_downtime[[#This Row],[Emergency stop]:[Other]])</f>
        <v>21.599999999999998</v>
      </c>
    </row>
    <row r="774" spans="1:17" x14ac:dyDescent="0.25">
      <c r="A774">
        <v>422883</v>
      </c>
      <c r="B774" s="4">
        <v>0</v>
      </c>
      <c r="C774" s="4">
        <v>0</v>
      </c>
      <c r="D774" s="4">
        <v>0</v>
      </c>
      <c r="E774" s="4">
        <v>0</v>
      </c>
      <c r="F774" s="4">
        <v>16.200000000000003</v>
      </c>
      <c r="G774" s="4">
        <v>0</v>
      </c>
      <c r="H774" s="4">
        <v>0</v>
      </c>
      <c r="I774" s="4">
        <v>0</v>
      </c>
      <c r="J774" s="4">
        <v>0</v>
      </c>
      <c r="K774" s="4">
        <v>0</v>
      </c>
      <c r="L774" s="4">
        <v>0</v>
      </c>
      <c r="M774" s="4">
        <v>0</v>
      </c>
      <c r="N774" s="11">
        <f>SUM(line_downtime[[#This Row],[Emergency stop]:[Other]])/60</f>
        <v>0.27000000000000007</v>
      </c>
      <c r="O774" s="11">
        <f t="shared" si="24"/>
        <v>0.27000000000000007</v>
      </c>
      <c r="P774" s="11">
        <f t="shared" si="25"/>
        <v>0</v>
      </c>
      <c r="Q774" s="4">
        <f>SUM(line_downtime[[#This Row],[Emergency stop]:[Other]])</f>
        <v>16.200000000000003</v>
      </c>
    </row>
    <row r="775" spans="1:17" x14ac:dyDescent="0.25">
      <c r="A775">
        <v>422884</v>
      </c>
      <c r="B775" s="4">
        <v>0</v>
      </c>
      <c r="C775" s="4">
        <v>25.2</v>
      </c>
      <c r="D775" s="4">
        <v>0</v>
      </c>
      <c r="E775" s="4">
        <v>0</v>
      </c>
      <c r="F775" s="4">
        <v>0</v>
      </c>
      <c r="G775" s="4">
        <v>0</v>
      </c>
      <c r="H775" s="4">
        <v>0</v>
      </c>
      <c r="I775" s="4">
        <v>0</v>
      </c>
      <c r="J775" s="4">
        <v>0</v>
      </c>
      <c r="K775" s="4">
        <v>25.2</v>
      </c>
      <c r="L775" s="4">
        <v>0</v>
      </c>
      <c r="M775" s="4">
        <v>0</v>
      </c>
      <c r="N775" s="11">
        <f>SUM(line_downtime[[#This Row],[Emergency stop]:[Other]])/60</f>
        <v>0.84</v>
      </c>
      <c r="O775" s="11">
        <f t="shared" si="24"/>
        <v>0.84</v>
      </c>
      <c r="P775" s="11">
        <f t="shared" si="25"/>
        <v>0</v>
      </c>
      <c r="Q775" s="4">
        <f>SUM(line_downtime[[#This Row],[Emergency stop]:[Other]])</f>
        <v>50.4</v>
      </c>
    </row>
    <row r="776" spans="1:17" x14ac:dyDescent="0.25">
      <c r="A776">
        <v>422885</v>
      </c>
      <c r="B776" s="4">
        <v>3.5999999999999996</v>
      </c>
      <c r="C776" s="4">
        <v>1.2</v>
      </c>
      <c r="D776" s="4">
        <v>0</v>
      </c>
      <c r="E776" s="4">
        <v>0</v>
      </c>
      <c r="F776" s="4">
        <v>0</v>
      </c>
      <c r="G776" s="4">
        <v>0</v>
      </c>
      <c r="H776" s="4">
        <v>0</v>
      </c>
      <c r="I776" s="4">
        <v>0</v>
      </c>
      <c r="J776" s="4">
        <v>3.5999999999999996</v>
      </c>
      <c r="K776" s="4">
        <v>0</v>
      </c>
      <c r="L776" s="4">
        <v>0</v>
      </c>
      <c r="M776" s="4">
        <v>0</v>
      </c>
      <c r="N776" s="11">
        <f>SUM(line_downtime[[#This Row],[Emergency stop]:[Other]])/60</f>
        <v>0.13999999999999999</v>
      </c>
      <c r="O776" s="11">
        <f t="shared" si="24"/>
        <v>0.02</v>
      </c>
      <c r="P776" s="11">
        <f t="shared" si="25"/>
        <v>0.11999999999999998</v>
      </c>
      <c r="Q776" s="4">
        <f>SUM(line_downtime[[#This Row],[Emergency stop]:[Other]])</f>
        <v>8.3999999999999986</v>
      </c>
    </row>
    <row r="777" spans="1:17" x14ac:dyDescent="0.25">
      <c r="A777">
        <v>422886</v>
      </c>
      <c r="B777" s="4">
        <v>0</v>
      </c>
      <c r="C777" s="4">
        <v>0</v>
      </c>
      <c r="D777" s="4">
        <v>0</v>
      </c>
      <c r="E777" s="4">
        <v>0</v>
      </c>
      <c r="F777" s="4">
        <v>0</v>
      </c>
      <c r="G777" s="4">
        <v>0</v>
      </c>
      <c r="H777" s="4">
        <v>0</v>
      </c>
      <c r="I777" s="4">
        <v>0</v>
      </c>
      <c r="J777" s="4">
        <v>31.8</v>
      </c>
      <c r="K777" s="4">
        <v>0</v>
      </c>
      <c r="L777" s="4">
        <v>0</v>
      </c>
      <c r="M777" s="4">
        <v>0</v>
      </c>
      <c r="N777" s="11">
        <f>SUM(line_downtime[[#This Row],[Emergency stop]:[Other]])/60</f>
        <v>0.53</v>
      </c>
      <c r="O777" s="11">
        <f t="shared" si="24"/>
        <v>0</v>
      </c>
      <c r="P777" s="11">
        <f t="shared" si="25"/>
        <v>0.53</v>
      </c>
      <c r="Q777" s="4">
        <f>SUM(line_downtime[[#This Row],[Emergency stop]:[Other]])</f>
        <v>31.8</v>
      </c>
    </row>
    <row r="778" spans="1:17" x14ac:dyDescent="0.25">
      <c r="A778">
        <v>422887</v>
      </c>
      <c r="B778" s="4">
        <v>0</v>
      </c>
      <c r="C778" s="4">
        <v>24</v>
      </c>
      <c r="D778" s="4">
        <v>0</v>
      </c>
      <c r="E778" s="4">
        <v>0</v>
      </c>
      <c r="F778" s="4">
        <v>1.7999999999999998</v>
      </c>
      <c r="G778" s="4">
        <v>0</v>
      </c>
      <c r="H778" s="4">
        <v>0</v>
      </c>
      <c r="I778" s="4">
        <v>0</v>
      </c>
      <c r="J778" s="4">
        <v>0</v>
      </c>
      <c r="K778" s="4">
        <v>5.3999999999999995</v>
      </c>
      <c r="L778" s="4">
        <v>3.5999999999999996</v>
      </c>
      <c r="M778" s="4">
        <v>0</v>
      </c>
      <c r="N778" s="11">
        <f>SUM(line_downtime[[#This Row],[Emergency stop]:[Other]])/60</f>
        <v>0.57999999999999996</v>
      </c>
      <c r="O778" s="11">
        <f t="shared" si="24"/>
        <v>0.57999999999999996</v>
      </c>
      <c r="P778" s="11">
        <f t="shared" si="25"/>
        <v>0</v>
      </c>
      <c r="Q778" s="4">
        <f>SUM(line_downtime[[#This Row],[Emergency stop]:[Other]])</f>
        <v>34.799999999999997</v>
      </c>
    </row>
    <row r="779" spans="1:17" x14ac:dyDescent="0.25">
      <c r="A779">
        <v>422888</v>
      </c>
      <c r="B779" s="4">
        <v>1.7999999999999998</v>
      </c>
      <c r="C779" s="4">
        <v>0</v>
      </c>
      <c r="D779" s="4">
        <v>0</v>
      </c>
      <c r="E779" s="4">
        <v>0</v>
      </c>
      <c r="F779" s="4">
        <v>0</v>
      </c>
      <c r="G779" s="4">
        <v>0</v>
      </c>
      <c r="H779" s="4">
        <v>1.7999999999999998</v>
      </c>
      <c r="I779" s="4">
        <v>6</v>
      </c>
      <c r="J779" s="4">
        <v>0</v>
      </c>
      <c r="K779" s="4">
        <v>19.2</v>
      </c>
      <c r="L779" s="4">
        <v>0</v>
      </c>
      <c r="M779" s="4">
        <v>0</v>
      </c>
      <c r="N779" s="11">
        <f>SUM(line_downtime[[#This Row],[Emergency stop]:[Other]])/60</f>
        <v>0.47999999999999993</v>
      </c>
      <c r="O779" s="11">
        <f t="shared" si="24"/>
        <v>0.42</v>
      </c>
      <c r="P779" s="11">
        <f t="shared" si="25"/>
        <v>5.9999999999999942E-2</v>
      </c>
      <c r="Q779" s="4">
        <f>SUM(line_downtime[[#This Row],[Emergency stop]:[Other]])</f>
        <v>28.799999999999997</v>
      </c>
    </row>
    <row r="780" spans="1:17" x14ac:dyDescent="0.25">
      <c r="A780">
        <v>422889</v>
      </c>
      <c r="B780" s="4">
        <v>0</v>
      </c>
      <c r="C780" s="4">
        <v>0</v>
      </c>
      <c r="D780" s="4">
        <v>0</v>
      </c>
      <c r="E780" s="4">
        <v>0</v>
      </c>
      <c r="F780" s="4">
        <v>0</v>
      </c>
      <c r="G780" s="4">
        <v>0</v>
      </c>
      <c r="H780" s="4">
        <v>0</v>
      </c>
      <c r="I780" s="4">
        <v>0</v>
      </c>
      <c r="J780" s="4">
        <v>0</v>
      </c>
      <c r="K780" s="4">
        <v>79.2</v>
      </c>
      <c r="L780" s="4">
        <v>0</v>
      </c>
      <c r="M780" s="4">
        <v>0</v>
      </c>
      <c r="N780" s="11">
        <f>SUM(line_downtime[[#This Row],[Emergency stop]:[Other]])/60</f>
        <v>1.32</v>
      </c>
      <c r="O780" s="11">
        <f t="shared" si="24"/>
        <v>1.32</v>
      </c>
      <c r="P780" s="11">
        <f t="shared" si="25"/>
        <v>0</v>
      </c>
      <c r="Q780" s="4">
        <f>SUM(line_downtime[[#This Row],[Emergency stop]:[Other]])</f>
        <v>79.2</v>
      </c>
    </row>
    <row r="781" spans="1:17" x14ac:dyDescent="0.25">
      <c r="A781">
        <v>422890</v>
      </c>
      <c r="B781" s="4">
        <v>4.8</v>
      </c>
      <c r="C781" s="4">
        <v>0</v>
      </c>
      <c r="D781" s="4">
        <v>0.6</v>
      </c>
      <c r="E781" s="4">
        <v>5.3999999999999995</v>
      </c>
      <c r="F781" s="4">
        <v>2.4</v>
      </c>
      <c r="G781" s="4">
        <v>0</v>
      </c>
      <c r="H781" s="4">
        <v>0</v>
      </c>
      <c r="I781" s="4">
        <v>0</v>
      </c>
      <c r="J781" s="4">
        <v>0</v>
      </c>
      <c r="K781" s="4">
        <v>0</v>
      </c>
      <c r="L781" s="4">
        <v>0</v>
      </c>
      <c r="M781" s="4">
        <v>0</v>
      </c>
      <c r="N781" s="11">
        <f>SUM(line_downtime[[#This Row],[Emergency stop]:[Other]])/60</f>
        <v>0.22</v>
      </c>
      <c r="O781" s="11">
        <f t="shared" si="24"/>
        <v>0.04</v>
      </c>
      <c r="P781" s="11">
        <f t="shared" si="25"/>
        <v>0.18</v>
      </c>
      <c r="Q781" s="4">
        <f>SUM(line_downtime[[#This Row],[Emergency stop]:[Other]])</f>
        <v>13.2</v>
      </c>
    </row>
    <row r="782" spans="1:17" x14ac:dyDescent="0.25">
      <c r="A782">
        <v>422891</v>
      </c>
      <c r="B782" s="4">
        <v>0</v>
      </c>
      <c r="C782" s="4">
        <v>0</v>
      </c>
      <c r="D782" s="4">
        <v>0</v>
      </c>
      <c r="E782" s="4">
        <v>7.8000000000000007</v>
      </c>
      <c r="F782" s="4">
        <v>0</v>
      </c>
      <c r="G782" s="4">
        <v>0</v>
      </c>
      <c r="H782" s="4">
        <v>0</v>
      </c>
      <c r="I782" s="4">
        <v>12</v>
      </c>
      <c r="J782" s="4">
        <v>33.6</v>
      </c>
      <c r="K782" s="4">
        <v>0</v>
      </c>
      <c r="L782" s="4">
        <v>5.3999999999999995</v>
      </c>
      <c r="M782" s="4">
        <v>0</v>
      </c>
      <c r="N782" s="11">
        <f>SUM(line_downtime[[#This Row],[Emergency stop]:[Other]])/60</f>
        <v>0.98000000000000009</v>
      </c>
      <c r="O782" s="11">
        <f t="shared" si="24"/>
        <v>0.28999999999999998</v>
      </c>
      <c r="P782" s="11">
        <f t="shared" si="25"/>
        <v>0.69000000000000017</v>
      </c>
      <c r="Q782" s="4">
        <f>SUM(line_downtime[[#This Row],[Emergency stop]:[Other]])</f>
        <v>58.800000000000004</v>
      </c>
    </row>
    <row r="783" spans="1:17" x14ac:dyDescent="0.25">
      <c r="A783">
        <v>422892</v>
      </c>
      <c r="B783" s="4">
        <v>33</v>
      </c>
      <c r="C783" s="4">
        <v>0</v>
      </c>
      <c r="D783" s="4">
        <v>0</v>
      </c>
      <c r="E783" s="4">
        <v>0</v>
      </c>
      <c r="F783" s="4">
        <v>0</v>
      </c>
      <c r="G783" s="4">
        <v>0</v>
      </c>
      <c r="H783" s="4">
        <v>0</v>
      </c>
      <c r="I783" s="4">
        <v>0</v>
      </c>
      <c r="J783" s="4">
        <v>0</v>
      </c>
      <c r="K783" s="4">
        <v>0</v>
      </c>
      <c r="L783" s="4">
        <v>0</v>
      </c>
      <c r="M783" s="4">
        <v>0</v>
      </c>
      <c r="N783" s="11">
        <f>SUM(line_downtime[[#This Row],[Emergency stop]:[Other]])/60</f>
        <v>0.55000000000000004</v>
      </c>
      <c r="O783" s="11">
        <f t="shared" si="24"/>
        <v>0</v>
      </c>
      <c r="P783" s="11">
        <f t="shared" si="25"/>
        <v>0.55000000000000004</v>
      </c>
      <c r="Q783" s="4">
        <f>SUM(line_downtime[[#This Row],[Emergency stop]:[Other]])</f>
        <v>33</v>
      </c>
    </row>
    <row r="784" spans="1:17" x14ac:dyDescent="0.25">
      <c r="A784">
        <v>422893</v>
      </c>
      <c r="B784" s="4">
        <v>0</v>
      </c>
      <c r="C784" s="4">
        <v>0</v>
      </c>
      <c r="D784" s="4">
        <v>0</v>
      </c>
      <c r="E784" s="4">
        <v>0</v>
      </c>
      <c r="F784" s="4">
        <v>0</v>
      </c>
      <c r="G784" s="4">
        <v>0</v>
      </c>
      <c r="H784" s="4">
        <v>0</v>
      </c>
      <c r="I784" s="4">
        <v>17.399999999999999</v>
      </c>
      <c r="J784" s="4">
        <v>0</v>
      </c>
      <c r="K784" s="4">
        <v>0</v>
      </c>
      <c r="L784" s="4">
        <v>7.8000000000000007</v>
      </c>
      <c r="M784" s="4">
        <v>0</v>
      </c>
      <c r="N784" s="11">
        <f>SUM(line_downtime[[#This Row],[Emergency stop]:[Other]])/60</f>
        <v>0.42</v>
      </c>
      <c r="O784" s="11">
        <f t="shared" si="24"/>
        <v>0.42</v>
      </c>
      <c r="P784" s="11">
        <f t="shared" si="25"/>
        <v>0</v>
      </c>
      <c r="Q784" s="4">
        <f>SUM(line_downtime[[#This Row],[Emergency stop]:[Other]])</f>
        <v>25.2</v>
      </c>
    </row>
    <row r="785" spans="1:17" x14ac:dyDescent="0.25">
      <c r="A785">
        <v>422894</v>
      </c>
      <c r="B785" s="4">
        <v>0</v>
      </c>
      <c r="C785" s="4">
        <v>0</v>
      </c>
      <c r="D785" s="4">
        <v>0</v>
      </c>
      <c r="E785" s="4">
        <v>3</v>
      </c>
      <c r="F785" s="4">
        <v>0</v>
      </c>
      <c r="G785" s="4">
        <v>0</v>
      </c>
      <c r="H785" s="4">
        <v>25.8</v>
      </c>
      <c r="I785" s="4">
        <v>0</v>
      </c>
      <c r="J785" s="4">
        <v>0</v>
      </c>
      <c r="K785" s="4">
        <v>0</v>
      </c>
      <c r="L785" s="4">
        <v>0</v>
      </c>
      <c r="M785" s="4">
        <v>0</v>
      </c>
      <c r="N785" s="11">
        <f>SUM(line_downtime[[#This Row],[Emergency stop]:[Other]])/60</f>
        <v>0.48000000000000004</v>
      </c>
      <c r="O785" s="11">
        <f t="shared" si="24"/>
        <v>0</v>
      </c>
      <c r="P785" s="11">
        <f t="shared" si="25"/>
        <v>0.48000000000000004</v>
      </c>
      <c r="Q785" s="4">
        <f>SUM(line_downtime[[#This Row],[Emergency stop]:[Other]])</f>
        <v>28.8</v>
      </c>
    </row>
    <row r="786" spans="1:17" x14ac:dyDescent="0.25">
      <c r="A786">
        <v>422895</v>
      </c>
      <c r="B786" s="4">
        <v>0</v>
      </c>
      <c r="C786" s="4">
        <v>3.5999999999999996</v>
      </c>
      <c r="D786" s="4">
        <v>0</v>
      </c>
      <c r="E786" s="4">
        <v>13.2</v>
      </c>
      <c r="F786" s="4">
        <v>0</v>
      </c>
      <c r="G786" s="4">
        <v>0</v>
      </c>
      <c r="H786" s="4">
        <v>0</v>
      </c>
      <c r="I786" s="4">
        <v>0</v>
      </c>
      <c r="J786" s="4">
        <v>24.599999999999998</v>
      </c>
      <c r="K786" s="4">
        <v>0</v>
      </c>
      <c r="L786" s="4">
        <v>0</v>
      </c>
      <c r="M786" s="4">
        <v>0</v>
      </c>
      <c r="N786" s="11">
        <f>SUM(line_downtime[[#This Row],[Emergency stop]:[Other]])/60</f>
        <v>0.68999999999999984</v>
      </c>
      <c r="O786" s="11">
        <f t="shared" si="24"/>
        <v>5.9999999999999991E-2</v>
      </c>
      <c r="P786" s="11">
        <f t="shared" si="25"/>
        <v>0.62999999999999989</v>
      </c>
      <c r="Q786" s="4">
        <f>SUM(line_downtime[[#This Row],[Emergency stop]:[Other]])</f>
        <v>41.399999999999991</v>
      </c>
    </row>
    <row r="787" spans="1:17" x14ac:dyDescent="0.25">
      <c r="A787">
        <v>422896</v>
      </c>
      <c r="B787" s="4">
        <v>19.2</v>
      </c>
      <c r="C787" s="4">
        <v>0</v>
      </c>
      <c r="D787" s="4">
        <v>0</v>
      </c>
      <c r="E787" s="4">
        <v>0</v>
      </c>
      <c r="F787" s="4">
        <v>0</v>
      </c>
      <c r="G787" s="4">
        <v>0</v>
      </c>
      <c r="H787" s="4">
        <v>0</v>
      </c>
      <c r="I787" s="4">
        <v>0</v>
      </c>
      <c r="J787" s="4">
        <v>0</v>
      </c>
      <c r="K787" s="4">
        <v>0</v>
      </c>
      <c r="L787" s="4">
        <v>0</v>
      </c>
      <c r="M787" s="4">
        <v>0</v>
      </c>
      <c r="N787" s="11">
        <f>SUM(line_downtime[[#This Row],[Emergency stop]:[Other]])/60</f>
        <v>0.32</v>
      </c>
      <c r="O787" s="11">
        <f t="shared" si="24"/>
        <v>0</v>
      </c>
      <c r="P787" s="11">
        <f t="shared" si="25"/>
        <v>0.32</v>
      </c>
      <c r="Q787" s="4">
        <f>SUM(line_downtime[[#This Row],[Emergency stop]:[Other]])</f>
        <v>19.2</v>
      </c>
    </row>
    <row r="788" spans="1:17" x14ac:dyDescent="0.25">
      <c r="A788">
        <v>422897</v>
      </c>
      <c r="B788" s="4">
        <v>0</v>
      </c>
      <c r="C788" s="4">
        <v>0</v>
      </c>
      <c r="D788" s="4">
        <v>0</v>
      </c>
      <c r="E788" s="4">
        <v>15</v>
      </c>
      <c r="F788" s="4">
        <v>0</v>
      </c>
      <c r="G788" s="4">
        <v>0</v>
      </c>
      <c r="H788" s="4">
        <v>0</v>
      </c>
      <c r="I788" s="4">
        <v>28.799999999999997</v>
      </c>
      <c r="J788" s="4">
        <v>0</v>
      </c>
      <c r="K788" s="4">
        <v>0</v>
      </c>
      <c r="L788" s="4">
        <v>0</v>
      </c>
      <c r="M788" s="4">
        <v>0</v>
      </c>
      <c r="N788" s="11">
        <f>SUM(line_downtime[[#This Row],[Emergency stop]:[Other]])/60</f>
        <v>0.73</v>
      </c>
      <c r="O788" s="11">
        <f t="shared" si="24"/>
        <v>0.47999999999999993</v>
      </c>
      <c r="P788" s="11">
        <f t="shared" si="25"/>
        <v>0.25000000000000006</v>
      </c>
      <c r="Q788" s="4">
        <f>SUM(line_downtime[[#This Row],[Emergency stop]:[Other]])</f>
        <v>43.8</v>
      </c>
    </row>
    <row r="789" spans="1:17" x14ac:dyDescent="0.25">
      <c r="A789">
        <v>422898</v>
      </c>
      <c r="B789" s="4">
        <v>0</v>
      </c>
      <c r="C789" s="4">
        <v>0</v>
      </c>
      <c r="D789" s="4">
        <v>0</v>
      </c>
      <c r="E789" s="4">
        <v>56.4</v>
      </c>
      <c r="F789" s="4">
        <v>0</v>
      </c>
      <c r="G789" s="4">
        <v>0</v>
      </c>
      <c r="H789" s="4">
        <v>0</v>
      </c>
      <c r="I789" s="4">
        <v>0</v>
      </c>
      <c r="J789" s="4">
        <v>0</v>
      </c>
      <c r="K789" s="4">
        <v>0</v>
      </c>
      <c r="L789" s="4">
        <v>0</v>
      </c>
      <c r="M789" s="4">
        <v>0</v>
      </c>
      <c r="N789" s="11">
        <f>SUM(line_downtime[[#This Row],[Emergency stop]:[Other]])/60</f>
        <v>0.94</v>
      </c>
      <c r="O789" s="11">
        <f t="shared" si="24"/>
        <v>0</v>
      </c>
      <c r="P789" s="11">
        <f t="shared" si="25"/>
        <v>0.94</v>
      </c>
      <c r="Q789" s="4">
        <f>SUM(line_downtime[[#This Row],[Emergency stop]:[Other]])</f>
        <v>56.4</v>
      </c>
    </row>
    <row r="790" spans="1:17" x14ac:dyDescent="0.25">
      <c r="A790">
        <v>422899</v>
      </c>
      <c r="B790" s="4">
        <v>0</v>
      </c>
      <c r="C790" s="4">
        <v>0</v>
      </c>
      <c r="D790" s="4">
        <v>0</v>
      </c>
      <c r="E790" s="4">
        <v>6</v>
      </c>
      <c r="F790" s="4">
        <v>0</v>
      </c>
      <c r="G790" s="4">
        <v>0</v>
      </c>
      <c r="H790" s="4">
        <v>0</v>
      </c>
      <c r="I790" s="4">
        <v>0</v>
      </c>
      <c r="J790" s="4">
        <v>0</v>
      </c>
      <c r="K790" s="4">
        <v>2.4</v>
      </c>
      <c r="L790" s="4">
        <v>0.6</v>
      </c>
      <c r="M790" s="4">
        <v>0</v>
      </c>
      <c r="N790" s="11">
        <f>SUM(line_downtime[[#This Row],[Emergency stop]:[Other]])/60</f>
        <v>0.15</v>
      </c>
      <c r="O790" s="11">
        <f t="shared" si="24"/>
        <v>0.05</v>
      </c>
      <c r="P790" s="11">
        <f t="shared" si="25"/>
        <v>9.9999999999999992E-2</v>
      </c>
      <c r="Q790" s="4">
        <f>SUM(line_downtime[[#This Row],[Emergency stop]:[Other]])</f>
        <v>9</v>
      </c>
    </row>
    <row r="791" spans="1:17" x14ac:dyDescent="0.25">
      <c r="A791">
        <v>422900</v>
      </c>
      <c r="B791" s="4">
        <v>0</v>
      </c>
      <c r="C791" s="4">
        <v>0</v>
      </c>
      <c r="D791" s="4">
        <v>1.7999999999999998</v>
      </c>
      <c r="E791" s="4">
        <v>4.8</v>
      </c>
      <c r="F791" s="4">
        <v>0</v>
      </c>
      <c r="G791" s="4">
        <v>0</v>
      </c>
      <c r="H791" s="4">
        <v>0</v>
      </c>
      <c r="I791" s="4">
        <v>0</v>
      </c>
      <c r="J791" s="4">
        <v>1.7999999999999998</v>
      </c>
      <c r="K791" s="4">
        <v>0</v>
      </c>
      <c r="L791" s="4">
        <v>0</v>
      </c>
      <c r="M791" s="4">
        <v>0</v>
      </c>
      <c r="N791" s="11">
        <f>SUM(line_downtime[[#This Row],[Emergency stop]:[Other]])/60</f>
        <v>0.13999999999999999</v>
      </c>
      <c r="O791" s="11">
        <f t="shared" si="24"/>
        <v>0</v>
      </c>
      <c r="P791" s="11">
        <f t="shared" si="25"/>
        <v>0.13999999999999999</v>
      </c>
      <c r="Q791" s="4">
        <f>SUM(line_downtime[[#This Row],[Emergency stop]:[Other]])</f>
        <v>8.3999999999999986</v>
      </c>
    </row>
    <row r="792" spans="1:17" x14ac:dyDescent="0.25">
      <c r="A792">
        <v>422901</v>
      </c>
      <c r="B792" s="4">
        <v>0</v>
      </c>
      <c r="C792" s="4">
        <v>6</v>
      </c>
      <c r="D792" s="4">
        <v>37.200000000000003</v>
      </c>
      <c r="E792" s="4">
        <v>0</v>
      </c>
      <c r="F792" s="4">
        <v>33</v>
      </c>
      <c r="G792" s="4">
        <v>0</v>
      </c>
      <c r="H792" s="4">
        <v>0</v>
      </c>
      <c r="I792" s="4">
        <v>0</v>
      </c>
      <c r="J792" s="4">
        <v>0</v>
      </c>
      <c r="K792" s="4">
        <v>0</v>
      </c>
      <c r="L792" s="4">
        <v>0</v>
      </c>
      <c r="M792" s="4">
        <v>0</v>
      </c>
      <c r="N792" s="11">
        <f>SUM(line_downtime[[#This Row],[Emergency stop]:[Other]])/60</f>
        <v>1.27</v>
      </c>
      <c r="O792" s="11">
        <f t="shared" si="24"/>
        <v>0.65</v>
      </c>
      <c r="P792" s="11">
        <f t="shared" si="25"/>
        <v>0.62</v>
      </c>
      <c r="Q792" s="4">
        <f>SUM(line_downtime[[#This Row],[Emergency stop]:[Other]])</f>
        <v>76.2</v>
      </c>
    </row>
    <row r="793" spans="1:17" x14ac:dyDescent="0.25">
      <c r="A793">
        <v>422902</v>
      </c>
      <c r="B793" s="4">
        <v>0</v>
      </c>
      <c r="C793" s="4">
        <v>0</v>
      </c>
      <c r="D793" s="4">
        <v>13.8</v>
      </c>
      <c r="E793" s="4">
        <v>0</v>
      </c>
      <c r="F793" s="4">
        <v>11.4</v>
      </c>
      <c r="G793" s="4">
        <v>0</v>
      </c>
      <c r="H793" s="4">
        <v>0</v>
      </c>
      <c r="I793" s="4">
        <v>0</v>
      </c>
      <c r="J793" s="4">
        <v>0</v>
      </c>
      <c r="K793" s="4">
        <v>0</v>
      </c>
      <c r="L793" s="4">
        <v>0</v>
      </c>
      <c r="M793" s="4">
        <v>0</v>
      </c>
      <c r="N793" s="11">
        <f>SUM(line_downtime[[#This Row],[Emergency stop]:[Other]])/60</f>
        <v>0.42000000000000004</v>
      </c>
      <c r="O793" s="11">
        <f t="shared" si="24"/>
        <v>0.19</v>
      </c>
      <c r="P793" s="11">
        <f t="shared" si="25"/>
        <v>0.23000000000000004</v>
      </c>
      <c r="Q793" s="4">
        <f>SUM(line_downtime[[#This Row],[Emergency stop]:[Other]])</f>
        <v>25.200000000000003</v>
      </c>
    </row>
    <row r="794" spans="1:17" x14ac:dyDescent="0.25">
      <c r="A794">
        <v>422903</v>
      </c>
      <c r="B794" s="4">
        <v>0</v>
      </c>
      <c r="C794" s="4">
        <v>33.6</v>
      </c>
      <c r="D794" s="4">
        <v>0</v>
      </c>
      <c r="E794" s="4">
        <v>0</v>
      </c>
      <c r="F794" s="4">
        <v>0</v>
      </c>
      <c r="G794" s="4">
        <v>0</v>
      </c>
      <c r="H794" s="4">
        <v>2.4</v>
      </c>
      <c r="I794" s="4">
        <v>0</v>
      </c>
      <c r="J794" s="4">
        <v>0</v>
      </c>
      <c r="K794" s="4">
        <v>0</v>
      </c>
      <c r="L794" s="4">
        <v>18.600000000000001</v>
      </c>
      <c r="M794" s="4">
        <v>0</v>
      </c>
      <c r="N794" s="11">
        <f>SUM(line_downtime[[#This Row],[Emergency stop]:[Other]])/60</f>
        <v>0.91</v>
      </c>
      <c r="O794" s="11">
        <f t="shared" si="24"/>
        <v>0.87</v>
      </c>
      <c r="P794" s="11">
        <f t="shared" si="25"/>
        <v>4.0000000000000036E-2</v>
      </c>
      <c r="Q794" s="4">
        <f>SUM(line_downtime[[#This Row],[Emergency stop]:[Other]])</f>
        <v>54.6</v>
      </c>
    </row>
    <row r="795" spans="1:17" x14ac:dyDescent="0.25">
      <c r="A795">
        <v>422904</v>
      </c>
      <c r="B795" s="4">
        <v>0</v>
      </c>
      <c r="C795" s="4">
        <v>0</v>
      </c>
      <c r="D795" s="4">
        <v>0</v>
      </c>
      <c r="E795" s="4">
        <v>37.799999999999997</v>
      </c>
      <c r="F795" s="4">
        <v>0</v>
      </c>
      <c r="G795" s="4">
        <v>0</v>
      </c>
      <c r="H795" s="4">
        <v>0</v>
      </c>
      <c r="I795" s="4">
        <v>0</v>
      </c>
      <c r="J795" s="4">
        <v>34.799999999999997</v>
      </c>
      <c r="K795" s="4">
        <v>0</v>
      </c>
      <c r="L795" s="4">
        <v>8.4</v>
      </c>
      <c r="M795" s="4">
        <v>16.8</v>
      </c>
      <c r="N795" s="11">
        <f>SUM(line_downtime[[#This Row],[Emergency stop]:[Other]])/60</f>
        <v>1.63</v>
      </c>
      <c r="O795" s="11">
        <f t="shared" si="24"/>
        <v>0.14000000000000001</v>
      </c>
      <c r="P795" s="11">
        <f t="shared" si="25"/>
        <v>1.4899999999999998</v>
      </c>
      <c r="Q795" s="4">
        <f>SUM(line_downtime[[#This Row],[Emergency stop]:[Other]])</f>
        <v>97.8</v>
      </c>
    </row>
    <row r="796" spans="1:17" x14ac:dyDescent="0.25">
      <c r="A796">
        <v>422905</v>
      </c>
      <c r="B796" s="4">
        <v>0</v>
      </c>
      <c r="C796" s="4">
        <v>0</v>
      </c>
      <c r="D796" s="4">
        <v>0</v>
      </c>
      <c r="E796" s="4">
        <v>0</v>
      </c>
      <c r="F796" s="4">
        <v>0</v>
      </c>
      <c r="G796" s="4">
        <v>0</v>
      </c>
      <c r="H796" s="4">
        <v>0</v>
      </c>
      <c r="I796" s="4">
        <v>0</v>
      </c>
      <c r="J796" s="4">
        <v>20.400000000000002</v>
      </c>
      <c r="K796" s="4">
        <v>0</v>
      </c>
      <c r="L796" s="4">
        <v>0</v>
      </c>
      <c r="M796" s="4">
        <v>0</v>
      </c>
      <c r="N796" s="11">
        <f>SUM(line_downtime[[#This Row],[Emergency stop]:[Other]])/60</f>
        <v>0.34</v>
      </c>
      <c r="O796" s="11">
        <f t="shared" si="24"/>
        <v>0</v>
      </c>
      <c r="P796" s="11">
        <f t="shared" si="25"/>
        <v>0.34</v>
      </c>
      <c r="Q796" s="4">
        <f>SUM(line_downtime[[#This Row],[Emergency stop]:[Other]])</f>
        <v>20.400000000000002</v>
      </c>
    </row>
    <row r="797" spans="1:17" x14ac:dyDescent="0.25">
      <c r="A797">
        <v>422906</v>
      </c>
      <c r="B797" s="4">
        <v>3.5999999999999996</v>
      </c>
      <c r="C797" s="4">
        <v>3.5999999999999996</v>
      </c>
      <c r="D797" s="4">
        <v>0</v>
      </c>
      <c r="E797" s="4">
        <v>0</v>
      </c>
      <c r="F797" s="4">
        <v>0</v>
      </c>
      <c r="G797" s="4">
        <v>3</v>
      </c>
      <c r="H797" s="4">
        <v>0</v>
      </c>
      <c r="I797" s="4">
        <v>0</v>
      </c>
      <c r="J797" s="4">
        <v>0</v>
      </c>
      <c r="K797" s="4">
        <v>0</v>
      </c>
      <c r="L797" s="4">
        <v>0</v>
      </c>
      <c r="M797" s="4">
        <v>0</v>
      </c>
      <c r="N797" s="11">
        <f>SUM(line_downtime[[#This Row],[Emergency stop]:[Other]])/60</f>
        <v>0.16999999999999998</v>
      </c>
      <c r="O797" s="11">
        <f t="shared" si="24"/>
        <v>0.11</v>
      </c>
      <c r="P797" s="11">
        <f t="shared" si="25"/>
        <v>5.9999999999999984E-2</v>
      </c>
      <c r="Q797" s="4">
        <f>SUM(line_downtime[[#This Row],[Emergency stop]:[Other]])</f>
        <v>10.199999999999999</v>
      </c>
    </row>
    <row r="798" spans="1:17" x14ac:dyDescent="0.25">
      <c r="A798">
        <v>422907</v>
      </c>
      <c r="B798" s="4">
        <v>5.3999999999999995</v>
      </c>
      <c r="C798" s="4">
        <v>0</v>
      </c>
      <c r="D798" s="4">
        <v>0</v>
      </c>
      <c r="E798" s="4">
        <v>4.8</v>
      </c>
      <c r="F798" s="4">
        <v>0</v>
      </c>
      <c r="G798" s="4">
        <v>14.399999999999999</v>
      </c>
      <c r="H798" s="4">
        <v>0</v>
      </c>
      <c r="I798" s="4">
        <v>0</v>
      </c>
      <c r="J798" s="4">
        <v>0</v>
      </c>
      <c r="K798" s="4">
        <v>9</v>
      </c>
      <c r="L798" s="4">
        <v>0</v>
      </c>
      <c r="M798" s="4">
        <v>0</v>
      </c>
      <c r="N798" s="11">
        <f>SUM(line_downtime[[#This Row],[Emergency stop]:[Other]])/60</f>
        <v>0.55999999999999994</v>
      </c>
      <c r="O798" s="11">
        <f t="shared" si="24"/>
        <v>0.38999999999999996</v>
      </c>
      <c r="P798" s="11">
        <f t="shared" si="25"/>
        <v>0.16999999999999998</v>
      </c>
      <c r="Q798" s="4">
        <f>SUM(line_downtime[[#This Row],[Emergency stop]:[Other]])</f>
        <v>33.599999999999994</v>
      </c>
    </row>
    <row r="799" spans="1:17" x14ac:dyDescent="0.25">
      <c r="A799">
        <v>422908</v>
      </c>
      <c r="B799" s="4">
        <v>0</v>
      </c>
      <c r="C799" s="4">
        <v>0</v>
      </c>
      <c r="D799" s="4">
        <v>0</v>
      </c>
      <c r="E799" s="4">
        <v>0</v>
      </c>
      <c r="F799" s="4">
        <v>0</v>
      </c>
      <c r="G799" s="4">
        <v>0</v>
      </c>
      <c r="H799" s="4">
        <v>0</v>
      </c>
      <c r="I799" s="4">
        <v>0</v>
      </c>
      <c r="J799" s="4">
        <v>18.600000000000001</v>
      </c>
      <c r="K799" s="4">
        <v>0</v>
      </c>
      <c r="L799" s="4">
        <v>52.2</v>
      </c>
      <c r="M799" s="4">
        <v>0</v>
      </c>
      <c r="N799" s="11">
        <f>SUM(line_downtime[[#This Row],[Emergency stop]:[Other]])/60</f>
        <v>1.1800000000000002</v>
      </c>
      <c r="O799" s="11">
        <f t="shared" si="24"/>
        <v>0.87</v>
      </c>
      <c r="P799" s="11">
        <f t="shared" si="25"/>
        <v>0.31000000000000016</v>
      </c>
      <c r="Q799" s="4">
        <f>SUM(line_downtime[[#This Row],[Emergency stop]:[Other]])</f>
        <v>70.800000000000011</v>
      </c>
    </row>
    <row r="800" spans="1:17" x14ac:dyDescent="0.25">
      <c r="A800">
        <v>422909</v>
      </c>
      <c r="B800" s="4">
        <v>0</v>
      </c>
      <c r="C800" s="4">
        <v>0</v>
      </c>
      <c r="D800" s="4">
        <v>0</v>
      </c>
      <c r="E800" s="4">
        <v>0</v>
      </c>
      <c r="F800" s="4">
        <v>14.399999999999999</v>
      </c>
      <c r="G800" s="4">
        <v>0</v>
      </c>
      <c r="H800" s="4">
        <v>0</v>
      </c>
      <c r="I800" s="4">
        <v>31.200000000000003</v>
      </c>
      <c r="J800" s="4">
        <v>1.2</v>
      </c>
      <c r="K800" s="4">
        <v>0</v>
      </c>
      <c r="L800" s="4">
        <v>6.6</v>
      </c>
      <c r="M800" s="4">
        <v>0</v>
      </c>
      <c r="N800" s="11">
        <f>SUM(line_downtime[[#This Row],[Emergency stop]:[Other]])/60</f>
        <v>0.89000000000000012</v>
      </c>
      <c r="O800" s="11">
        <f t="shared" si="24"/>
        <v>0.87</v>
      </c>
      <c r="P800" s="11">
        <f t="shared" si="25"/>
        <v>2.0000000000000129E-2</v>
      </c>
      <c r="Q800" s="4">
        <f>SUM(line_downtime[[#This Row],[Emergency stop]:[Other]])</f>
        <v>53.400000000000006</v>
      </c>
    </row>
    <row r="801" spans="1:17" x14ac:dyDescent="0.25">
      <c r="A801">
        <v>422910</v>
      </c>
      <c r="B801" s="4">
        <v>0</v>
      </c>
      <c r="C801" s="4">
        <v>0</v>
      </c>
      <c r="D801" s="4">
        <v>0</v>
      </c>
      <c r="E801" s="4">
        <v>31.200000000000003</v>
      </c>
      <c r="F801" s="4">
        <v>0</v>
      </c>
      <c r="G801" s="4">
        <v>0</v>
      </c>
      <c r="H801" s="4">
        <v>0</v>
      </c>
      <c r="I801" s="4">
        <v>0</v>
      </c>
      <c r="J801" s="4">
        <v>0</v>
      </c>
      <c r="K801" s="4">
        <v>0</v>
      </c>
      <c r="L801" s="4">
        <v>0</v>
      </c>
      <c r="M801" s="4">
        <v>0</v>
      </c>
      <c r="N801" s="11">
        <f>SUM(line_downtime[[#This Row],[Emergency stop]:[Other]])/60</f>
        <v>0.52</v>
      </c>
      <c r="O801" s="11">
        <f t="shared" si="24"/>
        <v>0</v>
      </c>
      <c r="P801" s="11">
        <f t="shared" si="25"/>
        <v>0.52</v>
      </c>
      <c r="Q801" s="4">
        <f>SUM(line_downtime[[#This Row],[Emergency stop]:[Other]])</f>
        <v>31.200000000000003</v>
      </c>
    </row>
    <row r="802" spans="1:17" x14ac:dyDescent="0.25">
      <c r="A802">
        <v>422911</v>
      </c>
      <c r="B802" s="4">
        <v>0</v>
      </c>
      <c r="C802" s="4">
        <v>0</v>
      </c>
      <c r="D802" s="4">
        <v>0</v>
      </c>
      <c r="E802" s="4">
        <v>1.2</v>
      </c>
      <c r="F802" s="4">
        <v>9.6</v>
      </c>
      <c r="G802" s="4">
        <v>0</v>
      </c>
      <c r="H802" s="4">
        <v>0</v>
      </c>
      <c r="I802" s="4">
        <v>0</v>
      </c>
      <c r="J802" s="4">
        <v>1.2</v>
      </c>
      <c r="K802" s="4">
        <v>0</v>
      </c>
      <c r="L802" s="4">
        <v>6</v>
      </c>
      <c r="M802" s="4">
        <v>0</v>
      </c>
      <c r="N802" s="11">
        <f>SUM(line_downtime[[#This Row],[Emergency stop]:[Other]])/60</f>
        <v>0.3</v>
      </c>
      <c r="O802" s="11">
        <f t="shared" si="24"/>
        <v>0.26</v>
      </c>
      <c r="P802" s="11">
        <f t="shared" si="25"/>
        <v>3.999999999999998E-2</v>
      </c>
      <c r="Q802" s="4">
        <f>SUM(line_downtime[[#This Row],[Emergency stop]:[Other]])</f>
        <v>18</v>
      </c>
    </row>
    <row r="803" spans="1:17" x14ac:dyDescent="0.25">
      <c r="A803">
        <v>422912</v>
      </c>
      <c r="B803" s="4">
        <v>0</v>
      </c>
      <c r="C803" s="4">
        <v>0.6</v>
      </c>
      <c r="D803" s="4">
        <v>0</v>
      </c>
      <c r="E803" s="4">
        <v>6.6</v>
      </c>
      <c r="F803" s="4">
        <v>0</v>
      </c>
      <c r="G803" s="4">
        <v>0</v>
      </c>
      <c r="H803" s="4">
        <v>0</v>
      </c>
      <c r="I803" s="4">
        <v>0</v>
      </c>
      <c r="J803" s="4">
        <v>0</v>
      </c>
      <c r="K803" s="4">
        <v>0</v>
      </c>
      <c r="L803" s="4">
        <v>0</v>
      </c>
      <c r="M803" s="4">
        <v>0</v>
      </c>
      <c r="N803" s="11">
        <f>SUM(line_downtime[[#This Row],[Emergency stop]:[Other]])/60</f>
        <v>0.11999999999999998</v>
      </c>
      <c r="O803" s="11">
        <f t="shared" si="24"/>
        <v>0.01</v>
      </c>
      <c r="P803" s="11">
        <f t="shared" si="25"/>
        <v>0.10999999999999999</v>
      </c>
      <c r="Q803" s="4">
        <f>SUM(line_downtime[[#This Row],[Emergency stop]:[Other]])</f>
        <v>7.1999999999999993</v>
      </c>
    </row>
    <row r="804" spans="1:17" x14ac:dyDescent="0.25">
      <c r="A804">
        <v>422913</v>
      </c>
      <c r="B804" s="4">
        <v>2.4</v>
      </c>
      <c r="C804" s="4">
        <v>0</v>
      </c>
      <c r="D804" s="4">
        <v>6.6</v>
      </c>
      <c r="E804" s="4">
        <v>0</v>
      </c>
      <c r="F804" s="4">
        <v>0</v>
      </c>
      <c r="G804" s="4">
        <v>0</v>
      </c>
      <c r="H804" s="4">
        <v>0</v>
      </c>
      <c r="I804" s="4">
        <v>0</v>
      </c>
      <c r="J804" s="4">
        <v>0</v>
      </c>
      <c r="K804" s="4">
        <v>0</v>
      </c>
      <c r="L804" s="4">
        <v>0</v>
      </c>
      <c r="M804" s="4">
        <v>0</v>
      </c>
      <c r="N804" s="11">
        <f>SUM(line_downtime[[#This Row],[Emergency stop]:[Other]])/60</f>
        <v>0.15</v>
      </c>
      <c r="O804" s="11">
        <f t="shared" si="24"/>
        <v>0</v>
      </c>
      <c r="P804" s="11">
        <f t="shared" si="25"/>
        <v>0.15</v>
      </c>
      <c r="Q804" s="4">
        <f>SUM(line_downtime[[#This Row],[Emergency stop]:[Other]])</f>
        <v>9</v>
      </c>
    </row>
    <row r="805" spans="1:17" x14ac:dyDescent="0.25">
      <c r="A805">
        <v>422914</v>
      </c>
      <c r="B805" s="4">
        <v>10.200000000000001</v>
      </c>
      <c r="C805" s="4">
        <v>0</v>
      </c>
      <c r="D805" s="4">
        <v>0</v>
      </c>
      <c r="E805" s="4">
        <v>0</v>
      </c>
      <c r="F805" s="4">
        <v>0</v>
      </c>
      <c r="G805" s="4">
        <v>0</v>
      </c>
      <c r="H805" s="4">
        <v>0</v>
      </c>
      <c r="I805" s="4">
        <v>0</v>
      </c>
      <c r="J805" s="4">
        <v>0</v>
      </c>
      <c r="K805" s="4">
        <v>0.6</v>
      </c>
      <c r="L805" s="4">
        <v>3</v>
      </c>
      <c r="M805" s="4">
        <v>0</v>
      </c>
      <c r="N805" s="11">
        <f>SUM(line_downtime[[#This Row],[Emergency stop]:[Other]])/60</f>
        <v>0.23</v>
      </c>
      <c r="O805" s="11">
        <f t="shared" si="24"/>
        <v>6.0000000000000005E-2</v>
      </c>
      <c r="P805" s="11">
        <f t="shared" si="25"/>
        <v>0.17</v>
      </c>
      <c r="Q805" s="4">
        <f>SUM(line_downtime[[#This Row],[Emergency stop]:[Other]])</f>
        <v>13.8</v>
      </c>
    </row>
    <row r="806" spans="1:17" x14ac:dyDescent="0.25">
      <c r="A806">
        <v>422915</v>
      </c>
      <c r="B806" s="4">
        <v>0</v>
      </c>
      <c r="C806" s="4">
        <v>11.4</v>
      </c>
      <c r="D806" s="4">
        <v>0</v>
      </c>
      <c r="E806" s="4">
        <v>0</v>
      </c>
      <c r="F806" s="4">
        <v>0</v>
      </c>
      <c r="G806" s="4">
        <v>0</v>
      </c>
      <c r="H806" s="4">
        <v>0</v>
      </c>
      <c r="I806" s="4">
        <v>0</v>
      </c>
      <c r="J806" s="4">
        <v>0</v>
      </c>
      <c r="K806" s="4">
        <v>0</v>
      </c>
      <c r="L806" s="4">
        <v>9</v>
      </c>
      <c r="M806" s="4">
        <v>0</v>
      </c>
      <c r="N806" s="11">
        <f>SUM(line_downtime[[#This Row],[Emergency stop]:[Other]])/60</f>
        <v>0.33999999999999997</v>
      </c>
      <c r="O806" s="11">
        <f t="shared" si="24"/>
        <v>0.33999999999999997</v>
      </c>
      <c r="P806" s="11">
        <f t="shared" si="25"/>
        <v>0</v>
      </c>
      <c r="Q806" s="4">
        <f>SUM(line_downtime[[#This Row],[Emergency stop]:[Other]])</f>
        <v>20.399999999999999</v>
      </c>
    </row>
    <row r="807" spans="1:17" x14ac:dyDescent="0.25">
      <c r="A807">
        <v>422916</v>
      </c>
      <c r="B807" s="4">
        <v>10.200000000000001</v>
      </c>
      <c r="C807" s="4">
        <v>7.8000000000000007</v>
      </c>
      <c r="D807" s="4">
        <v>0</v>
      </c>
      <c r="E807" s="4">
        <v>0</v>
      </c>
      <c r="F807" s="4">
        <v>0</v>
      </c>
      <c r="G807" s="4">
        <v>3.5999999999999996</v>
      </c>
      <c r="H807" s="4">
        <v>1.7999999999999998</v>
      </c>
      <c r="I807" s="4">
        <v>0</v>
      </c>
      <c r="J807" s="4">
        <v>0</v>
      </c>
      <c r="K807" s="4">
        <v>0</v>
      </c>
      <c r="L807" s="4">
        <v>0</v>
      </c>
      <c r="M807" s="4">
        <v>0</v>
      </c>
      <c r="N807" s="11">
        <f>SUM(line_downtime[[#This Row],[Emergency stop]:[Other]])/60</f>
        <v>0.39</v>
      </c>
      <c r="O807" s="11">
        <f t="shared" si="24"/>
        <v>0.19</v>
      </c>
      <c r="P807" s="11">
        <f t="shared" si="25"/>
        <v>0.2</v>
      </c>
      <c r="Q807" s="4">
        <f>SUM(line_downtime[[#This Row],[Emergency stop]:[Other]])</f>
        <v>23.400000000000002</v>
      </c>
    </row>
    <row r="808" spans="1:17" x14ac:dyDescent="0.25">
      <c r="A808">
        <v>422917</v>
      </c>
      <c r="B808" s="4">
        <v>0</v>
      </c>
      <c r="C808" s="4">
        <v>0</v>
      </c>
      <c r="D808" s="4">
        <v>0</v>
      </c>
      <c r="E808" s="4">
        <v>4.8</v>
      </c>
      <c r="F808" s="4">
        <v>0</v>
      </c>
      <c r="G808" s="4">
        <v>3.5999999999999996</v>
      </c>
      <c r="H808" s="4">
        <v>0</v>
      </c>
      <c r="I808" s="4">
        <v>0</v>
      </c>
      <c r="J808" s="4">
        <v>0</v>
      </c>
      <c r="K808" s="4">
        <v>0</v>
      </c>
      <c r="L808" s="4">
        <v>0</v>
      </c>
      <c r="M808" s="4">
        <v>0</v>
      </c>
      <c r="N808" s="11">
        <f>SUM(line_downtime[[#This Row],[Emergency stop]:[Other]])/60</f>
        <v>0.13999999999999999</v>
      </c>
      <c r="O808" s="11">
        <f t="shared" si="24"/>
        <v>5.9999999999999991E-2</v>
      </c>
      <c r="P808" s="11">
        <f t="shared" si="25"/>
        <v>7.9999999999999988E-2</v>
      </c>
      <c r="Q808" s="4">
        <f>SUM(line_downtime[[#This Row],[Emergency stop]:[Other]])</f>
        <v>8.3999999999999986</v>
      </c>
    </row>
    <row r="809" spans="1:17" x14ac:dyDescent="0.25">
      <c r="A809">
        <v>422918</v>
      </c>
      <c r="B809" s="4">
        <v>0</v>
      </c>
      <c r="C809" s="4">
        <v>15</v>
      </c>
      <c r="D809" s="4">
        <v>0</v>
      </c>
      <c r="E809" s="4">
        <v>0</v>
      </c>
      <c r="F809" s="4">
        <v>0</v>
      </c>
      <c r="G809" s="4">
        <v>0</v>
      </c>
      <c r="H809" s="4">
        <v>0</v>
      </c>
      <c r="I809" s="4">
        <v>0</v>
      </c>
      <c r="J809" s="4">
        <v>0</v>
      </c>
      <c r="K809" s="4">
        <v>0</v>
      </c>
      <c r="L809" s="4">
        <v>0</v>
      </c>
      <c r="M809" s="4">
        <v>0</v>
      </c>
      <c r="N809" s="11">
        <f>SUM(line_downtime[[#This Row],[Emergency stop]:[Other]])/60</f>
        <v>0.25</v>
      </c>
      <c r="O809" s="11">
        <f t="shared" si="24"/>
        <v>0.25</v>
      </c>
      <c r="P809" s="11">
        <f t="shared" si="25"/>
        <v>0</v>
      </c>
      <c r="Q809" s="4">
        <f>SUM(line_downtime[[#This Row],[Emergency stop]:[Other]])</f>
        <v>15</v>
      </c>
    </row>
    <row r="810" spans="1:17" x14ac:dyDescent="0.25">
      <c r="A810">
        <v>422919</v>
      </c>
      <c r="B810" s="4">
        <v>0</v>
      </c>
      <c r="C810" s="4">
        <v>0</v>
      </c>
      <c r="D810" s="4">
        <v>2.4</v>
      </c>
      <c r="E810" s="4">
        <v>0</v>
      </c>
      <c r="F810" s="4">
        <v>0</v>
      </c>
      <c r="G810" s="4">
        <v>0</v>
      </c>
      <c r="H810" s="4">
        <v>0</v>
      </c>
      <c r="I810" s="4">
        <v>0</v>
      </c>
      <c r="J810" s="4">
        <v>10.200000000000001</v>
      </c>
      <c r="K810" s="4">
        <v>0</v>
      </c>
      <c r="L810" s="4">
        <v>0</v>
      </c>
      <c r="M810" s="4">
        <v>0</v>
      </c>
      <c r="N810" s="11">
        <f>SUM(line_downtime[[#This Row],[Emergency stop]:[Other]])/60</f>
        <v>0.21000000000000002</v>
      </c>
      <c r="O810" s="11">
        <f t="shared" si="24"/>
        <v>0</v>
      </c>
      <c r="P810" s="11">
        <f t="shared" si="25"/>
        <v>0.21000000000000002</v>
      </c>
      <c r="Q810" s="4">
        <f>SUM(line_downtime[[#This Row],[Emergency stop]:[Other]])</f>
        <v>12.600000000000001</v>
      </c>
    </row>
    <row r="811" spans="1:17" x14ac:dyDescent="0.25">
      <c r="A811">
        <v>422920</v>
      </c>
      <c r="B811" s="4">
        <v>0</v>
      </c>
      <c r="C811" s="4">
        <v>0</v>
      </c>
      <c r="D811" s="4">
        <v>0</v>
      </c>
      <c r="E811" s="4">
        <v>0</v>
      </c>
      <c r="F811" s="4">
        <v>0</v>
      </c>
      <c r="G811" s="4">
        <v>0</v>
      </c>
      <c r="H811" s="4">
        <v>0</v>
      </c>
      <c r="I811" s="4">
        <v>0</v>
      </c>
      <c r="J811" s="4">
        <v>0</v>
      </c>
      <c r="K811" s="4">
        <v>67.2</v>
      </c>
      <c r="L811" s="4">
        <v>0</v>
      </c>
      <c r="M811" s="4">
        <v>0</v>
      </c>
      <c r="N811" s="11">
        <f>SUM(line_downtime[[#This Row],[Emergency stop]:[Other]])/60</f>
        <v>1.1200000000000001</v>
      </c>
      <c r="O811" s="11">
        <f t="shared" si="24"/>
        <v>1.1200000000000001</v>
      </c>
      <c r="P811" s="11">
        <f t="shared" si="25"/>
        <v>0</v>
      </c>
      <c r="Q811" s="4">
        <f>SUM(line_downtime[[#This Row],[Emergency stop]:[Other]])</f>
        <v>67.2</v>
      </c>
    </row>
    <row r="812" spans="1:17" x14ac:dyDescent="0.25">
      <c r="A812">
        <v>422921</v>
      </c>
      <c r="B812" s="4">
        <v>0</v>
      </c>
      <c r="C812" s="4">
        <v>0</v>
      </c>
      <c r="D812" s="4">
        <v>0</v>
      </c>
      <c r="E812" s="4">
        <v>4.8</v>
      </c>
      <c r="F812" s="4">
        <v>0</v>
      </c>
      <c r="G812" s="4">
        <v>32.400000000000006</v>
      </c>
      <c r="H812" s="4">
        <v>0</v>
      </c>
      <c r="I812" s="4">
        <v>1.7999999999999998</v>
      </c>
      <c r="J812" s="4">
        <v>0</v>
      </c>
      <c r="K812" s="4">
        <v>0</v>
      </c>
      <c r="L812" s="4">
        <v>0</v>
      </c>
      <c r="M812" s="4">
        <v>3.5999999999999996</v>
      </c>
      <c r="N812" s="11">
        <f>SUM(line_downtime[[#This Row],[Emergency stop]:[Other]])/60</f>
        <v>0.71000000000000008</v>
      </c>
      <c r="O812" s="11">
        <f t="shared" si="24"/>
        <v>0.57000000000000006</v>
      </c>
      <c r="P812" s="11">
        <f t="shared" si="25"/>
        <v>0.14000000000000001</v>
      </c>
      <c r="Q812" s="4">
        <f>SUM(line_downtime[[#This Row],[Emergency stop]:[Other]])</f>
        <v>42.6</v>
      </c>
    </row>
    <row r="813" spans="1:17" x14ac:dyDescent="0.25">
      <c r="A813">
        <v>422922</v>
      </c>
      <c r="B813" s="4">
        <v>0</v>
      </c>
      <c r="C813" s="4">
        <v>0</v>
      </c>
      <c r="D813" s="4">
        <v>21.599999999999998</v>
      </c>
      <c r="E813" s="4">
        <v>75.599999999999994</v>
      </c>
      <c r="F813" s="4">
        <v>0</v>
      </c>
      <c r="G813" s="4">
        <v>0</v>
      </c>
      <c r="H813" s="4">
        <v>0</v>
      </c>
      <c r="I813" s="4">
        <v>0</v>
      </c>
      <c r="J813" s="4">
        <v>0</v>
      </c>
      <c r="K813" s="4">
        <v>0</v>
      </c>
      <c r="L813" s="4">
        <v>0</v>
      </c>
      <c r="M813" s="4">
        <v>0</v>
      </c>
      <c r="N813" s="11">
        <f>SUM(line_downtime[[#This Row],[Emergency stop]:[Other]])/60</f>
        <v>1.6199999999999999</v>
      </c>
      <c r="O813" s="11">
        <f t="shared" si="24"/>
        <v>0</v>
      </c>
      <c r="P813" s="11">
        <f t="shared" si="25"/>
        <v>1.6199999999999999</v>
      </c>
      <c r="Q813" s="4">
        <f>SUM(line_downtime[[#This Row],[Emergency stop]:[Other]])</f>
        <v>97.199999999999989</v>
      </c>
    </row>
    <row r="814" spans="1:17" x14ac:dyDescent="0.25">
      <c r="A814">
        <v>422923</v>
      </c>
      <c r="B814" s="4">
        <v>0</v>
      </c>
      <c r="C814" s="4">
        <v>0</v>
      </c>
      <c r="D814" s="4">
        <v>23.400000000000002</v>
      </c>
      <c r="E814" s="4">
        <v>0</v>
      </c>
      <c r="F814" s="4">
        <v>0</v>
      </c>
      <c r="G814" s="4">
        <v>0</v>
      </c>
      <c r="H814" s="4">
        <v>0</v>
      </c>
      <c r="I814" s="4">
        <v>0</v>
      </c>
      <c r="J814" s="4">
        <v>0</v>
      </c>
      <c r="K814" s="4">
        <v>0</v>
      </c>
      <c r="L814" s="4">
        <v>0</v>
      </c>
      <c r="M814" s="4">
        <v>0</v>
      </c>
      <c r="N814" s="11">
        <f>SUM(line_downtime[[#This Row],[Emergency stop]:[Other]])/60</f>
        <v>0.39</v>
      </c>
      <c r="O814" s="11">
        <f t="shared" si="24"/>
        <v>0</v>
      </c>
      <c r="P814" s="11">
        <f t="shared" si="25"/>
        <v>0.39</v>
      </c>
      <c r="Q814" s="4">
        <f>SUM(line_downtime[[#This Row],[Emergency stop]:[Other]])</f>
        <v>23.400000000000002</v>
      </c>
    </row>
    <row r="815" spans="1:17" x14ac:dyDescent="0.25">
      <c r="A815">
        <v>422924</v>
      </c>
      <c r="B815" s="4">
        <v>0</v>
      </c>
      <c r="C815" s="4">
        <v>0</v>
      </c>
      <c r="D815" s="4">
        <v>0</v>
      </c>
      <c r="E815" s="4">
        <v>0</v>
      </c>
      <c r="F815" s="4">
        <v>0</v>
      </c>
      <c r="G815" s="4">
        <v>0.6</v>
      </c>
      <c r="H815" s="4">
        <v>0</v>
      </c>
      <c r="I815" s="4">
        <v>1.7999999999999998</v>
      </c>
      <c r="J815" s="4">
        <v>7.8000000000000007</v>
      </c>
      <c r="K815" s="4">
        <v>0</v>
      </c>
      <c r="L815" s="4">
        <v>0</v>
      </c>
      <c r="M815" s="4">
        <v>3.5999999999999996</v>
      </c>
      <c r="N815" s="11">
        <f>SUM(line_downtime[[#This Row],[Emergency stop]:[Other]])/60</f>
        <v>0.23</v>
      </c>
      <c r="O815" s="11">
        <f t="shared" si="24"/>
        <v>0.04</v>
      </c>
      <c r="P815" s="11">
        <f t="shared" si="25"/>
        <v>0.19</v>
      </c>
      <c r="Q815" s="4">
        <f>SUM(line_downtime[[#This Row],[Emergency stop]:[Other]])</f>
        <v>13.8</v>
      </c>
    </row>
    <row r="816" spans="1:17" x14ac:dyDescent="0.25">
      <c r="A816">
        <v>422925</v>
      </c>
      <c r="B816" s="4">
        <v>0</v>
      </c>
      <c r="C816" s="4">
        <v>0</v>
      </c>
      <c r="D816" s="4">
        <v>0</v>
      </c>
      <c r="E816" s="4">
        <v>0</v>
      </c>
      <c r="F816" s="4">
        <v>0</v>
      </c>
      <c r="G816" s="4">
        <v>0</v>
      </c>
      <c r="H816" s="4">
        <v>0</v>
      </c>
      <c r="I816" s="4">
        <v>0</v>
      </c>
      <c r="J816" s="4">
        <v>0</v>
      </c>
      <c r="K816" s="4">
        <v>0</v>
      </c>
      <c r="L816" s="4">
        <v>11.4</v>
      </c>
      <c r="M816" s="4">
        <v>0</v>
      </c>
      <c r="N816" s="11">
        <f>SUM(line_downtime[[#This Row],[Emergency stop]:[Other]])/60</f>
        <v>0.19</v>
      </c>
      <c r="O816" s="11">
        <f t="shared" si="24"/>
        <v>0.19</v>
      </c>
      <c r="P816" s="11">
        <f t="shared" si="25"/>
        <v>0</v>
      </c>
      <c r="Q816" s="4">
        <f>SUM(line_downtime[[#This Row],[Emergency stop]:[Other]])</f>
        <v>11.4</v>
      </c>
    </row>
    <row r="817" spans="1:17" x14ac:dyDescent="0.25">
      <c r="A817">
        <v>422926</v>
      </c>
      <c r="B817" s="4">
        <v>0</v>
      </c>
      <c r="C817" s="4">
        <v>0</v>
      </c>
      <c r="D817" s="4">
        <v>16.200000000000003</v>
      </c>
      <c r="E817" s="4">
        <v>0</v>
      </c>
      <c r="F817" s="4">
        <v>12.6</v>
      </c>
      <c r="G817" s="4">
        <v>0</v>
      </c>
      <c r="H817" s="4">
        <v>0</v>
      </c>
      <c r="I817" s="4">
        <v>0</v>
      </c>
      <c r="J817" s="4">
        <v>0</v>
      </c>
      <c r="K817" s="4">
        <v>0</v>
      </c>
      <c r="L817" s="4">
        <v>0</v>
      </c>
      <c r="M817" s="4">
        <v>0</v>
      </c>
      <c r="N817" s="11">
        <f>SUM(line_downtime[[#This Row],[Emergency stop]:[Other]])/60</f>
        <v>0.48000000000000009</v>
      </c>
      <c r="O817" s="11">
        <f t="shared" si="24"/>
        <v>0.21</v>
      </c>
      <c r="P817" s="11">
        <f t="shared" si="25"/>
        <v>0.27000000000000013</v>
      </c>
      <c r="Q817" s="4">
        <f>SUM(line_downtime[[#This Row],[Emergency stop]:[Other]])</f>
        <v>28.800000000000004</v>
      </c>
    </row>
    <row r="818" spans="1:17" x14ac:dyDescent="0.25">
      <c r="A818">
        <v>422927</v>
      </c>
      <c r="B818" s="4">
        <v>0</v>
      </c>
      <c r="C818" s="4">
        <v>0</v>
      </c>
      <c r="D818" s="4">
        <v>0</v>
      </c>
      <c r="E818" s="4">
        <v>19.2</v>
      </c>
      <c r="F818" s="4">
        <v>0</v>
      </c>
      <c r="G818" s="4">
        <v>0.6</v>
      </c>
      <c r="H818" s="4">
        <v>0</v>
      </c>
      <c r="I818" s="4">
        <v>0</v>
      </c>
      <c r="J818" s="4">
        <v>0</v>
      </c>
      <c r="K818" s="4">
        <v>0</v>
      </c>
      <c r="L818" s="4">
        <v>0</v>
      </c>
      <c r="M818" s="4">
        <v>0</v>
      </c>
      <c r="N818" s="11">
        <f>SUM(line_downtime[[#This Row],[Emergency stop]:[Other]])/60</f>
        <v>0.33</v>
      </c>
      <c r="O818" s="11">
        <f t="shared" si="24"/>
        <v>0.01</v>
      </c>
      <c r="P818" s="11">
        <f t="shared" si="25"/>
        <v>0.32</v>
      </c>
      <c r="Q818" s="4">
        <f>SUM(line_downtime[[#This Row],[Emergency stop]:[Other]])</f>
        <v>19.8</v>
      </c>
    </row>
    <row r="819" spans="1:17" x14ac:dyDescent="0.25">
      <c r="A819">
        <v>422928</v>
      </c>
      <c r="B819" s="4">
        <v>0</v>
      </c>
      <c r="C819" s="4">
        <v>0</v>
      </c>
      <c r="D819" s="4">
        <v>0</v>
      </c>
      <c r="E819" s="4">
        <v>111</v>
      </c>
      <c r="F819" s="4">
        <v>0</v>
      </c>
      <c r="G819" s="4">
        <v>0</v>
      </c>
      <c r="H819" s="4">
        <v>0</v>
      </c>
      <c r="I819" s="4">
        <v>0</v>
      </c>
      <c r="J819" s="4">
        <v>8.4</v>
      </c>
      <c r="K819" s="4">
        <v>0</v>
      </c>
      <c r="L819" s="4">
        <v>0</v>
      </c>
      <c r="M819" s="4">
        <v>0</v>
      </c>
      <c r="N819" s="11">
        <f>SUM(line_downtime[[#This Row],[Emergency stop]:[Other]])/60</f>
        <v>1.99</v>
      </c>
      <c r="O819" s="11">
        <f t="shared" si="24"/>
        <v>0</v>
      </c>
      <c r="P819" s="11">
        <f t="shared" si="25"/>
        <v>1.99</v>
      </c>
      <c r="Q819" s="4">
        <f>SUM(line_downtime[[#This Row],[Emergency stop]:[Other]])</f>
        <v>119.4</v>
      </c>
    </row>
    <row r="820" spans="1:17" x14ac:dyDescent="0.25">
      <c r="A820">
        <v>422929</v>
      </c>
      <c r="B820" s="4">
        <v>0</v>
      </c>
      <c r="C820" s="4">
        <v>0</v>
      </c>
      <c r="D820" s="4">
        <v>0</v>
      </c>
      <c r="E820" s="4">
        <v>0</v>
      </c>
      <c r="F820" s="4">
        <v>0</v>
      </c>
      <c r="G820" s="4">
        <v>0</v>
      </c>
      <c r="H820" s="4">
        <v>20.400000000000002</v>
      </c>
      <c r="I820" s="4">
        <v>13.8</v>
      </c>
      <c r="J820" s="4">
        <v>21</v>
      </c>
      <c r="K820" s="4">
        <v>0</v>
      </c>
      <c r="L820" s="4">
        <v>0</v>
      </c>
      <c r="M820" s="4">
        <v>4.2</v>
      </c>
      <c r="N820" s="11">
        <f>SUM(line_downtime[[#This Row],[Emergency stop]:[Other]])/60</f>
        <v>0.9900000000000001</v>
      </c>
      <c r="O820" s="11">
        <f t="shared" si="24"/>
        <v>0.23</v>
      </c>
      <c r="P820" s="11">
        <f t="shared" si="25"/>
        <v>0.76000000000000012</v>
      </c>
      <c r="Q820" s="4">
        <f>SUM(line_downtime[[#This Row],[Emergency stop]:[Other]])</f>
        <v>59.400000000000006</v>
      </c>
    </row>
    <row r="821" spans="1:17" x14ac:dyDescent="0.25">
      <c r="A821">
        <v>422930</v>
      </c>
      <c r="B821" s="4">
        <v>0.6</v>
      </c>
      <c r="C821" s="4">
        <v>0</v>
      </c>
      <c r="D821" s="4">
        <v>37.200000000000003</v>
      </c>
      <c r="E821" s="4">
        <v>7.8000000000000007</v>
      </c>
      <c r="F821" s="4">
        <v>0</v>
      </c>
      <c r="G821" s="4">
        <v>0</v>
      </c>
      <c r="H821" s="4">
        <v>0</v>
      </c>
      <c r="I821" s="4">
        <v>0</v>
      </c>
      <c r="J821" s="4">
        <v>11.4</v>
      </c>
      <c r="K821" s="4">
        <v>0</v>
      </c>
      <c r="L821" s="4">
        <v>0</v>
      </c>
      <c r="M821" s="4">
        <v>0</v>
      </c>
      <c r="N821" s="11">
        <f>SUM(line_downtime[[#This Row],[Emergency stop]:[Other]])/60</f>
        <v>0.95000000000000007</v>
      </c>
      <c r="O821" s="11">
        <f t="shared" si="24"/>
        <v>0</v>
      </c>
      <c r="P821" s="11">
        <f t="shared" si="25"/>
        <v>0.95000000000000007</v>
      </c>
      <c r="Q821" s="4">
        <f>SUM(line_downtime[[#This Row],[Emergency stop]:[Other]])</f>
        <v>57.000000000000007</v>
      </c>
    </row>
    <row r="822" spans="1:17" x14ac:dyDescent="0.25">
      <c r="A822">
        <v>422931</v>
      </c>
      <c r="B822" s="4">
        <v>0</v>
      </c>
      <c r="C822" s="4">
        <v>0</v>
      </c>
      <c r="D822" s="4">
        <v>0</v>
      </c>
      <c r="E822" s="4">
        <v>0</v>
      </c>
      <c r="F822" s="4">
        <v>0</v>
      </c>
      <c r="G822" s="4">
        <v>0</v>
      </c>
      <c r="H822" s="4">
        <v>0</v>
      </c>
      <c r="I822" s="4">
        <v>0</v>
      </c>
      <c r="J822" s="4">
        <v>46.800000000000004</v>
      </c>
      <c r="K822" s="4">
        <v>0</v>
      </c>
      <c r="L822" s="4">
        <v>0</v>
      </c>
      <c r="M822" s="4">
        <v>0</v>
      </c>
      <c r="N822" s="11">
        <f>SUM(line_downtime[[#This Row],[Emergency stop]:[Other]])/60</f>
        <v>0.78</v>
      </c>
      <c r="O822" s="11">
        <f t="shared" si="24"/>
        <v>0</v>
      </c>
      <c r="P822" s="11">
        <f t="shared" si="25"/>
        <v>0.78</v>
      </c>
      <c r="Q822" s="4">
        <f>SUM(line_downtime[[#This Row],[Emergency stop]:[Other]])</f>
        <v>46.800000000000004</v>
      </c>
    </row>
    <row r="823" spans="1:17" x14ac:dyDescent="0.25">
      <c r="A823">
        <v>422932</v>
      </c>
      <c r="B823" s="4">
        <v>0</v>
      </c>
      <c r="C823" s="4">
        <v>0</v>
      </c>
      <c r="D823" s="4">
        <v>0</v>
      </c>
      <c r="E823" s="4">
        <v>0</v>
      </c>
      <c r="F823" s="4">
        <v>0.6</v>
      </c>
      <c r="G823" s="4">
        <v>0</v>
      </c>
      <c r="H823" s="4">
        <v>3.5999999999999996</v>
      </c>
      <c r="I823" s="4">
        <v>31.200000000000003</v>
      </c>
      <c r="J823" s="4">
        <v>0</v>
      </c>
      <c r="K823" s="4">
        <v>0</v>
      </c>
      <c r="L823" s="4">
        <v>0</v>
      </c>
      <c r="M823" s="4">
        <v>0</v>
      </c>
      <c r="N823" s="11">
        <f>SUM(line_downtime[[#This Row],[Emergency stop]:[Other]])/60</f>
        <v>0.59000000000000008</v>
      </c>
      <c r="O823" s="11">
        <f t="shared" si="24"/>
        <v>0.53</v>
      </c>
      <c r="P823" s="11">
        <f t="shared" si="25"/>
        <v>6.0000000000000053E-2</v>
      </c>
      <c r="Q823" s="4">
        <f>SUM(line_downtime[[#This Row],[Emergency stop]:[Other]])</f>
        <v>35.400000000000006</v>
      </c>
    </row>
    <row r="824" spans="1:17" x14ac:dyDescent="0.25">
      <c r="A824">
        <v>422933</v>
      </c>
      <c r="B824" s="4">
        <v>0</v>
      </c>
      <c r="C824" s="4">
        <v>30.6</v>
      </c>
      <c r="D824" s="4">
        <v>0</v>
      </c>
      <c r="E824" s="4">
        <v>11.4</v>
      </c>
      <c r="F824" s="4">
        <v>0</v>
      </c>
      <c r="G824" s="4">
        <v>0</v>
      </c>
      <c r="H824" s="4">
        <v>0</v>
      </c>
      <c r="I824" s="4">
        <v>0</v>
      </c>
      <c r="J824" s="4">
        <v>7.8000000000000007</v>
      </c>
      <c r="K824" s="4">
        <v>0</v>
      </c>
      <c r="L824" s="4">
        <v>0</v>
      </c>
      <c r="M824" s="4">
        <v>0</v>
      </c>
      <c r="N824" s="11">
        <f>SUM(line_downtime[[#This Row],[Emergency stop]:[Other]])/60</f>
        <v>0.83</v>
      </c>
      <c r="O824" s="11">
        <f t="shared" si="24"/>
        <v>0.51</v>
      </c>
      <c r="P824" s="11">
        <f t="shared" si="25"/>
        <v>0.31999999999999995</v>
      </c>
      <c r="Q824" s="4">
        <f>SUM(line_downtime[[#This Row],[Emergency stop]:[Other]])</f>
        <v>49.8</v>
      </c>
    </row>
    <row r="825" spans="1:17" x14ac:dyDescent="0.25">
      <c r="A825">
        <v>422934</v>
      </c>
      <c r="B825" s="4">
        <v>0</v>
      </c>
      <c r="C825" s="4">
        <v>0</v>
      </c>
      <c r="D825" s="4">
        <v>0</v>
      </c>
      <c r="E825" s="4">
        <v>0.6</v>
      </c>
      <c r="F825" s="4">
        <v>1.2</v>
      </c>
      <c r="G825" s="4">
        <v>5.3999999999999995</v>
      </c>
      <c r="H825" s="4">
        <v>0</v>
      </c>
      <c r="I825" s="4">
        <v>0</v>
      </c>
      <c r="J825" s="4">
        <v>0</v>
      </c>
      <c r="K825" s="4">
        <v>0</v>
      </c>
      <c r="L825" s="4">
        <v>4.8</v>
      </c>
      <c r="M825" s="4">
        <v>0</v>
      </c>
      <c r="N825" s="11">
        <f>SUM(line_downtime[[#This Row],[Emergency stop]:[Other]])/60</f>
        <v>0.2</v>
      </c>
      <c r="O825" s="11">
        <f t="shared" si="24"/>
        <v>0.18999999999999997</v>
      </c>
      <c r="P825" s="11">
        <f t="shared" si="25"/>
        <v>1.0000000000000037E-2</v>
      </c>
      <c r="Q825" s="4">
        <f>SUM(line_downtime[[#This Row],[Emergency stop]:[Other]])</f>
        <v>12</v>
      </c>
    </row>
    <row r="826" spans="1:17" x14ac:dyDescent="0.25">
      <c r="A826">
        <v>422935</v>
      </c>
      <c r="B826" s="4">
        <v>0</v>
      </c>
      <c r="C826" s="4">
        <v>0</v>
      </c>
      <c r="D826" s="4">
        <v>0</v>
      </c>
      <c r="E826" s="4">
        <v>0</v>
      </c>
      <c r="F826" s="4">
        <v>0</v>
      </c>
      <c r="G826" s="4">
        <v>7.1999999999999993</v>
      </c>
      <c r="H826" s="4">
        <v>1.2</v>
      </c>
      <c r="I826" s="4">
        <v>0</v>
      </c>
      <c r="J826" s="4">
        <v>0</v>
      </c>
      <c r="K826" s="4">
        <v>0</v>
      </c>
      <c r="L826" s="4">
        <v>0</v>
      </c>
      <c r="M826" s="4">
        <v>0</v>
      </c>
      <c r="N826" s="11">
        <f>SUM(line_downtime[[#This Row],[Emergency stop]:[Other]])/60</f>
        <v>0.13999999999999999</v>
      </c>
      <c r="O826" s="11">
        <f t="shared" si="24"/>
        <v>0.11999999999999998</v>
      </c>
      <c r="P826" s="11">
        <f t="shared" si="25"/>
        <v>2.0000000000000004E-2</v>
      </c>
      <c r="Q826" s="4">
        <f>SUM(line_downtime[[#This Row],[Emergency stop]:[Other]])</f>
        <v>8.3999999999999986</v>
      </c>
    </row>
    <row r="827" spans="1:17" x14ac:dyDescent="0.25">
      <c r="A827">
        <v>422936</v>
      </c>
      <c r="B827" s="4">
        <v>0</v>
      </c>
      <c r="C827" s="4">
        <v>0</v>
      </c>
      <c r="D827" s="4">
        <v>0</v>
      </c>
      <c r="E827" s="4">
        <v>14.399999999999999</v>
      </c>
      <c r="F827" s="4">
        <v>0</v>
      </c>
      <c r="G827" s="4">
        <v>0</v>
      </c>
      <c r="H827" s="4">
        <v>0</v>
      </c>
      <c r="I827" s="4">
        <v>0</v>
      </c>
      <c r="J827" s="4">
        <v>0</v>
      </c>
      <c r="K827" s="4">
        <v>25.8</v>
      </c>
      <c r="L827" s="4">
        <v>1.2</v>
      </c>
      <c r="M827" s="4">
        <v>0</v>
      </c>
      <c r="N827" s="11">
        <f>SUM(line_downtime[[#This Row],[Emergency stop]:[Other]])/60</f>
        <v>0.69000000000000006</v>
      </c>
      <c r="O827" s="11">
        <f t="shared" si="24"/>
        <v>0.45</v>
      </c>
      <c r="P827" s="11">
        <f t="shared" si="25"/>
        <v>0.24000000000000005</v>
      </c>
      <c r="Q827" s="4">
        <f>SUM(line_downtime[[#This Row],[Emergency stop]:[Other]])</f>
        <v>41.400000000000006</v>
      </c>
    </row>
    <row r="828" spans="1:17" x14ac:dyDescent="0.25">
      <c r="A828">
        <v>422937</v>
      </c>
      <c r="B828" s="4">
        <v>0</v>
      </c>
      <c r="C828" s="4">
        <v>0</v>
      </c>
      <c r="D828" s="4">
        <v>0</v>
      </c>
      <c r="E828" s="4">
        <v>0</v>
      </c>
      <c r="F828" s="4">
        <v>21.599999999999998</v>
      </c>
      <c r="G828" s="4">
        <v>0</v>
      </c>
      <c r="H828" s="4">
        <v>0</v>
      </c>
      <c r="I828" s="4">
        <v>0</v>
      </c>
      <c r="J828" s="4">
        <v>0</v>
      </c>
      <c r="K828" s="4">
        <v>19.2</v>
      </c>
      <c r="L828" s="4">
        <v>0</v>
      </c>
      <c r="M828" s="4">
        <v>2.4</v>
      </c>
      <c r="N828" s="11">
        <f>SUM(line_downtime[[#This Row],[Emergency stop]:[Other]])/60</f>
        <v>0.72</v>
      </c>
      <c r="O828" s="11">
        <f t="shared" si="24"/>
        <v>0.67999999999999994</v>
      </c>
      <c r="P828" s="11">
        <f t="shared" si="25"/>
        <v>4.0000000000000036E-2</v>
      </c>
      <c r="Q828" s="4">
        <f>SUM(line_downtime[[#This Row],[Emergency stop]:[Other]])</f>
        <v>43.199999999999996</v>
      </c>
    </row>
    <row r="829" spans="1:17" x14ac:dyDescent="0.25">
      <c r="A829">
        <v>422938</v>
      </c>
      <c r="B829" s="4">
        <v>0</v>
      </c>
      <c r="C829" s="4">
        <v>0</v>
      </c>
      <c r="D829" s="4">
        <v>5.3999999999999995</v>
      </c>
      <c r="E829" s="4">
        <v>0</v>
      </c>
      <c r="F829" s="4">
        <v>0</v>
      </c>
      <c r="G829" s="4">
        <v>19.8</v>
      </c>
      <c r="H829" s="4">
        <v>13.2</v>
      </c>
      <c r="I829" s="4">
        <v>0</v>
      </c>
      <c r="J829" s="4">
        <v>2.4</v>
      </c>
      <c r="K829" s="4">
        <v>0</v>
      </c>
      <c r="L829" s="4">
        <v>0</v>
      </c>
      <c r="M829" s="4">
        <v>0</v>
      </c>
      <c r="N829" s="11">
        <f>SUM(line_downtime[[#This Row],[Emergency stop]:[Other]])/60</f>
        <v>0.67999999999999994</v>
      </c>
      <c r="O829" s="11">
        <f t="shared" si="24"/>
        <v>0.33</v>
      </c>
      <c r="P829" s="11">
        <f t="shared" si="25"/>
        <v>0.34999999999999992</v>
      </c>
      <c r="Q829" s="4">
        <f>SUM(line_downtime[[#This Row],[Emergency stop]:[Other]])</f>
        <v>40.799999999999997</v>
      </c>
    </row>
    <row r="830" spans="1:17" x14ac:dyDescent="0.25">
      <c r="A830">
        <v>422939</v>
      </c>
      <c r="B830" s="4">
        <v>46.800000000000004</v>
      </c>
      <c r="C830" s="4">
        <v>0</v>
      </c>
      <c r="D830" s="4">
        <v>0</v>
      </c>
      <c r="E830" s="4">
        <v>0</v>
      </c>
      <c r="F830" s="4">
        <v>0</v>
      </c>
      <c r="G830" s="4">
        <v>0</v>
      </c>
      <c r="H830" s="4">
        <v>0</v>
      </c>
      <c r="I830" s="4">
        <v>0</v>
      </c>
      <c r="J830" s="4">
        <v>0</v>
      </c>
      <c r="K830" s="4">
        <v>5.3999999999999995</v>
      </c>
      <c r="L830" s="4">
        <v>0</v>
      </c>
      <c r="M830" s="4">
        <v>0</v>
      </c>
      <c r="N830" s="11">
        <f>SUM(line_downtime[[#This Row],[Emergency stop]:[Other]])/60</f>
        <v>0.87</v>
      </c>
      <c r="O830" s="11">
        <f t="shared" si="24"/>
        <v>0.09</v>
      </c>
      <c r="P830" s="11">
        <f t="shared" si="25"/>
        <v>0.78</v>
      </c>
      <c r="Q830" s="4">
        <f>SUM(line_downtime[[#This Row],[Emergency stop]:[Other]])</f>
        <v>52.2</v>
      </c>
    </row>
    <row r="831" spans="1:17" x14ac:dyDescent="0.25">
      <c r="A831">
        <v>422940</v>
      </c>
      <c r="B831" s="4">
        <v>0</v>
      </c>
      <c r="C831" s="4">
        <v>0</v>
      </c>
      <c r="D831" s="4">
        <v>8.4</v>
      </c>
      <c r="E831" s="4">
        <v>0</v>
      </c>
      <c r="F831" s="4">
        <v>0</v>
      </c>
      <c r="G831" s="4">
        <v>0</v>
      </c>
      <c r="H831" s="4">
        <v>13.8</v>
      </c>
      <c r="I831" s="4">
        <v>0</v>
      </c>
      <c r="J831" s="4">
        <v>0</v>
      </c>
      <c r="K831" s="4">
        <v>2.4</v>
      </c>
      <c r="L831" s="4">
        <v>0</v>
      </c>
      <c r="M831" s="4">
        <v>0</v>
      </c>
      <c r="N831" s="11">
        <f>SUM(line_downtime[[#This Row],[Emergency stop]:[Other]])/60</f>
        <v>0.41000000000000003</v>
      </c>
      <c r="O831" s="11">
        <f t="shared" si="24"/>
        <v>0.04</v>
      </c>
      <c r="P831" s="11">
        <f t="shared" si="25"/>
        <v>0.37000000000000005</v>
      </c>
      <c r="Q831" s="4">
        <f>SUM(line_downtime[[#This Row],[Emergency stop]:[Other]])</f>
        <v>24.6</v>
      </c>
    </row>
    <row r="832" spans="1:17" x14ac:dyDescent="0.25">
      <c r="A832">
        <v>422941</v>
      </c>
      <c r="B832" s="4">
        <v>0</v>
      </c>
      <c r="C832" s="4">
        <v>0</v>
      </c>
      <c r="D832" s="4">
        <v>0</v>
      </c>
      <c r="E832" s="4">
        <v>0</v>
      </c>
      <c r="F832" s="4">
        <v>0</v>
      </c>
      <c r="G832" s="4">
        <v>1.7999999999999998</v>
      </c>
      <c r="H832" s="4">
        <v>3.5999999999999996</v>
      </c>
      <c r="I832" s="4">
        <v>3.5999999999999996</v>
      </c>
      <c r="J832" s="4">
        <v>0</v>
      </c>
      <c r="K832" s="4">
        <v>0</v>
      </c>
      <c r="L832" s="4">
        <v>0</v>
      </c>
      <c r="M832" s="4">
        <v>0</v>
      </c>
      <c r="N832" s="11">
        <f>SUM(line_downtime[[#This Row],[Emergency stop]:[Other]])/60</f>
        <v>0.15</v>
      </c>
      <c r="O832" s="11">
        <f t="shared" si="24"/>
        <v>0.09</v>
      </c>
      <c r="P832" s="11">
        <f t="shared" si="25"/>
        <v>0.06</v>
      </c>
      <c r="Q832" s="4">
        <f>SUM(line_downtime[[#This Row],[Emergency stop]:[Other]])</f>
        <v>9</v>
      </c>
    </row>
    <row r="833" spans="1:17" x14ac:dyDescent="0.25">
      <c r="A833">
        <v>422942</v>
      </c>
      <c r="B833" s="4">
        <v>0</v>
      </c>
      <c r="C833" s="4">
        <v>0</v>
      </c>
      <c r="D833" s="4">
        <v>2.4</v>
      </c>
      <c r="E833" s="4">
        <v>3</v>
      </c>
      <c r="F833" s="4">
        <v>0</v>
      </c>
      <c r="G833" s="4">
        <v>0</v>
      </c>
      <c r="H833" s="4">
        <v>10.200000000000001</v>
      </c>
      <c r="I833" s="4">
        <v>0</v>
      </c>
      <c r="J833" s="4">
        <v>0</v>
      </c>
      <c r="K833" s="4">
        <v>0</v>
      </c>
      <c r="L833" s="4">
        <v>0</v>
      </c>
      <c r="M833" s="4">
        <v>6.6</v>
      </c>
      <c r="N833" s="11">
        <f>SUM(line_downtime[[#This Row],[Emergency stop]:[Other]])/60</f>
        <v>0.37000000000000005</v>
      </c>
      <c r="O833" s="11">
        <f t="shared" si="24"/>
        <v>0</v>
      </c>
      <c r="P833" s="11">
        <f t="shared" si="25"/>
        <v>0.37000000000000005</v>
      </c>
      <c r="Q833" s="4">
        <f>SUM(line_downtime[[#This Row],[Emergency stop]:[Other]])</f>
        <v>22.200000000000003</v>
      </c>
    </row>
    <row r="834" spans="1:17" x14ac:dyDescent="0.25">
      <c r="A834">
        <v>422943</v>
      </c>
      <c r="B834" s="4">
        <v>0</v>
      </c>
      <c r="C834" s="4">
        <v>0</v>
      </c>
      <c r="D834" s="4">
        <v>0</v>
      </c>
      <c r="E834" s="4">
        <v>0</v>
      </c>
      <c r="F834" s="4">
        <v>1.2</v>
      </c>
      <c r="G834" s="4">
        <v>0</v>
      </c>
      <c r="H834" s="4">
        <v>5.3999999999999995</v>
      </c>
      <c r="I834" s="4">
        <v>0</v>
      </c>
      <c r="J834" s="4">
        <v>0</v>
      </c>
      <c r="K834" s="4">
        <v>0</v>
      </c>
      <c r="L834" s="4">
        <v>0</v>
      </c>
      <c r="M834" s="4">
        <v>0</v>
      </c>
      <c r="N834" s="11">
        <f>SUM(line_downtime[[#This Row],[Emergency stop]:[Other]])/60</f>
        <v>0.11</v>
      </c>
      <c r="O834" s="11">
        <f t="shared" si="24"/>
        <v>0.02</v>
      </c>
      <c r="P834" s="11">
        <f t="shared" si="25"/>
        <v>0.09</v>
      </c>
      <c r="Q834" s="4">
        <f>SUM(line_downtime[[#This Row],[Emergency stop]:[Other]])</f>
        <v>6.6</v>
      </c>
    </row>
    <row r="835" spans="1:17" x14ac:dyDescent="0.25">
      <c r="A835">
        <v>422944</v>
      </c>
      <c r="B835" s="4">
        <v>0</v>
      </c>
      <c r="C835" s="4">
        <v>0</v>
      </c>
      <c r="D835" s="4">
        <v>0</v>
      </c>
      <c r="E835" s="4">
        <v>0</v>
      </c>
      <c r="F835" s="4">
        <v>0</v>
      </c>
      <c r="G835" s="4">
        <v>0</v>
      </c>
      <c r="H835" s="4">
        <v>0</v>
      </c>
      <c r="I835" s="4">
        <v>27.6</v>
      </c>
      <c r="J835" s="4">
        <v>0</v>
      </c>
      <c r="K835" s="4">
        <v>0</v>
      </c>
      <c r="L835" s="4">
        <v>0</v>
      </c>
      <c r="M835" s="4">
        <v>0</v>
      </c>
      <c r="N835" s="11">
        <f>SUM(line_downtime[[#This Row],[Emergency stop]:[Other]])/60</f>
        <v>0.46</v>
      </c>
      <c r="O835" s="11">
        <f t="shared" ref="O835:O898" si="26">(C835+F835+G835+I835+K835+L835)/60</f>
        <v>0.46</v>
      </c>
      <c r="P835" s="11">
        <f t="shared" ref="P835:P898" si="27">N835-O835</f>
        <v>0</v>
      </c>
      <c r="Q835" s="4">
        <f>SUM(line_downtime[[#This Row],[Emergency stop]:[Other]])</f>
        <v>27.6</v>
      </c>
    </row>
    <row r="836" spans="1:17" x14ac:dyDescent="0.25">
      <c r="A836">
        <v>422945</v>
      </c>
      <c r="B836" s="4">
        <v>0</v>
      </c>
      <c r="C836" s="4">
        <v>0</v>
      </c>
      <c r="D836" s="4">
        <v>0</v>
      </c>
      <c r="E836" s="4">
        <v>0</v>
      </c>
      <c r="F836" s="4">
        <v>0</v>
      </c>
      <c r="G836" s="4">
        <v>0</v>
      </c>
      <c r="H836" s="4">
        <v>0</v>
      </c>
      <c r="I836" s="4">
        <v>0</v>
      </c>
      <c r="J836" s="4">
        <v>58.8</v>
      </c>
      <c r="K836" s="4">
        <v>0</v>
      </c>
      <c r="L836" s="4">
        <v>0</v>
      </c>
      <c r="M836" s="4">
        <v>0</v>
      </c>
      <c r="N836" s="11">
        <f>SUM(line_downtime[[#This Row],[Emergency stop]:[Other]])/60</f>
        <v>0.98</v>
      </c>
      <c r="O836" s="11">
        <f t="shared" si="26"/>
        <v>0</v>
      </c>
      <c r="P836" s="11">
        <f t="shared" si="27"/>
        <v>0.98</v>
      </c>
      <c r="Q836" s="4">
        <f>SUM(line_downtime[[#This Row],[Emergency stop]:[Other]])</f>
        <v>58.8</v>
      </c>
    </row>
    <row r="837" spans="1:17" x14ac:dyDescent="0.25">
      <c r="A837">
        <v>422946</v>
      </c>
      <c r="B837" s="4">
        <v>0</v>
      </c>
      <c r="C837" s="4">
        <v>0</v>
      </c>
      <c r="D837" s="4">
        <v>0</v>
      </c>
      <c r="E837" s="4">
        <v>3</v>
      </c>
      <c r="F837" s="4">
        <v>0</v>
      </c>
      <c r="G837" s="4">
        <v>0</v>
      </c>
      <c r="H837" s="4">
        <v>0</v>
      </c>
      <c r="I837" s="4">
        <v>0</v>
      </c>
      <c r="J837" s="4">
        <v>15</v>
      </c>
      <c r="K837" s="4">
        <v>0</v>
      </c>
      <c r="L837" s="4">
        <v>0</v>
      </c>
      <c r="M837" s="4">
        <v>1.2</v>
      </c>
      <c r="N837" s="11">
        <f>SUM(line_downtime[[#This Row],[Emergency stop]:[Other]])/60</f>
        <v>0.32</v>
      </c>
      <c r="O837" s="11">
        <f t="shared" si="26"/>
        <v>0</v>
      </c>
      <c r="P837" s="11">
        <f t="shared" si="27"/>
        <v>0.32</v>
      </c>
      <c r="Q837" s="4">
        <f>SUM(line_downtime[[#This Row],[Emergency stop]:[Other]])</f>
        <v>19.2</v>
      </c>
    </row>
    <row r="838" spans="1:17" x14ac:dyDescent="0.25">
      <c r="A838">
        <v>422947</v>
      </c>
      <c r="B838" s="4">
        <v>0</v>
      </c>
      <c r="C838" s="4">
        <v>0</v>
      </c>
      <c r="D838" s="4">
        <v>0</v>
      </c>
      <c r="E838" s="4">
        <v>46.2</v>
      </c>
      <c r="F838" s="4">
        <v>0</v>
      </c>
      <c r="G838" s="4">
        <v>0</v>
      </c>
      <c r="H838" s="4">
        <v>0</v>
      </c>
      <c r="I838" s="4">
        <v>0</v>
      </c>
      <c r="J838" s="4">
        <v>0</v>
      </c>
      <c r="K838" s="4">
        <v>0</v>
      </c>
      <c r="L838" s="4">
        <v>0</v>
      </c>
      <c r="M838" s="4">
        <v>0</v>
      </c>
      <c r="N838" s="11">
        <f>SUM(line_downtime[[#This Row],[Emergency stop]:[Other]])/60</f>
        <v>0.77</v>
      </c>
      <c r="O838" s="11">
        <f t="shared" si="26"/>
        <v>0</v>
      </c>
      <c r="P838" s="11">
        <f t="shared" si="27"/>
        <v>0.77</v>
      </c>
      <c r="Q838" s="4">
        <f>SUM(line_downtime[[#This Row],[Emergency stop]:[Other]])</f>
        <v>46.2</v>
      </c>
    </row>
    <row r="839" spans="1:17" x14ac:dyDescent="0.25">
      <c r="A839">
        <v>422948</v>
      </c>
      <c r="B839" s="4">
        <v>0</v>
      </c>
      <c r="C839" s="4">
        <v>0</v>
      </c>
      <c r="D839" s="4">
        <v>0</v>
      </c>
      <c r="E839" s="4">
        <v>3</v>
      </c>
      <c r="F839" s="4">
        <v>0</v>
      </c>
      <c r="G839" s="4">
        <v>0</v>
      </c>
      <c r="H839" s="4">
        <v>20.400000000000002</v>
      </c>
      <c r="I839" s="4">
        <v>0</v>
      </c>
      <c r="J839" s="4">
        <v>0</v>
      </c>
      <c r="K839" s="4">
        <v>0</v>
      </c>
      <c r="L839" s="4">
        <v>0</v>
      </c>
      <c r="M839" s="4">
        <v>0</v>
      </c>
      <c r="N839" s="11">
        <f>SUM(line_downtime[[#This Row],[Emergency stop]:[Other]])/60</f>
        <v>0.39</v>
      </c>
      <c r="O839" s="11">
        <f t="shared" si="26"/>
        <v>0</v>
      </c>
      <c r="P839" s="11">
        <f t="shared" si="27"/>
        <v>0.39</v>
      </c>
      <c r="Q839" s="4">
        <f>SUM(line_downtime[[#This Row],[Emergency stop]:[Other]])</f>
        <v>23.400000000000002</v>
      </c>
    </row>
    <row r="840" spans="1:17" x14ac:dyDescent="0.25">
      <c r="A840">
        <v>422949</v>
      </c>
      <c r="B840" s="4">
        <v>24</v>
      </c>
      <c r="C840" s="4">
        <v>0</v>
      </c>
      <c r="D840" s="4">
        <v>0</v>
      </c>
      <c r="E840" s="4">
        <v>0</v>
      </c>
      <c r="F840" s="4">
        <v>0</v>
      </c>
      <c r="G840" s="4">
        <v>0</v>
      </c>
      <c r="H840" s="4">
        <v>0</v>
      </c>
      <c r="I840" s="4">
        <v>0</v>
      </c>
      <c r="J840" s="4">
        <v>0</v>
      </c>
      <c r="K840" s="4">
        <v>0</v>
      </c>
      <c r="L840" s="4">
        <v>0</v>
      </c>
      <c r="M840" s="4">
        <v>0</v>
      </c>
      <c r="N840" s="11">
        <f>SUM(line_downtime[[#This Row],[Emergency stop]:[Other]])/60</f>
        <v>0.4</v>
      </c>
      <c r="O840" s="11">
        <f t="shared" si="26"/>
        <v>0</v>
      </c>
      <c r="P840" s="11">
        <f t="shared" si="27"/>
        <v>0.4</v>
      </c>
      <c r="Q840" s="4">
        <f>SUM(line_downtime[[#This Row],[Emergency stop]:[Other]])</f>
        <v>24</v>
      </c>
    </row>
    <row r="841" spans="1:17" x14ac:dyDescent="0.25">
      <c r="A841">
        <v>422950</v>
      </c>
      <c r="B841" s="4">
        <v>0</v>
      </c>
      <c r="C841" s="4">
        <v>0</v>
      </c>
      <c r="D841" s="4">
        <v>21</v>
      </c>
      <c r="E841" s="4">
        <v>0</v>
      </c>
      <c r="F841" s="4">
        <v>0</v>
      </c>
      <c r="G841" s="4">
        <v>0</v>
      </c>
      <c r="H841" s="4">
        <v>0</v>
      </c>
      <c r="I841" s="4">
        <v>0</v>
      </c>
      <c r="J841" s="4">
        <v>0</v>
      </c>
      <c r="K841" s="4">
        <v>3.5999999999999996</v>
      </c>
      <c r="L841" s="4">
        <v>0</v>
      </c>
      <c r="M841" s="4">
        <v>0</v>
      </c>
      <c r="N841" s="11">
        <f>SUM(line_downtime[[#This Row],[Emergency stop]:[Other]])/60</f>
        <v>0.41000000000000003</v>
      </c>
      <c r="O841" s="11">
        <f t="shared" si="26"/>
        <v>5.9999999999999991E-2</v>
      </c>
      <c r="P841" s="11">
        <f t="shared" si="27"/>
        <v>0.35000000000000003</v>
      </c>
      <c r="Q841" s="4">
        <f>SUM(line_downtime[[#This Row],[Emergency stop]:[Other]])</f>
        <v>24.6</v>
      </c>
    </row>
    <row r="842" spans="1:17" x14ac:dyDescent="0.25">
      <c r="A842">
        <v>422951</v>
      </c>
      <c r="B842" s="4">
        <v>0</v>
      </c>
      <c r="C842" s="4">
        <v>1.2</v>
      </c>
      <c r="D842" s="4">
        <v>0</v>
      </c>
      <c r="E842" s="4">
        <v>0</v>
      </c>
      <c r="F842" s="4">
        <v>0</v>
      </c>
      <c r="G842" s="4">
        <v>0</v>
      </c>
      <c r="H842" s="4">
        <v>0</v>
      </c>
      <c r="I842" s="4">
        <v>8.4</v>
      </c>
      <c r="J842" s="4">
        <v>0</v>
      </c>
      <c r="K842" s="4">
        <v>0</v>
      </c>
      <c r="L842" s="4">
        <v>1.2</v>
      </c>
      <c r="M842" s="4">
        <v>0</v>
      </c>
      <c r="N842" s="11">
        <f>SUM(line_downtime[[#This Row],[Emergency stop]:[Other]])/60</f>
        <v>0.18</v>
      </c>
      <c r="O842" s="11">
        <f t="shared" si="26"/>
        <v>0.18</v>
      </c>
      <c r="P842" s="11">
        <f t="shared" si="27"/>
        <v>0</v>
      </c>
      <c r="Q842" s="4">
        <f>SUM(line_downtime[[#This Row],[Emergency stop]:[Other]])</f>
        <v>10.799999999999999</v>
      </c>
    </row>
    <row r="843" spans="1:17" x14ac:dyDescent="0.25">
      <c r="A843">
        <v>422952</v>
      </c>
      <c r="B843" s="4">
        <v>0</v>
      </c>
      <c r="C843" s="4">
        <v>3.5999999999999996</v>
      </c>
      <c r="D843" s="4">
        <v>0</v>
      </c>
      <c r="E843" s="4">
        <v>0</v>
      </c>
      <c r="F843" s="4">
        <v>0</v>
      </c>
      <c r="G843" s="4">
        <v>0</v>
      </c>
      <c r="H843" s="4">
        <v>14.399999999999999</v>
      </c>
      <c r="I843" s="4">
        <v>0</v>
      </c>
      <c r="J843" s="4">
        <v>0</v>
      </c>
      <c r="K843" s="4">
        <v>0</v>
      </c>
      <c r="L843" s="4">
        <v>0</v>
      </c>
      <c r="M843" s="4">
        <v>0</v>
      </c>
      <c r="N843" s="11">
        <f>SUM(line_downtime[[#This Row],[Emergency stop]:[Other]])/60</f>
        <v>0.3</v>
      </c>
      <c r="O843" s="11">
        <f t="shared" si="26"/>
        <v>5.9999999999999991E-2</v>
      </c>
      <c r="P843" s="11">
        <f t="shared" si="27"/>
        <v>0.24</v>
      </c>
      <c r="Q843" s="4">
        <f>SUM(line_downtime[[#This Row],[Emergency stop]:[Other]])</f>
        <v>18</v>
      </c>
    </row>
    <row r="844" spans="1:17" x14ac:dyDescent="0.25">
      <c r="A844">
        <v>422953</v>
      </c>
      <c r="B844" s="4">
        <v>0</v>
      </c>
      <c r="C844" s="4">
        <v>0</v>
      </c>
      <c r="D844" s="4">
        <v>2.4</v>
      </c>
      <c r="E844" s="4">
        <v>25.2</v>
      </c>
      <c r="F844" s="4">
        <v>0</v>
      </c>
      <c r="G844" s="4">
        <v>6</v>
      </c>
      <c r="H844" s="4">
        <v>0</v>
      </c>
      <c r="I844" s="4">
        <v>0</v>
      </c>
      <c r="J844" s="4">
        <v>0</v>
      </c>
      <c r="K844" s="4">
        <v>0</v>
      </c>
      <c r="L844" s="4">
        <v>0</v>
      </c>
      <c r="M844" s="4">
        <v>0</v>
      </c>
      <c r="N844" s="11">
        <f>SUM(line_downtime[[#This Row],[Emergency stop]:[Other]])/60</f>
        <v>0.55999999999999994</v>
      </c>
      <c r="O844" s="11">
        <f t="shared" si="26"/>
        <v>0.1</v>
      </c>
      <c r="P844" s="11">
        <f t="shared" si="27"/>
        <v>0.45999999999999996</v>
      </c>
      <c r="Q844" s="4">
        <f>SUM(line_downtime[[#This Row],[Emergency stop]:[Other]])</f>
        <v>33.599999999999994</v>
      </c>
    </row>
    <row r="845" spans="1:17" x14ac:dyDescent="0.25">
      <c r="A845">
        <v>422954</v>
      </c>
      <c r="B845" s="4">
        <v>0.6</v>
      </c>
      <c r="C845" s="4">
        <v>0</v>
      </c>
      <c r="D845" s="4">
        <v>0</v>
      </c>
      <c r="E845" s="4">
        <v>0</v>
      </c>
      <c r="F845" s="4">
        <v>0</v>
      </c>
      <c r="G845" s="4">
        <v>0</v>
      </c>
      <c r="H845" s="4">
        <v>0</v>
      </c>
      <c r="I845" s="4">
        <v>0</v>
      </c>
      <c r="J845" s="4">
        <v>0</v>
      </c>
      <c r="K845" s="4">
        <v>7.8000000000000007</v>
      </c>
      <c r="L845" s="4">
        <v>6</v>
      </c>
      <c r="M845" s="4">
        <v>66</v>
      </c>
      <c r="N845" s="11">
        <f>SUM(line_downtime[[#This Row],[Emergency stop]:[Other]])/60</f>
        <v>1.34</v>
      </c>
      <c r="O845" s="11">
        <f t="shared" si="26"/>
        <v>0.23</v>
      </c>
      <c r="P845" s="11">
        <f t="shared" si="27"/>
        <v>1.1100000000000001</v>
      </c>
      <c r="Q845" s="4">
        <f>SUM(line_downtime[[#This Row],[Emergency stop]:[Other]])</f>
        <v>80.400000000000006</v>
      </c>
    </row>
    <row r="846" spans="1:17" x14ac:dyDescent="0.25">
      <c r="A846">
        <v>422955</v>
      </c>
      <c r="B846" s="4">
        <v>0</v>
      </c>
      <c r="C846" s="4">
        <v>0.6</v>
      </c>
      <c r="D846" s="4">
        <v>0</v>
      </c>
      <c r="E846" s="4">
        <v>0</v>
      </c>
      <c r="F846" s="4">
        <v>0</v>
      </c>
      <c r="G846" s="4">
        <v>0.6</v>
      </c>
      <c r="H846" s="4">
        <v>0</v>
      </c>
      <c r="I846" s="4">
        <v>0</v>
      </c>
      <c r="J846" s="4">
        <v>2.4</v>
      </c>
      <c r="K846" s="4">
        <v>3.5999999999999996</v>
      </c>
      <c r="L846" s="4">
        <v>0</v>
      </c>
      <c r="M846" s="4">
        <v>0</v>
      </c>
      <c r="N846" s="11">
        <f>SUM(line_downtime[[#This Row],[Emergency stop]:[Other]])/60</f>
        <v>0.11999999999999998</v>
      </c>
      <c r="O846" s="11">
        <f t="shared" si="26"/>
        <v>0.08</v>
      </c>
      <c r="P846" s="11">
        <f t="shared" si="27"/>
        <v>3.999999999999998E-2</v>
      </c>
      <c r="Q846" s="4">
        <f>SUM(line_downtime[[#This Row],[Emergency stop]:[Other]])</f>
        <v>7.1999999999999993</v>
      </c>
    </row>
    <row r="847" spans="1:17" x14ac:dyDescent="0.25">
      <c r="A847">
        <v>422956</v>
      </c>
      <c r="B847" s="4">
        <v>3.5999999999999996</v>
      </c>
      <c r="C847" s="4">
        <v>0</v>
      </c>
      <c r="D847" s="4">
        <v>0</v>
      </c>
      <c r="E847" s="4">
        <v>0</v>
      </c>
      <c r="F847" s="4">
        <v>0</v>
      </c>
      <c r="G847" s="4">
        <v>13.8</v>
      </c>
      <c r="H847" s="4">
        <v>0</v>
      </c>
      <c r="I847" s="4">
        <v>1.7999999999999998</v>
      </c>
      <c r="J847" s="4">
        <v>0</v>
      </c>
      <c r="K847" s="4">
        <v>0</v>
      </c>
      <c r="L847" s="4">
        <v>17.399999999999999</v>
      </c>
      <c r="M847" s="4">
        <v>0</v>
      </c>
      <c r="N847" s="11">
        <f>SUM(line_downtime[[#This Row],[Emergency stop]:[Other]])/60</f>
        <v>0.60999999999999988</v>
      </c>
      <c r="O847" s="11">
        <f t="shared" si="26"/>
        <v>0.55000000000000004</v>
      </c>
      <c r="P847" s="11">
        <f t="shared" si="27"/>
        <v>5.9999999999999831E-2</v>
      </c>
      <c r="Q847" s="4">
        <f>SUM(line_downtime[[#This Row],[Emergency stop]:[Other]])</f>
        <v>36.599999999999994</v>
      </c>
    </row>
    <row r="848" spans="1:17" x14ac:dyDescent="0.25">
      <c r="A848">
        <v>422957</v>
      </c>
      <c r="B848" s="4">
        <v>0</v>
      </c>
      <c r="C848" s="4">
        <v>0</v>
      </c>
      <c r="D848" s="4">
        <v>0</v>
      </c>
      <c r="E848" s="4">
        <v>0</v>
      </c>
      <c r="F848" s="4">
        <v>0</v>
      </c>
      <c r="G848" s="4">
        <v>42.599999999999994</v>
      </c>
      <c r="H848" s="4">
        <v>0</v>
      </c>
      <c r="I848" s="4">
        <v>0</v>
      </c>
      <c r="J848" s="4">
        <v>0</v>
      </c>
      <c r="K848" s="4">
        <v>0</v>
      </c>
      <c r="L848" s="4">
        <v>9</v>
      </c>
      <c r="M848" s="4">
        <v>0</v>
      </c>
      <c r="N848" s="11">
        <f>SUM(line_downtime[[#This Row],[Emergency stop]:[Other]])/60</f>
        <v>0.85999999999999988</v>
      </c>
      <c r="O848" s="11">
        <f t="shared" si="26"/>
        <v>0.85999999999999988</v>
      </c>
      <c r="P848" s="11">
        <f t="shared" si="27"/>
        <v>0</v>
      </c>
      <c r="Q848" s="4">
        <f>SUM(line_downtime[[#This Row],[Emergency stop]:[Other]])</f>
        <v>51.599999999999994</v>
      </c>
    </row>
    <row r="849" spans="1:17" x14ac:dyDescent="0.25">
      <c r="A849">
        <v>422958</v>
      </c>
      <c r="B849" s="4">
        <v>0</v>
      </c>
      <c r="C849" s="4">
        <v>0</v>
      </c>
      <c r="D849" s="4">
        <v>0</v>
      </c>
      <c r="E849" s="4">
        <v>0</v>
      </c>
      <c r="F849" s="4">
        <v>0</v>
      </c>
      <c r="G849" s="4">
        <v>0</v>
      </c>
      <c r="H849" s="4">
        <v>5.3999999999999995</v>
      </c>
      <c r="I849" s="4">
        <v>0</v>
      </c>
      <c r="J849" s="4">
        <v>0</v>
      </c>
      <c r="K849" s="4">
        <v>7.8000000000000007</v>
      </c>
      <c r="L849" s="4">
        <v>0</v>
      </c>
      <c r="M849" s="4">
        <v>0.6</v>
      </c>
      <c r="N849" s="11">
        <f>SUM(line_downtime[[#This Row],[Emergency stop]:[Other]])/60</f>
        <v>0.22999999999999998</v>
      </c>
      <c r="O849" s="11">
        <f t="shared" si="26"/>
        <v>0.13</v>
      </c>
      <c r="P849" s="11">
        <f t="shared" si="27"/>
        <v>9.9999999999999978E-2</v>
      </c>
      <c r="Q849" s="4">
        <f>SUM(line_downtime[[#This Row],[Emergency stop]:[Other]])</f>
        <v>13.799999999999999</v>
      </c>
    </row>
    <row r="850" spans="1:17" x14ac:dyDescent="0.25">
      <c r="A850">
        <v>422959</v>
      </c>
      <c r="B850" s="4">
        <v>40.800000000000004</v>
      </c>
      <c r="C850" s="4">
        <v>0</v>
      </c>
      <c r="D850" s="4">
        <v>0</v>
      </c>
      <c r="E850" s="4">
        <v>29.4</v>
      </c>
      <c r="F850" s="4">
        <v>0</v>
      </c>
      <c r="G850" s="4">
        <v>0</v>
      </c>
      <c r="H850" s="4">
        <v>0</v>
      </c>
      <c r="I850" s="4">
        <v>0</v>
      </c>
      <c r="J850" s="4">
        <v>0</v>
      </c>
      <c r="K850" s="4">
        <v>0</v>
      </c>
      <c r="L850" s="4">
        <v>0</v>
      </c>
      <c r="M850" s="4">
        <v>21.599999999999998</v>
      </c>
      <c r="N850" s="11">
        <f>SUM(line_downtime[[#This Row],[Emergency stop]:[Other]])/60</f>
        <v>1.53</v>
      </c>
      <c r="O850" s="11">
        <f t="shared" si="26"/>
        <v>0</v>
      </c>
      <c r="P850" s="11">
        <f t="shared" si="27"/>
        <v>1.53</v>
      </c>
      <c r="Q850" s="4">
        <f>SUM(line_downtime[[#This Row],[Emergency stop]:[Other]])</f>
        <v>91.8</v>
      </c>
    </row>
    <row r="851" spans="1:17" x14ac:dyDescent="0.25">
      <c r="A851">
        <v>422960</v>
      </c>
      <c r="B851" s="4">
        <v>0</v>
      </c>
      <c r="C851" s="4">
        <v>0</v>
      </c>
      <c r="D851" s="4">
        <v>0</v>
      </c>
      <c r="E851" s="4">
        <v>12</v>
      </c>
      <c r="F851" s="4">
        <v>2.4</v>
      </c>
      <c r="G851" s="4">
        <v>0</v>
      </c>
      <c r="H851" s="4">
        <v>7.8000000000000007</v>
      </c>
      <c r="I851" s="4">
        <v>0</v>
      </c>
      <c r="J851" s="4">
        <v>0</v>
      </c>
      <c r="K851" s="4">
        <v>30.6</v>
      </c>
      <c r="L851" s="4">
        <v>0</v>
      </c>
      <c r="M851" s="4">
        <v>0</v>
      </c>
      <c r="N851" s="11">
        <f>SUM(line_downtime[[#This Row],[Emergency stop]:[Other]])/60</f>
        <v>0.88000000000000012</v>
      </c>
      <c r="O851" s="11">
        <f t="shared" si="26"/>
        <v>0.55000000000000004</v>
      </c>
      <c r="P851" s="11">
        <f t="shared" si="27"/>
        <v>0.33000000000000007</v>
      </c>
      <c r="Q851" s="4">
        <f>SUM(line_downtime[[#This Row],[Emergency stop]:[Other]])</f>
        <v>52.800000000000004</v>
      </c>
    </row>
    <row r="852" spans="1:17" x14ac:dyDescent="0.25">
      <c r="A852">
        <v>422961</v>
      </c>
      <c r="B852" s="4">
        <v>0</v>
      </c>
      <c r="C852" s="4">
        <v>0</v>
      </c>
      <c r="D852" s="4">
        <v>0</v>
      </c>
      <c r="E852" s="4">
        <v>0</v>
      </c>
      <c r="F852" s="4">
        <v>6.6</v>
      </c>
      <c r="G852" s="4">
        <v>0</v>
      </c>
      <c r="H852" s="4">
        <v>0</v>
      </c>
      <c r="I852" s="4">
        <v>0</v>
      </c>
      <c r="J852" s="4">
        <v>0</v>
      </c>
      <c r="K852" s="4">
        <v>0</v>
      </c>
      <c r="L852" s="4">
        <v>0</v>
      </c>
      <c r="M852" s="4">
        <v>0</v>
      </c>
      <c r="N852" s="11">
        <f>SUM(line_downtime[[#This Row],[Emergency stop]:[Other]])/60</f>
        <v>0.11</v>
      </c>
      <c r="O852" s="11">
        <f t="shared" si="26"/>
        <v>0.11</v>
      </c>
      <c r="P852" s="11">
        <f t="shared" si="27"/>
        <v>0</v>
      </c>
      <c r="Q852" s="4">
        <f>SUM(line_downtime[[#This Row],[Emergency stop]:[Other]])</f>
        <v>6.6</v>
      </c>
    </row>
    <row r="853" spans="1:17" x14ac:dyDescent="0.25">
      <c r="A853">
        <v>422962</v>
      </c>
      <c r="B853" s="4">
        <v>13.8</v>
      </c>
      <c r="C853" s="4">
        <v>0</v>
      </c>
      <c r="D853" s="4">
        <v>0</v>
      </c>
      <c r="E853" s="4">
        <v>7.8000000000000007</v>
      </c>
      <c r="F853" s="4">
        <v>0</v>
      </c>
      <c r="G853" s="4">
        <v>0</v>
      </c>
      <c r="H853" s="4">
        <v>0</v>
      </c>
      <c r="I853" s="4">
        <v>0</v>
      </c>
      <c r="J853" s="4">
        <v>7.1999999999999993</v>
      </c>
      <c r="K853" s="4">
        <v>25.8</v>
      </c>
      <c r="L853" s="4">
        <v>0</v>
      </c>
      <c r="M853" s="4">
        <v>0</v>
      </c>
      <c r="N853" s="11">
        <f>SUM(line_downtime[[#This Row],[Emergency stop]:[Other]])/60</f>
        <v>0.91</v>
      </c>
      <c r="O853" s="11">
        <f t="shared" si="26"/>
        <v>0.43</v>
      </c>
      <c r="P853" s="11">
        <f t="shared" si="27"/>
        <v>0.48000000000000004</v>
      </c>
      <c r="Q853" s="4">
        <f>SUM(line_downtime[[#This Row],[Emergency stop]:[Other]])</f>
        <v>54.6</v>
      </c>
    </row>
    <row r="854" spans="1:17" x14ac:dyDescent="0.25">
      <c r="A854">
        <v>422963</v>
      </c>
      <c r="B854" s="4">
        <v>0</v>
      </c>
      <c r="C854" s="4">
        <v>0</v>
      </c>
      <c r="D854" s="4">
        <v>37.200000000000003</v>
      </c>
      <c r="E854" s="4">
        <v>6</v>
      </c>
      <c r="F854" s="4">
        <v>0</v>
      </c>
      <c r="G854" s="4">
        <v>0</v>
      </c>
      <c r="H854" s="4">
        <v>0</v>
      </c>
      <c r="I854" s="4">
        <v>7.1999999999999993</v>
      </c>
      <c r="J854" s="4">
        <v>0</v>
      </c>
      <c r="K854" s="4">
        <v>0</v>
      </c>
      <c r="L854" s="4">
        <v>0</v>
      </c>
      <c r="M854" s="4">
        <v>0</v>
      </c>
      <c r="N854" s="11">
        <f>SUM(line_downtime[[#This Row],[Emergency stop]:[Other]])/60</f>
        <v>0.84000000000000008</v>
      </c>
      <c r="O854" s="11">
        <f t="shared" si="26"/>
        <v>0.11999999999999998</v>
      </c>
      <c r="P854" s="11">
        <f t="shared" si="27"/>
        <v>0.72000000000000008</v>
      </c>
      <c r="Q854" s="4">
        <f>SUM(line_downtime[[#This Row],[Emergency stop]:[Other]])</f>
        <v>50.400000000000006</v>
      </c>
    </row>
    <row r="855" spans="1:17" x14ac:dyDescent="0.25">
      <c r="A855">
        <v>422964</v>
      </c>
      <c r="B855" s="4">
        <v>0</v>
      </c>
      <c r="C855" s="4">
        <v>8.4</v>
      </c>
      <c r="D855" s="4">
        <v>0</v>
      </c>
      <c r="E855" s="4">
        <v>0</v>
      </c>
      <c r="F855" s="4">
        <v>5.3999999999999995</v>
      </c>
      <c r="G855" s="4">
        <v>0</v>
      </c>
      <c r="H855" s="4">
        <v>0</v>
      </c>
      <c r="I855" s="4">
        <v>0</v>
      </c>
      <c r="J855" s="4">
        <v>0</v>
      </c>
      <c r="K855" s="4">
        <v>0</v>
      </c>
      <c r="L855" s="4">
        <v>1.2</v>
      </c>
      <c r="M855" s="4">
        <v>2.4</v>
      </c>
      <c r="N855" s="11">
        <f>SUM(line_downtime[[#This Row],[Emergency stop]:[Other]])/60</f>
        <v>0.28999999999999998</v>
      </c>
      <c r="O855" s="11">
        <f t="shared" si="26"/>
        <v>0.25</v>
      </c>
      <c r="P855" s="11">
        <f t="shared" si="27"/>
        <v>3.999999999999998E-2</v>
      </c>
      <c r="Q855" s="4">
        <f>SUM(line_downtime[[#This Row],[Emergency stop]:[Other]])</f>
        <v>17.399999999999999</v>
      </c>
    </row>
    <row r="856" spans="1:17" x14ac:dyDescent="0.25">
      <c r="A856">
        <v>422965</v>
      </c>
      <c r="B856" s="4">
        <v>0</v>
      </c>
      <c r="C856" s="4">
        <v>0</v>
      </c>
      <c r="D856" s="4">
        <v>0</v>
      </c>
      <c r="E856" s="4">
        <v>0</v>
      </c>
      <c r="F856" s="4">
        <v>0</v>
      </c>
      <c r="G856" s="4">
        <v>0</v>
      </c>
      <c r="H856" s="4">
        <v>0</v>
      </c>
      <c r="I856" s="4">
        <v>0</v>
      </c>
      <c r="J856" s="4">
        <v>0</v>
      </c>
      <c r="K856" s="4">
        <v>0</v>
      </c>
      <c r="L856" s="4">
        <v>0</v>
      </c>
      <c r="M856" s="4">
        <v>13.2</v>
      </c>
      <c r="N856" s="11">
        <f>SUM(line_downtime[[#This Row],[Emergency stop]:[Other]])/60</f>
        <v>0.22</v>
      </c>
      <c r="O856" s="11">
        <f t="shared" si="26"/>
        <v>0</v>
      </c>
      <c r="P856" s="11">
        <f t="shared" si="27"/>
        <v>0.22</v>
      </c>
      <c r="Q856" s="4">
        <f>SUM(line_downtime[[#This Row],[Emergency stop]:[Other]])</f>
        <v>13.2</v>
      </c>
    </row>
    <row r="857" spans="1:17" x14ac:dyDescent="0.25">
      <c r="A857">
        <v>422966</v>
      </c>
      <c r="B857" s="4">
        <v>0</v>
      </c>
      <c r="C857" s="4">
        <v>0</v>
      </c>
      <c r="D857" s="4">
        <v>9.6</v>
      </c>
      <c r="E857" s="4">
        <v>0</v>
      </c>
      <c r="F857" s="4">
        <v>0</v>
      </c>
      <c r="G857" s="4">
        <v>0</v>
      </c>
      <c r="H857" s="4">
        <v>8.4</v>
      </c>
      <c r="I857" s="4">
        <v>0</v>
      </c>
      <c r="J857" s="4">
        <v>6.6</v>
      </c>
      <c r="K857" s="4">
        <v>0</v>
      </c>
      <c r="L857" s="4">
        <v>27.6</v>
      </c>
      <c r="M857" s="4">
        <v>0</v>
      </c>
      <c r="N857" s="11">
        <f>SUM(line_downtime[[#This Row],[Emergency stop]:[Other]])/60</f>
        <v>0.87</v>
      </c>
      <c r="O857" s="11">
        <f t="shared" si="26"/>
        <v>0.46</v>
      </c>
      <c r="P857" s="11">
        <f t="shared" si="27"/>
        <v>0.41</v>
      </c>
      <c r="Q857" s="4">
        <f>SUM(line_downtime[[#This Row],[Emergency stop]:[Other]])</f>
        <v>52.2</v>
      </c>
    </row>
    <row r="858" spans="1:17" x14ac:dyDescent="0.25">
      <c r="A858">
        <v>422967</v>
      </c>
      <c r="B858" s="4">
        <v>7.1999999999999993</v>
      </c>
      <c r="C858" s="4">
        <v>0</v>
      </c>
      <c r="D858" s="4">
        <v>0</v>
      </c>
      <c r="E858" s="4">
        <v>0</v>
      </c>
      <c r="F858" s="4">
        <v>0</v>
      </c>
      <c r="G858" s="4">
        <v>0</v>
      </c>
      <c r="H858" s="4">
        <v>11.4</v>
      </c>
      <c r="I858" s="4">
        <v>0</v>
      </c>
      <c r="J858" s="4">
        <v>0</v>
      </c>
      <c r="K858" s="4">
        <v>5.3999999999999995</v>
      </c>
      <c r="L858" s="4">
        <v>0</v>
      </c>
      <c r="M858" s="4">
        <v>0</v>
      </c>
      <c r="N858" s="11">
        <f>SUM(line_downtime[[#This Row],[Emergency stop]:[Other]])/60</f>
        <v>0.4</v>
      </c>
      <c r="O858" s="11">
        <f t="shared" si="26"/>
        <v>0.09</v>
      </c>
      <c r="P858" s="11">
        <f t="shared" si="27"/>
        <v>0.31000000000000005</v>
      </c>
      <c r="Q858" s="4">
        <f>SUM(line_downtime[[#This Row],[Emergency stop]:[Other]])</f>
        <v>24</v>
      </c>
    </row>
    <row r="859" spans="1:17" x14ac:dyDescent="0.25">
      <c r="A859">
        <v>422968</v>
      </c>
      <c r="B859" s="4">
        <v>0</v>
      </c>
      <c r="C859" s="4">
        <v>0</v>
      </c>
      <c r="D859" s="4">
        <v>0</v>
      </c>
      <c r="E859" s="4">
        <v>0</v>
      </c>
      <c r="F859" s="4">
        <v>3</v>
      </c>
      <c r="G859" s="4">
        <v>0</v>
      </c>
      <c r="H859" s="4">
        <v>1.2</v>
      </c>
      <c r="I859" s="4">
        <v>0</v>
      </c>
      <c r="J859" s="4">
        <v>6.6</v>
      </c>
      <c r="K859" s="4">
        <v>0</v>
      </c>
      <c r="L859" s="4">
        <v>0</v>
      </c>
      <c r="M859" s="4">
        <v>0</v>
      </c>
      <c r="N859" s="11">
        <f>SUM(line_downtime[[#This Row],[Emergency stop]:[Other]])/60</f>
        <v>0.18000000000000002</v>
      </c>
      <c r="O859" s="11">
        <f t="shared" si="26"/>
        <v>0.05</v>
      </c>
      <c r="P859" s="11">
        <f t="shared" si="27"/>
        <v>0.13</v>
      </c>
      <c r="Q859" s="4">
        <f>SUM(line_downtime[[#This Row],[Emergency stop]:[Other]])</f>
        <v>10.8</v>
      </c>
    </row>
    <row r="860" spans="1:17" x14ac:dyDescent="0.25">
      <c r="A860">
        <v>422969</v>
      </c>
      <c r="B860" s="4">
        <v>0</v>
      </c>
      <c r="C860" s="4">
        <v>12</v>
      </c>
      <c r="D860" s="4">
        <v>36.6</v>
      </c>
      <c r="E860" s="4">
        <v>5.3999999999999995</v>
      </c>
      <c r="F860" s="4">
        <v>0</v>
      </c>
      <c r="G860" s="4">
        <v>0</v>
      </c>
      <c r="H860" s="4">
        <v>0</v>
      </c>
      <c r="I860" s="4">
        <v>0</v>
      </c>
      <c r="J860" s="4">
        <v>0</v>
      </c>
      <c r="K860" s="4">
        <v>0</v>
      </c>
      <c r="L860" s="4">
        <v>0</v>
      </c>
      <c r="M860" s="4">
        <v>0</v>
      </c>
      <c r="N860" s="11">
        <f>SUM(line_downtime[[#This Row],[Emergency stop]:[Other]])/60</f>
        <v>0.9</v>
      </c>
      <c r="O860" s="11">
        <f t="shared" si="26"/>
        <v>0.2</v>
      </c>
      <c r="P860" s="11">
        <f t="shared" si="27"/>
        <v>0.7</v>
      </c>
      <c r="Q860" s="4">
        <f>SUM(line_downtime[[#This Row],[Emergency stop]:[Other]])</f>
        <v>54</v>
      </c>
    </row>
    <row r="861" spans="1:17" x14ac:dyDescent="0.25">
      <c r="A861">
        <v>422970</v>
      </c>
      <c r="B861" s="4">
        <v>0</v>
      </c>
      <c r="C861" s="4">
        <v>0</v>
      </c>
      <c r="D861" s="4">
        <v>1.7999999999999998</v>
      </c>
      <c r="E861" s="4">
        <v>9.6</v>
      </c>
      <c r="F861" s="4">
        <v>0</v>
      </c>
      <c r="G861" s="4">
        <v>0</v>
      </c>
      <c r="H861" s="4">
        <v>7.1999999999999993</v>
      </c>
      <c r="I861" s="4">
        <v>2.4</v>
      </c>
      <c r="J861" s="4">
        <v>0</v>
      </c>
      <c r="K861" s="4">
        <v>0</v>
      </c>
      <c r="L861" s="4">
        <v>0</v>
      </c>
      <c r="M861" s="4">
        <v>0</v>
      </c>
      <c r="N861" s="11">
        <f>SUM(line_downtime[[#This Row],[Emergency stop]:[Other]])/60</f>
        <v>0.34999999999999992</v>
      </c>
      <c r="O861" s="11">
        <f t="shared" si="26"/>
        <v>0.04</v>
      </c>
      <c r="P861" s="11">
        <f t="shared" si="27"/>
        <v>0.30999999999999994</v>
      </c>
      <c r="Q861" s="4">
        <f>SUM(line_downtime[[#This Row],[Emergency stop]:[Other]])</f>
        <v>20.999999999999996</v>
      </c>
    </row>
    <row r="862" spans="1:17" x14ac:dyDescent="0.25">
      <c r="A862">
        <v>422971</v>
      </c>
      <c r="B862" s="4">
        <v>0</v>
      </c>
      <c r="C862" s="4">
        <v>0</v>
      </c>
      <c r="D862" s="4">
        <v>10.799999999999999</v>
      </c>
      <c r="E862" s="4">
        <v>0</v>
      </c>
      <c r="F862" s="4">
        <v>0</v>
      </c>
      <c r="G862" s="4">
        <v>0</v>
      </c>
      <c r="H862" s="4">
        <v>0</v>
      </c>
      <c r="I862" s="4">
        <v>0</v>
      </c>
      <c r="J862" s="4">
        <v>10.200000000000001</v>
      </c>
      <c r="K862" s="4">
        <v>0</v>
      </c>
      <c r="L862" s="4">
        <v>0</v>
      </c>
      <c r="M862" s="4">
        <v>16.8</v>
      </c>
      <c r="N862" s="11">
        <f>SUM(line_downtime[[#This Row],[Emergency stop]:[Other]])/60</f>
        <v>0.63</v>
      </c>
      <c r="O862" s="11">
        <f t="shared" si="26"/>
        <v>0</v>
      </c>
      <c r="P862" s="11">
        <f t="shared" si="27"/>
        <v>0.63</v>
      </c>
      <c r="Q862" s="4">
        <f>SUM(line_downtime[[#This Row],[Emergency stop]:[Other]])</f>
        <v>37.799999999999997</v>
      </c>
    </row>
    <row r="863" spans="1:17" x14ac:dyDescent="0.25">
      <c r="A863">
        <v>422972</v>
      </c>
      <c r="B863" s="4">
        <v>0</v>
      </c>
      <c r="C863" s="4">
        <v>8.4</v>
      </c>
      <c r="D863" s="4">
        <v>0</v>
      </c>
      <c r="E863" s="4">
        <v>0.6</v>
      </c>
      <c r="F863" s="4">
        <v>0</v>
      </c>
      <c r="G863" s="4">
        <v>6.6</v>
      </c>
      <c r="H863" s="4">
        <v>4.8</v>
      </c>
      <c r="I863" s="4">
        <v>0</v>
      </c>
      <c r="J863" s="4">
        <v>0</v>
      </c>
      <c r="K863" s="4">
        <v>0</v>
      </c>
      <c r="L863" s="4">
        <v>0</v>
      </c>
      <c r="M863" s="4">
        <v>0</v>
      </c>
      <c r="N863" s="11">
        <f>SUM(line_downtime[[#This Row],[Emergency stop]:[Other]])/60</f>
        <v>0.33999999999999997</v>
      </c>
      <c r="O863" s="11">
        <f t="shared" si="26"/>
        <v>0.25</v>
      </c>
      <c r="P863" s="11">
        <f t="shared" si="27"/>
        <v>8.9999999999999969E-2</v>
      </c>
      <c r="Q863" s="4">
        <f>SUM(line_downtime[[#This Row],[Emergency stop]:[Other]])</f>
        <v>20.399999999999999</v>
      </c>
    </row>
    <row r="864" spans="1:17" x14ac:dyDescent="0.25">
      <c r="A864">
        <v>422973</v>
      </c>
      <c r="B864" s="4">
        <v>0</v>
      </c>
      <c r="C864" s="4">
        <v>0</v>
      </c>
      <c r="D864" s="4">
        <v>0</v>
      </c>
      <c r="E864" s="4">
        <v>0</v>
      </c>
      <c r="F864" s="4">
        <v>7.1999999999999993</v>
      </c>
      <c r="G864" s="4">
        <v>0</v>
      </c>
      <c r="H864" s="4">
        <v>5.3999999999999995</v>
      </c>
      <c r="I864" s="4">
        <v>0</v>
      </c>
      <c r="J864" s="4">
        <v>0</v>
      </c>
      <c r="K864" s="4">
        <v>0</v>
      </c>
      <c r="L864" s="4">
        <v>0</v>
      </c>
      <c r="M864" s="4">
        <v>0</v>
      </c>
      <c r="N864" s="11">
        <f>SUM(line_downtime[[#This Row],[Emergency stop]:[Other]])/60</f>
        <v>0.20999999999999996</v>
      </c>
      <c r="O864" s="11">
        <f t="shared" si="26"/>
        <v>0.11999999999999998</v>
      </c>
      <c r="P864" s="11">
        <f t="shared" si="27"/>
        <v>8.9999999999999983E-2</v>
      </c>
      <c r="Q864" s="4">
        <f>SUM(line_downtime[[#This Row],[Emergency stop]:[Other]])</f>
        <v>12.599999999999998</v>
      </c>
    </row>
    <row r="865" spans="1:17" x14ac:dyDescent="0.25">
      <c r="A865">
        <v>422974</v>
      </c>
      <c r="B865" s="4">
        <v>0</v>
      </c>
      <c r="C865" s="4">
        <v>0</v>
      </c>
      <c r="D865" s="4">
        <v>0</v>
      </c>
      <c r="E865" s="4">
        <v>0</v>
      </c>
      <c r="F865" s="4">
        <v>0</v>
      </c>
      <c r="G865" s="4">
        <v>0</v>
      </c>
      <c r="H865" s="4">
        <v>0</v>
      </c>
      <c r="I865" s="4">
        <v>0</v>
      </c>
      <c r="J865" s="4">
        <v>22.8</v>
      </c>
      <c r="K865" s="4">
        <v>0</v>
      </c>
      <c r="L865" s="4">
        <v>0</v>
      </c>
      <c r="M865" s="4">
        <v>0</v>
      </c>
      <c r="N865" s="11">
        <f>SUM(line_downtime[[#This Row],[Emergency stop]:[Other]])/60</f>
        <v>0.38</v>
      </c>
      <c r="O865" s="11">
        <f t="shared" si="26"/>
        <v>0</v>
      </c>
      <c r="P865" s="11">
        <f t="shared" si="27"/>
        <v>0.38</v>
      </c>
      <c r="Q865" s="4">
        <f>SUM(line_downtime[[#This Row],[Emergency stop]:[Other]])</f>
        <v>22.8</v>
      </c>
    </row>
    <row r="866" spans="1:17" x14ac:dyDescent="0.25">
      <c r="A866">
        <v>422975</v>
      </c>
      <c r="B866" s="4">
        <v>0</v>
      </c>
      <c r="C866" s="4">
        <v>0</v>
      </c>
      <c r="D866" s="4">
        <v>0</v>
      </c>
      <c r="E866" s="4">
        <v>0</v>
      </c>
      <c r="F866" s="4">
        <v>0</v>
      </c>
      <c r="G866" s="4">
        <v>32.400000000000006</v>
      </c>
      <c r="H866" s="4">
        <v>0</v>
      </c>
      <c r="I866" s="4">
        <v>0</v>
      </c>
      <c r="J866" s="4">
        <v>0</v>
      </c>
      <c r="K866" s="4">
        <v>0</v>
      </c>
      <c r="L866" s="4">
        <v>0</v>
      </c>
      <c r="M866" s="4">
        <v>0</v>
      </c>
      <c r="N866" s="11">
        <f>SUM(line_downtime[[#This Row],[Emergency stop]:[Other]])/60</f>
        <v>0.54000000000000015</v>
      </c>
      <c r="O866" s="11">
        <f t="shared" si="26"/>
        <v>0.54000000000000015</v>
      </c>
      <c r="P866" s="11">
        <f t="shared" si="27"/>
        <v>0</v>
      </c>
      <c r="Q866" s="4">
        <f>SUM(line_downtime[[#This Row],[Emergency stop]:[Other]])</f>
        <v>32.400000000000006</v>
      </c>
    </row>
    <row r="867" spans="1:17" x14ac:dyDescent="0.25">
      <c r="A867">
        <v>422976</v>
      </c>
      <c r="B867" s="4">
        <v>18.600000000000001</v>
      </c>
      <c r="C867" s="4">
        <v>0</v>
      </c>
      <c r="D867" s="4">
        <v>0</v>
      </c>
      <c r="E867" s="4">
        <v>0</v>
      </c>
      <c r="F867" s="4">
        <v>0</v>
      </c>
      <c r="G867" s="4">
        <v>0</v>
      </c>
      <c r="H867" s="4">
        <v>64.800000000000011</v>
      </c>
      <c r="I867" s="4">
        <v>0</v>
      </c>
      <c r="J867" s="4">
        <v>0</v>
      </c>
      <c r="K867" s="4">
        <v>0</v>
      </c>
      <c r="L867" s="4">
        <v>0</v>
      </c>
      <c r="M867" s="4">
        <v>0</v>
      </c>
      <c r="N867" s="11">
        <f>SUM(line_downtime[[#This Row],[Emergency stop]:[Other]])/60</f>
        <v>1.3900000000000001</v>
      </c>
      <c r="O867" s="11">
        <f t="shared" si="26"/>
        <v>0</v>
      </c>
      <c r="P867" s="11">
        <f t="shared" si="27"/>
        <v>1.3900000000000001</v>
      </c>
      <c r="Q867" s="4">
        <f>SUM(line_downtime[[#This Row],[Emergency stop]:[Other]])</f>
        <v>83.4</v>
      </c>
    </row>
    <row r="868" spans="1:17" x14ac:dyDescent="0.25">
      <c r="A868">
        <v>422977</v>
      </c>
      <c r="B868" s="4">
        <v>0</v>
      </c>
      <c r="C868" s="4">
        <v>0</v>
      </c>
      <c r="D868" s="4">
        <v>0</v>
      </c>
      <c r="E868" s="4">
        <v>0</v>
      </c>
      <c r="F868" s="4">
        <v>0</v>
      </c>
      <c r="G868" s="4">
        <v>0</v>
      </c>
      <c r="H868" s="4">
        <v>0</v>
      </c>
      <c r="I868" s="4">
        <v>0</v>
      </c>
      <c r="J868" s="4">
        <v>0</v>
      </c>
      <c r="K868" s="4">
        <v>9</v>
      </c>
      <c r="L868" s="4">
        <v>0</v>
      </c>
      <c r="M868" s="4">
        <v>0</v>
      </c>
      <c r="N868" s="11">
        <f>SUM(line_downtime[[#This Row],[Emergency stop]:[Other]])/60</f>
        <v>0.15</v>
      </c>
      <c r="O868" s="11">
        <f t="shared" si="26"/>
        <v>0.15</v>
      </c>
      <c r="P868" s="11">
        <f t="shared" si="27"/>
        <v>0</v>
      </c>
      <c r="Q868" s="4">
        <f>SUM(line_downtime[[#This Row],[Emergency stop]:[Other]])</f>
        <v>9</v>
      </c>
    </row>
    <row r="869" spans="1:17" x14ac:dyDescent="0.25">
      <c r="A869">
        <v>422978</v>
      </c>
      <c r="B869" s="4">
        <v>27</v>
      </c>
      <c r="C869" s="4">
        <v>0</v>
      </c>
      <c r="D869" s="4">
        <v>0</v>
      </c>
      <c r="E869" s="4">
        <v>0</v>
      </c>
      <c r="F869" s="4">
        <v>0</v>
      </c>
      <c r="G869" s="4">
        <v>0</v>
      </c>
      <c r="H869" s="4">
        <v>0</v>
      </c>
      <c r="I869" s="4">
        <v>0.6</v>
      </c>
      <c r="J869" s="4">
        <v>0</v>
      </c>
      <c r="K869" s="4">
        <v>3</v>
      </c>
      <c r="L869" s="4">
        <v>19.8</v>
      </c>
      <c r="M869" s="4">
        <v>0</v>
      </c>
      <c r="N869" s="11">
        <f>SUM(line_downtime[[#This Row],[Emergency stop]:[Other]])/60</f>
        <v>0.84000000000000008</v>
      </c>
      <c r="O869" s="11">
        <f t="shared" si="26"/>
        <v>0.39</v>
      </c>
      <c r="P869" s="11">
        <f t="shared" si="27"/>
        <v>0.45000000000000007</v>
      </c>
      <c r="Q869" s="4">
        <f>SUM(line_downtime[[#This Row],[Emergency stop]:[Other]])</f>
        <v>50.400000000000006</v>
      </c>
    </row>
    <row r="870" spans="1:17" x14ac:dyDescent="0.25">
      <c r="A870">
        <v>422979</v>
      </c>
      <c r="B870" s="4">
        <v>0</v>
      </c>
      <c r="C870" s="4">
        <v>0</v>
      </c>
      <c r="D870" s="4">
        <v>8.4</v>
      </c>
      <c r="E870" s="4">
        <v>0</v>
      </c>
      <c r="F870" s="4">
        <v>0</v>
      </c>
      <c r="G870" s="4">
        <v>0</v>
      </c>
      <c r="H870" s="4">
        <v>0</v>
      </c>
      <c r="I870" s="4">
        <v>0</v>
      </c>
      <c r="J870" s="4">
        <v>0</v>
      </c>
      <c r="K870" s="4">
        <v>0</v>
      </c>
      <c r="L870" s="4">
        <v>0</v>
      </c>
      <c r="M870" s="4">
        <v>0</v>
      </c>
      <c r="N870" s="11">
        <f>SUM(line_downtime[[#This Row],[Emergency stop]:[Other]])/60</f>
        <v>0.14000000000000001</v>
      </c>
      <c r="O870" s="11">
        <f t="shared" si="26"/>
        <v>0</v>
      </c>
      <c r="P870" s="11">
        <f t="shared" si="27"/>
        <v>0.14000000000000001</v>
      </c>
      <c r="Q870" s="4">
        <f>SUM(line_downtime[[#This Row],[Emergency stop]:[Other]])</f>
        <v>8.4</v>
      </c>
    </row>
    <row r="871" spans="1:17" x14ac:dyDescent="0.25">
      <c r="A871">
        <v>422980</v>
      </c>
      <c r="B871" s="4">
        <v>0</v>
      </c>
      <c r="C871" s="4">
        <v>0</v>
      </c>
      <c r="D871" s="4">
        <v>0</v>
      </c>
      <c r="E871" s="4">
        <v>2.4</v>
      </c>
      <c r="F871" s="4">
        <v>2.4</v>
      </c>
      <c r="G871" s="4">
        <v>0</v>
      </c>
      <c r="H871" s="4">
        <v>0</v>
      </c>
      <c r="I871" s="4">
        <v>0</v>
      </c>
      <c r="J871" s="4">
        <v>0</v>
      </c>
      <c r="K871" s="4">
        <v>7.1999999999999993</v>
      </c>
      <c r="L871" s="4">
        <v>0</v>
      </c>
      <c r="M871" s="4">
        <v>1.2</v>
      </c>
      <c r="N871" s="11">
        <f>SUM(line_downtime[[#This Row],[Emergency stop]:[Other]])/60</f>
        <v>0.22</v>
      </c>
      <c r="O871" s="11">
        <f t="shared" si="26"/>
        <v>0.16</v>
      </c>
      <c r="P871" s="11">
        <f t="shared" si="27"/>
        <v>0.06</v>
      </c>
      <c r="Q871" s="4">
        <f>SUM(line_downtime[[#This Row],[Emergency stop]:[Other]])</f>
        <v>13.2</v>
      </c>
    </row>
    <row r="872" spans="1:17" x14ac:dyDescent="0.25">
      <c r="A872">
        <v>422981</v>
      </c>
      <c r="B872" s="4">
        <v>0</v>
      </c>
      <c r="C872" s="4">
        <v>115.8</v>
      </c>
      <c r="D872" s="4">
        <v>0</v>
      </c>
      <c r="E872" s="4">
        <v>0</v>
      </c>
      <c r="F872" s="4">
        <v>0</v>
      </c>
      <c r="G872" s="4">
        <v>0</v>
      </c>
      <c r="H872" s="4">
        <v>0</v>
      </c>
      <c r="I872" s="4">
        <v>0</v>
      </c>
      <c r="J872" s="4">
        <v>0</v>
      </c>
      <c r="K872" s="4">
        <v>0</v>
      </c>
      <c r="L872" s="4">
        <v>0</v>
      </c>
      <c r="M872" s="4">
        <v>0</v>
      </c>
      <c r="N872" s="11">
        <f>SUM(line_downtime[[#This Row],[Emergency stop]:[Other]])/60</f>
        <v>1.93</v>
      </c>
      <c r="O872" s="11">
        <f t="shared" si="26"/>
        <v>1.93</v>
      </c>
      <c r="P872" s="11">
        <f t="shared" si="27"/>
        <v>0</v>
      </c>
      <c r="Q872" s="4">
        <f>SUM(line_downtime[[#This Row],[Emergency stop]:[Other]])</f>
        <v>115.8</v>
      </c>
    </row>
    <row r="873" spans="1:17" x14ac:dyDescent="0.25">
      <c r="A873">
        <v>422982</v>
      </c>
      <c r="B873" s="4">
        <v>0</v>
      </c>
      <c r="C873" s="4">
        <v>0</v>
      </c>
      <c r="D873" s="4">
        <v>38.4</v>
      </c>
      <c r="E873" s="4">
        <v>0</v>
      </c>
      <c r="F873" s="4">
        <v>0</v>
      </c>
      <c r="G873" s="4">
        <v>0</v>
      </c>
      <c r="H873" s="4">
        <v>0</v>
      </c>
      <c r="I873" s="4">
        <v>0</v>
      </c>
      <c r="J873" s="4">
        <v>0</v>
      </c>
      <c r="K873" s="4">
        <v>0</v>
      </c>
      <c r="L873" s="4">
        <v>0</v>
      </c>
      <c r="M873" s="4">
        <v>5.3999999999999995</v>
      </c>
      <c r="N873" s="11">
        <f>SUM(line_downtime[[#This Row],[Emergency stop]:[Other]])/60</f>
        <v>0.73</v>
      </c>
      <c r="O873" s="11">
        <f t="shared" si="26"/>
        <v>0</v>
      </c>
      <c r="P873" s="11">
        <f t="shared" si="27"/>
        <v>0.73</v>
      </c>
      <c r="Q873" s="4">
        <f>SUM(line_downtime[[#This Row],[Emergency stop]:[Other]])</f>
        <v>43.8</v>
      </c>
    </row>
    <row r="874" spans="1:17" x14ac:dyDescent="0.25">
      <c r="A874">
        <v>422983</v>
      </c>
      <c r="B874" s="4">
        <v>0</v>
      </c>
      <c r="C874" s="4">
        <v>0</v>
      </c>
      <c r="D874" s="4">
        <v>0</v>
      </c>
      <c r="E874" s="4">
        <v>0</v>
      </c>
      <c r="F874" s="4">
        <v>87.6</v>
      </c>
      <c r="G874" s="4">
        <v>0</v>
      </c>
      <c r="H874" s="4">
        <v>0</v>
      </c>
      <c r="I874" s="4">
        <v>0</v>
      </c>
      <c r="J874" s="4">
        <v>0</v>
      </c>
      <c r="K874" s="4">
        <v>0</v>
      </c>
      <c r="L874" s="4">
        <v>0</v>
      </c>
      <c r="M874" s="4">
        <v>0</v>
      </c>
      <c r="N874" s="11">
        <f>SUM(line_downtime[[#This Row],[Emergency stop]:[Other]])/60</f>
        <v>1.46</v>
      </c>
      <c r="O874" s="11">
        <f t="shared" si="26"/>
        <v>1.46</v>
      </c>
      <c r="P874" s="11">
        <f t="shared" si="27"/>
        <v>0</v>
      </c>
      <c r="Q874" s="4">
        <f>SUM(line_downtime[[#This Row],[Emergency stop]:[Other]])</f>
        <v>87.6</v>
      </c>
    </row>
    <row r="875" spans="1:17" x14ac:dyDescent="0.25">
      <c r="A875">
        <v>422984</v>
      </c>
      <c r="B875" s="4">
        <v>0</v>
      </c>
      <c r="C875" s="4">
        <v>0</v>
      </c>
      <c r="D875" s="4">
        <v>0</v>
      </c>
      <c r="E875" s="4">
        <v>0</v>
      </c>
      <c r="F875" s="4">
        <v>0</v>
      </c>
      <c r="G875" s="4">
        <v>24</v>
      </c>
      <c r="H875" s="4">
        <v>28.2</v>
      </c>
      <c r="I875" s="4">
        <v>0</v>
      </c>
      <c r="J875" s="4">
        <v>1.7999999999999998</v>
      </c>
      <c r="K875" s="4">
        <v>0</v>
      </c>
      <c r="L875" s="4">
        <v>0</v>
      </c>
      <c r="M875" s="4">
        <v>0</v>
      </c>
      <c r="N875" s="11">
        <f>SUM(line_downtime[[#This Row],[Emergency stop]:[Other]])/60</f>
        <v>0.9</v>
      </c>
      <c r="O875" s="11">
        <f t="shared" si="26"/>
        <v>0.4</v>
      </c>
      <c r="P875" s="11">
        <f t="shared" si="27"/>
        <v>0.5</v>
      </c>
      <c r="Q875" s="4">
        <f>SUM(line_downtime[[#This Row],[Emergency stop]:[Other]])</f>
        <v>54</v>
      </c>
    </row>
    <row r="876" spans="1:17" x14ac:dyDescent="0.25">
      <c r="A876">
        <v>422985</v>
      </c>
      <c r="B876" s="4">
        <v>0</v>
      </c>
      <c r="C876" s="4">
        <v>9</v>
      </c>
      <c r="D876" s="4">
        <v>6</v>
      </c>
      <c r="E876" s="4">
        <v>0</v>
      </c>
      <c r="F876" s="4">
        <v>0</v>
      </c>
      <c r="G876" s="4">
        <v>0</v>
      </c>
      <c r="H876" s="4">
        <v>0</v>
      </c>
      <c r="I876" s="4">
        <v>0</v>
      </c>
      <c r="J876" s="4">
        <v>0</v>
      </c>
      <c r="K876" s="4">
        <v>0</v>
      </c>
      <c r="L876" s="4">
        <v>0</v>
      </c>
      <c r="M876" s="4">
        <v>0</v>
      </c>
      <c r="N876" s="11">
        <f>SUM(line_downtime[[#This Row],[Emergency stop]:[Other]])/60</f>
        <v>0.25</v>
      </c>
      <c r="O876" s="11">
        <f t="shared" si="26"/>
        <v>0.15</v>
      </c>
      <c r="P876" s="11">
        <f t="shared" si="27"/>
        <v>0.1</v>
      </c>
      <c r="Q876" s="4">
        <f>SUM(line_downtime[[#This Row],[Emergency stop]:[Other]])</f>
        <v>15</v>
      </c>
    </row>
    <row r="877" spans="1:17" x14ac:dyDescent="0.25">
      <c r="A877">
        <v>422986</v>
      </c>
      <c r="B877" s="4">
        <v>0</v>
      </c>
      <c r="C877" s="4">
        <v>0</v>
      </c>
      <c r="D877" s="4">
        <v>0</v>
      </c>
      <c r="E877" s="4">
        <v>0</v>
      </c>
      <c r="F877" s="4">
        <v>0</v>
      </c>
      <c r="G877" s="4">
        <v>0</v>
      </c>
      <c r="H877" s="4">
        <v>0</v>
      </c>
      <c r="I877" s="4">
        <v>0</v>
      </c>
      <c r="J877" s="4">
        <v>20.400000000000002</v>
      </c>
      <c r="K877" s="4">
        <v>0</v>
      </c>
      <c r="L877" s="4">
        <v>0</v>
      </c>
      <c r="M877" s="4">
        <v>0</v>
      </c>
      <c r="N877" s="11">
        <f>SUM(line_downtime[[#This Row],[Emergency stop]:[Other]])/60</f>
        <v>0.34</v>
      </c>
      <c r="O877" s="11">
        <f t="shared" si="26"/>
        <v>0</v>
      </c>
      <c r="P877" s="11">
        <f t="shared" si="27"/>
        <v>0.34</v>
      </c>
      <c r="Q877" s="4">
        <f>SUM(line_downtime[[#This Row],[Emergency stop]:[Other]])</f>
        <v>20.400000000000002</v>
      </c>
    </row>
    <row r="878" spans="1:17" x14ac:dyDescent="0.25">
      <c r="A878">
        <v>422987</v>
      </c>
      <c r="B878" s="4">
        <v>1.7999999999999998</v>
      </c>
      <c r="C878" s="4">
        <v>0</v>
      </c>
      <c r="D878" s="4">
        <v>0</v>
      </c>
      <c r="E878" s="4">
        <v>0</v>
      </c>
      <c r="F878" s="4">
        <v>0</v>
      </c>
      <c r="G878" s="4">
        <v>0</v>
      </c>
      <c r="H878" s="4">
        <v>0</v>
      </c>
      <c r="I878" s="4">
        <v>14.399999999999999</v>
      </c>
      <c r="J878" s="4">
        <v>0</v>
      </c>
      <c r="K878" s="4">
        <v>0</v>
      </c>
      <c r="L878" s="4">
        <v>0</v>
      </c>
      <c r="M878" s="4">
        <v>0</v>
      </c>
      <c r="N878" s="11">
        <f>SUM(line_downtime[[#This Row],[Emergency stop]:[Other]])/60</f>
        <v>0.26999999999999996</v>
      </c>
      <c r="O878" s="11">
        <f t="shared" si="26"/>
        <v>0.23999999999999996</v>
      </c>
      <c r="P878" s="11">
        <f t="shared" si="27"/>
        <v>0.03</v>
      </c>
      <c r="Q878" s="4">
        <f>SUM(line_downtime[[#This Row],[Emergency stop]:[Other]])</f>
        <v>16.2</v>
      </c>
    </row>
    <row r="879" spans="1:17" x14ac:dyDescent="0.25">
      <c r="A879">
        <v>422988</v>
      </c>
      <c r="B879" s="4">
        <v>8.4</v>
      </c>
      <c r="C879" s="4">
        <v>0</v>
      </c>
      <c r="D879" s="4">
        <v>0</v>
      </c>
      <c r="E879" s="4">
        <v>0</v>
      </c>
      <c r="F879" s="4">
        <v>0</v>
      </c>
      <c r="G879" s="4">
        <v>0</v>
      </c>
      <c r="H879" s="4">
        <v>0</v>
      </c>
      <c r="I879" s="4">
        <v>0</v>
      </c>
      <c r="J879" s="4">
        <v>6</v>
      </c>
      <c r="K879" s="4">
        <v>0</v>
      </c>
      <c r="L879" s="4">
        <v>0</v>
      </c>
      <c r="M879" s="4">
        <v>0</v>
      </c>
      <c r="N879" s="11">
        <f>SUM(line_downtime[[#This Row],[Emergency stop]:[Other]])/60</f>
        <v>0.24000000000000002</v>
      </c>
      <c r="O879" s="11">
        <f t="shared" si="26"/>
        <v>0</v>
      </c>
      <c r="P879" s="11">
        <f t="shared" si="27"/>
        <v>0.24000000000000002</v>
      </c>
      <c r="Q879" s="4">
        <f>SUM(line_downtime[[#This Row],[Emergency stop]:[Other]])</f>
        <v>14.4</v>
      </c>
    </row>
    <row r="880" spans="1:17" x14ac:dyDescent="0.25">
      <c r="A880">
        <v>422989</v>
      </c>
      <c r="B880" s="4">
        <v>9.6</v>
      </c>
      <c r="C880" s="4">
        <v>0</v>
      </c>
      <c r="D880" s="4">
        <v>0</v>
      </c>
      <c r="E880" s="4">
        <v>24</v>
      </c>
      <c r="F880" s="4">
        <v>0</v>
      </c>
      <c r="G880" s="4">
        <v>0</v>
      </c>
      <c r="H880" s="4">
        <v>0</v>
      </c>
      <c r="I880" s="4">
        <v>0</v>
      </c>
      <c r="J880" s="4">
        <v>9</v>
      </c>
      <c r="K880" s="4">
        <v>0</v>
      </c>
      <c r="L880" s="4">
        <v>0</v>
      </c>
      <c r="M880" s="4">
        <v>0</v>
      </c>
      <c r="N880" s="11">
        <f>SUM(line_downtime[[#This Row],[Emergency stop]:[Other]])/60</f>
        <v>0.71000000000000008</v>
      </c>
      <c r="O880" s="11">
        <f t="shared" si="26"/>
        <v>0</v>
      </c>
      <c r="P880" s="11">
        <f t="shared" si="27"/>
        <v>0.71000000000000008</v>
      </c>
      <c r="Q880" s="4">
        <f>SUM(line_downtime[[#This Row],[Emergency stop]:[Other]])</f>
        <v>42.6</v>
      </c>
    </row>
    <row r="881" spans="1:17" x14ac:dyDescent="0.25">
      <c r="A881">
        <v>422990</v>
      </c>
      <c r="B881" s="4">
        <v>2.4</v>
      </c>
      <c r="C881" s="4">
        <v>0</v>
      </c>
      <c r="D881" s="4">
        <v>0</v>
      </c>
      <c r="E881" s="4">
        <v>19.8</v>
      </c>
      <c r="F881" s="4">
        <v>0</v>
      </c>
      <c r="G881" s="4">
        <v>9.6</v>
      </c>
      <c r="H881" s="4">
        <v>4.2</v>
      </c>
      <c r="I881" s="4">
        <v>0</v>
      </c>
      <c r="J881" s="4">
        <v>0</v>
      </c>
      <c r="K881" s="4">
        <v>0</v>
      </c>
      <c r="L881" s="4">
        <v>0</v>
      </c>
      <c r="M881" s="4">
        <v>0</v>
      </c>
      <c r="N881" s="11">
        <f>SUM(line_downtime[[#This Row],[Emergency stop]:[Other]])/60</f>
        <v>0.6</v>
      </c>
      <c r="O881" s="11">
        <f t="shared" si="26"/>
        <v>0.16</v>
      </c>
      <c r="P881" s="11">
        <f t="shared" si="27"/>
        <v>0.43999999999999995</v>
      </c>
      <c r="Q881" s="4">
        <f>SUM(line_downtime[[#This Row],[Emergency stop]:[Other]])</f>
        <v>36</v>
      </c>
    </row>
    <row r="882" spans="1:17" x14ac:dyDescent="0.25">
      <c r="A882">
        <v>422991</v>
      </c>
      <c r="B882" s="4">
        <v>0</v>
      </c>
      <c r="C882" s="4">
        <v>0</v>
      </c>
      <c r="D882" s="4">
        <v>0</v>
      </c>
      <c r="E882" s="4">
        <v>34.199999999999996</v>
      </c>
      <c r="F882" s="4">
        <v>0</v>
      </c>
      <c r="G882" s="4">
        <v>0</v>
      </c>
      <c r="H882" s="4">
        <v>2.4</v>
      </c>
      <c r="I882" s="4">
        <v>0</v>
      </c>
      <c r="J882" s="4">
        <v>2.4</v>
      </c>
      <c r="K882" s="4">
        <v>0</v>
      </c>
      <c r="L882" s="4">
        <v>0</v>
      </c>
      <c r="M882" s="4">
        <v>0</v>
      </c>
      <c r="N882" s="11">
        <f>SUM(line_downtime[[#This Row],[Emergency stop]:[Other]])/60</f>
        <v>0.64999999999999991</v>
      </c>
      <c r="O882" s="11">
        <f t="shared" si="26"/>
        <v>0</v>
      </c>
      <c r="P882" s="11">
        <f t="shared" si="27"/>
        <v>0.64999999999999991</v>
      </c>
      <c r="Q882" s="4">
        <f>SUM(line_downtime[[#This Row],[Emergency stop]:[Other]])</f>
        <v>38.999999999999993</v>
      </c>
    </row>
    <row r="883" spans="1:17" x14ac:dyDescent="0.25">
      <c r="A883">
        <v>422992</v>
      </c>
      <c r="B883" s="4">
        <v>0</v>
      </c>
      <c r="C883" s="4">
        <v>0.6</v>
      </c>
      <c r="D883" s="4">
        <v>0</v>
      </c>
      <c r="E883" s="4">
        <v>0</v>
      </c>
      <c r="F883" s="4">
        <v>0</v>
      </c>
      <c r="G883" s="4">
        <v>0</v>
      </c>
      <c r="H883" s="4">
        <v>0</v>
      </c>
      <c r="I883" s="4">
        <v>4.2</v>
      </c>
      <c r="J883" s="4">
        <v>0</v>
      </c>
      <c r="K883" s="4">
        <v>33</v>
      </c>
      <c r="L883" s="4">
        <v>1.7999999999999998</v>
      </c>
      <c r="M883" s="4">
        <v>0</v>
      </c>
      <c r="N883" s="11">
        <f>SUM(line_downtime[[#This Row],[Emergency stop]:[Other]])/60</f>
        <v>0.65999999999999992</v>
      </c>
      <c r="O883" s="11">
        <f t="shared" si="26"/>
        <v>0.65999999999999992</v>
      </c>
      <c r="P883" s="11">
        <f t="shared" si="27"/>
        <v>0</v>
      </c>
      <c r="Q883" s="4">
        <f>SUM(line_downtime[[#This Row],[Emergency stop]:[Other]])</f>
        <v>39.599999999999994</v>
      </c>
    </row>
    <row r="884" spans="1:17" x14ac:dyDescent="0.25">
      <c r="A884">
        <v>422993</v>
      </c>
      <c r="B884" s="4">
        <v>0</v>
      </c>
      <c r="C884" s="4">
        <v>0</v>
      </c>
      <c r="D884" s="4">
        <v>4.8</v>
      </c>
      <c r="E884" s="4">
        <v>0</v>
      </c>
      <c r="F884" s="4">
        <v>0</v>
      </c>
      <c r="G884" s="4">
        <v>0</v>
      </c>
      <c r="H884" s="4">
        <v>0</v>
      </c>
      <c r="I884" s="4">
        <v>11.4</v>
      </c>
      <c r="J884" s="4">
        <v>3</v>
      </c>
      <c r="K884" s="4">
        <v>8.4</v>
      </c>
      <c r="L884" s="4">
        <v>0</v>
      </c>
      <c r="M884" s="4">
        <v>0</v>
      </c>
      <c r="N884" s="11">
        <f>SUM(line_downtime[[#This Row],[Emergency stop]:[Other]])/60</f>
        <v>0.46</v>
      </c>
      <c r="O884" s="11">
        <f t="shared" si="26"/>
        <v>0.33</v>
      </c>
      <c r="P884" s="11">
        <f t="shared" si="27"/>
        <v>0.13</v>
      </c>
      <c r="Q884" s="4">
        <f>SUM(line_downtime[[#This Row],[Emergency stop]:[Other]])</f>
        <v>27.6</v>
      </c>
    </row>
    <row r="885" spans="1:17" x14ac:dyDescent="0.25">
      <c r="A885">
        <v>422994</v>
      </c>
      <c r="B885" s="4">
        <v>0</v>
      </c>
      <c r="C885" s="4">
        <v>0</v>
      </c>
      <c r="D885" s="4">
        <v>0</v>
      </c>
      <c r="E885" s="4">
        <v>2.4</v>
      </c>
      <c r="F885" s="4">
        <v>0</v>
      </c>
      <c r="G885" s="4">
        <v>0</v>
      </c>
      <c r="H885" s="4">
        <v>0</v>
      </c>
      <c r="I885" s="4">
        <v>39</v>
      </c>
      <c r="J885" s="4">
        <v>4.2</v>
      </c>
      <c r="K885" s="4">
        <v>0</v>
      </c>
      <c r="L885" s="4">
        <v>0</v>
      </c>
      <c r="M885" s="4">
        <v>0</v>
      </c>
      <c r="N885" s="11">
        <f>SUM(line_downtime[[#This Row],[Emergency stop]:[Other]])/60</f>
        <v>0.76</v>
      </c>
      <c r="O885" s="11">
        <f t="shared" si="26"/>
        <v>0.65</v>
      </c>
      <c r="P885" s="11">
        <f t="shared" si="27"/>
        <v>0.10999999999999999</v>
      </c>
      <c r="Q885" s="4">
        <f>SUM(line_downtime[[#This Row],[Emergency stop]:[Other]])</f>
        <v>45.6</v>
      </c>
    </row>
    <row r="886" spans="1:17" x14ac:dyDescent="0.25">
      <c r="A886">
        <v>422995</v>
      </c>
      <c r="B886" s="4">
        <v>0</v>
      </c>
      <c r="C886" s="4">
        <v>0</v>
      </c>
      <c r="D886" s="4">
        <v>0</v>
      </c>
      <c r="E886" s="4">
        <v>0</v>
      </c>
      <c r="F886" s="4">
        <v>21.599999999999998</v>
      </c>
      <c r="G886" s="4">
        <v>0</v>
      </c>
      <c r="H886" s="4">
        <v>0</v>
      </c>
      <c r="I886" s="4">
        <v>0</v>
      </c>
      <c r="J886" s="4">
        <v>0</v>
      </c>
      <c r="K886" s="4">
        <v>0</v>
      </c>
      <c r="L886" s="4">
        <v>0</v>
      </c>
      <c r="M886" s="4">
        <v>0</v>
      </c>
      <c r="N886" s="11">
        <f>SUM(line_downtime[[#This Row],[Emergency stop]:[Other]])/60</f>
        <v>0.36</v>
      </c>
      <c r="O886" s="11">
        <f t="shared" si="26"/>
        <v>0.36</v>
      </c>
      <c r="P886" s="11">
        <f t="shared" si="27"/>
        <v>0</v>
      </c>
      <c r="Q886" s="4">
        <f>SUM(line_downtime[[#This Row],[Emergency stop]:[Other]])</f>
        <v>21.599999999999998</v>
      </c>
    </row>
    <row r="887" spans="1:17" x14ac:dyDescent="0.25">
      <c r="A887">
        <v>422996</v>
      </c>
      <c r="B887" s="4">
        <v>2.4</v>
      </c>
      <c r="C887" s="4">
        <v>0</v>
      </c>
      <c r="D887" s="4">
        <v>4.8</v>
      </c>
      <c r="E887" s="4">
        <v>0</v>
      </c>
      <c r="F887" s="4">
        <v>3</v>
      </c>
      <c r="G887" s="4">
        <v>3</v>
      </c>
      <c r="H887" s="4">
        <v>0</v>
      </c>
      <c r="I887" s="4">
        <v>0</v>
      </c>
      <c r="J887" s="4">
        <v>0</v>
      </c>
      <c r="K887" s="4">
        <v>0</v>
      </c>
      <c r="L887" s="4">
        <v>0</v>
      </c>
      <c r="M887" s="4">
        <v>0</v>
      </c>
      <c r="N887" s="11">
        <f>SUM(line_downtime[[#This Row],[Emergency stop]:[Other]])/60</f>
        <v>0.22</v>
      </c>
      <c r="O887" s="11">
        <f t="shared" si="26"/>
        <v>0.1</v>
      </c>
      <c r="P887" s="11">
        <f t="shared" si="27"/>
        <v>0.12</v>
      </c>
      <c r="Q887" s="4">
        <f>SUM(line_downtime[[#This Row],[Emergency stop]:[Other]])</f>
        <v>13.2</v>
      </c>
    </row>
    <row r="888" spans="1:17" x14ac:dyDescent="0.25">
      <c r="A888">
        <v>422997</v>
      </c>
      <c r="B888" s="4">
        <v>0</v>
      </c>
      <c r="C888" s="4">
        <v>0</v>
      </c>
      <c r="D888" s="4">
        <v>0</v>
      </c>
      <c r="E888" s="4">
        <v>18.600000000000001</v>
      </c>
      <c r="F888" s="4">
        <v>0</v>
      </c>
      <c r="G888" s="4">
        <v>0</v>
      </c>
      <c r="H888" s="4">
        <v>0</v>
      </c>
      <c r="I888" s="4">
        <v>0</v>
      </c>
      <c r="J888" s="4">
        <v>0</v>
      </c>
      <c r="K888" s="4">
        <v>0.6</v>
      </c>
      <c r="L888" s="4">
        <v>22.8</v>
      </c>
      <c r="M888" s="4">
        <v>0</v>
      </c>
      <c r="N888" s="11">
        <f>SUM(line_downtime[[#This Row],[Emergency stop]:[Other]])/60</f>
        <v>0.7</v>
      </c>
      <c r="O888" s="11">
        <f t="shared" si="26"/>
        <v>0.39</v>
      </c>
      <c r="P888" s="11">
        <f t="shared" si="27"/>
        <v>0.30999999999999994</v>
      </c>
      <c r="Q888" s="4">
        <f>SUM(line_downtime[[#This Row],[Emergency stop]:[Other]])</f>
        <v>42</v>
      </c>
    </row>
    <row r="889" spans="1:17" x14ac:dyDescent="0.25">
      <c r="A889">
        <v>422998</v>
      </c>
      <c r="B889" s="4">
        <v>0</v>
      </c>
      <c r="C889" s="4">
        <v>0</v>
      </c>
      <c r="D889" s="4">
        <v>0</v>
      </c>
      <c r="E889" s="4">
        <v>0</v>
      </c>
      <c r="F889" s="4">
        <v>0</v>
      </c>
      <c r="G889" s="4">
        <v>0</v>
      </c>
      <c r="H889" s="4">
        <v>0</v>
      </c>
      <c r="I889" s="4">
        <v>0</v>
      </c>
      <c r="J889" s="4">
        <v>0</v>
      </c>
      <c r="K889" s="4">
        <v>26.4</v>
      </c>
      <c r="L889" s="4">
        <v>19.2</v>
      </c>
      <c r="M889" s="4">
        <v>0</v>
      </c>
      <c r="N889" s="11">
        <f>SUM(line_downtime[[#This Row],[Emergency stop]:[Other]])/60</f>
        <v>0.7599999999999999</v>
      </c>
      <c r="O889" s="11">
        <f t="shared" si="26"/>
        <v>0.7599999999999999</v>
      </c>
      <c r="P889" s="11">
        <f t="shared" si="27"/>
        <v>0</v>
      </c>
      <c r="Q889" s="4">
        <f>SUM(line_downtime[[#This Row],[Emergency stop]:[Other]])</f>
        <v>45.599999999999994</v>
      </c>
    </row>
    <row r="890" spans="1:17" x14ac:dyDescent="0.25">
      <c r="A890">
        <v>422999</v>
      </c>
      <c r="B890" s="4">
        <v>0</v>
      </c>
      <c r="C890" s="4">
        <v>9</v>
      </c>
      <c r="D890" s="4">
        <v>0</v>
      </c>
      <c r="E890" s="4">
        <v>0</v>
      </c>
      <c r="F890" s="4">
        <v>0</v>
      </c>
      <c r="G890" s="4">
        <v>0</v>
      </c>
      <c r="H890" s="4">
        <v>0</v>
      </c>
      <c r="I890" s="4">
        <v>0</v>
      </c>
      <c r="J890" s="4">
        <v>1.7999999999999998</v>
      </c>
      <c r="K890" s="4">
        <v>0</v>
      </c>
      <c r="L890" s="4">
        <v>0</v>
      </c>
      <c r="M890" s="4">
        <v>3</v>
      </c>
      <c r="N890" s="11">
        <f>SUM(line_downtime[[#This Row],[Emergency stop]:[Other]])/60</f>
        <v>0.23</v>
      </c>
      <c r="O890" s="11">
        <f t="shared" si="26"/>
        <v>0.15</v>
      </c>
      <c r="P890" s="11">
        <f t="shared" si="27"/>
        <v>8.0000000000000016E-2</v>
      </c>
      <c r="Q890" s="4">
        <f>SUM(line_downtime[[#This Row],[Emergency stop]:[Other]])</f>
        <v>13.8</v>
      </c>
    </row>
    <row r="891" spans="1:17" x14ac:dyDescent="0.25">
      <c r="A891">
        <v>423000</v>
      </c>
      <c r="B891" s="4">
        <v>0</v>
      </c>
      <c r="C891" s="4">
        <v>0</v>
      </c>
      <c r="D891" s="4">
        <v>0</v>
      </c>
      <c r="E891" s="4">
        <v>0</v>
      </c>
      <c r="F891" s="4">
        <v>0</v>
      </c>
      <c r="G891" s="4">
        <v>0</v>
      </c>
      <c r="H891" s="4">
        <v>48.6</v>
      </c>
      <c r="I891" s="4">
        <v>0</v>
      </c>
      <c r="J891" s="4">
        <v>0</v>
      </c>
      <c r="K891" s="4">
        <v>0</v>
      </c>
      <c r="L891" s="4">
        <v>0</v>
      </c>
      <c r="M891" s="4">
        <v>0</v>
      </c>
      <c r="N891" s="11">
        <f>SUM(line_downtime[[#This Row],[Emergency stop]:[Other]])/60</f>
        <v>0.81</v>
      </c>
      <c r="O891" s="11">
        <f t="shared" si="26"/>
        <v>0</v>
      </c>
      <c r="P891" s="11">
        <f t="shared" si="27"/>
        <v>0.81</v>
      </c>
      <c r="Q891" s="4">
        <f>SUM(line_downtime[[#This Row],[Emergency stop]:[Other]])</f>
        <v>48.6</v>
      </c>
    </row>
    <row r="892" spans="1:17" x14ac:dyDescent="0.25">
      <c r="A892">
        <v>423001</v>
      </c>
      <c r="B892" s="4">
        <v>0</v>
      </c>
      <c r="C892" s="4">
        <v>0</v>
      </c>
      <c r="D892" s="4">
        <v>0</v>
      </c>
      <c r="E892" s="4">
        <v>26.4</v>
      </c>
      <c r="F892" s="4">
        <v>0</v>
      </c>
      <c r="G892" s="4">
        <v>0</v>
      </c>
      <c r="H892" s="4">
        <v>0</v>
      </c>
      <c r="I892" s="4">
        <v>4.2</v>
      </c>
      <c r="J892" s="4">
        <v>0</v>
      </c>
      <c r="K892" s="4">
        <v>0</v>
      </c>
      <c r="L892" s="4">
        <v>0</v>
      </c>
      <c r="M892" s="4">
        <v>0</v>
      </c>
      <c r="N892" s="11">
        <f>SUM(line_downtime[[#This Row],[Emergency stop]:[Other]])/60</f>
        <v>0.51</v>
      </c>
      <c r="O892" s="11">
        <f t="shared" si="26"/>
        <v>7.0000000000000007E-2</v>
      </c>
      <c r="P892" s="11">
        <f t="shared" si="27"/>
        <v>0.44</v>
      </c>
      <c r="Q892" s="4">
        <f>SUM(line_downtime[[#This Row],[Emergency stop]:[Other]])</f>
        <v>30.599999999999998</v>
      </c>
    </row>
    <row r="893" spans="1:17" x14ac:dyDescent="0.25">
      <c r="A893">
        <v>423002</v>
      </c>
      <c r="B893" s="4">
        <v>0</v>
      </c>
      <c r="C893" s="4">
        <v>0</v>
      </c>
      <c r="D893" s="4">
        <v>0</v>
      </c>
      <c r="E893" s="4">
        <v>24</v>
      </c>
      <c r="F893" s="4">
        <v>0</v>
      </c>
      <c r="G893" s="4">
        <v>0</v>
      </c>
      <c r="H893" s="4">
        <v>17.399999999999999</v>
      </c>
      <c r="I893" s="4">
        <v>0</v>
      </c>
      <c r="J893" s="4">
        <v>0</v>
      </c>
      <c r="K893" s="4">
        <v>0</v>
      </c>
      <c r="L893" s="4">
        <v>0</v>
      </c>
      <c r="M893" s="4">
        <v>0</v>
      </c>
      <c r="N893" s="11">
        <f>SUM(line_downtime[[#This Row],[Emergency stop]:[Other]])/60</f>
        <v>0.69</v>
      </c>
      <c r="O893" s="11">
        <f t="shared" si="26"/>
        <v>0</v>
      </c>
      <c r="P893" s="11">
        <f t="shared" si="27"/>
        <v>0.69</v>
      </c>
      <c r="Q893" s="4">
        <f>SUM(line_downtime[[#This Row],[Emergency stop]:[Other]])</f>
        <v>41.4</v>
      </c>
    </row>
    <row r="894" spans="1:17" x14ac:dyDescent="0.25">
      <c r="A894">
        <v>423003</v>
      </c>
      <c r="B894" s="4">
        <v>0</v>
      </c>
      <c r="C894" s="4">
        <v>0</v>
      </c>
      <c r="D894" s="4">
        <v>0</v>
      </c>
      <c r="E894" s="4">
        <v>0</v>
      </c>
      <c r="F894" s="4">
        <v>0</v>
      </c>
      <c r="G894" s="4">
        <v>0</v>
      </c>
      <c r="H894" s="4">
        <v>0</v>
      </c>
      <c r="I894" s="4">
        <v>7.1999999999999993</v>
      </c>
      <c r="J894" s="4">
        <v>12.6</v>
      </c>
      <c r="K894" s="4">
        <v>0</v>
      </c>
      <c r="L894" s="4">
        <v>0</v>
      </c>
      <c r="M894" s="4">
        <v>0</v>
      </c>
      <c r="N894" s="11">
        <f>SUM(line_downtime[[#This Row],[Emergency stop]:[Other]])/60</f>
        <v>0.32999999999999996</v>
      </c>
      <c r="O894" s="11">
        <f t="shared" si="26"/>
        <v>0.11999999999999998</v>
      </c>
      <c r="P894" s="11">
        <f t="shared" si="27"/>
        <v>0.20999999999999996</v>
      </c>
      <c r="Q894" s="4">
        <f>SUM(line_downtime[[#This Row],[Emergency stop]:[Other]])</f>
        <v>19.799999999999997</v>
      </c>
    </row>
    <row r="895" spans="1:17" x14ac:dyDescent="0.25">
      <c r="A895">
        <v>423004</v>
      </c>
      <c r="B895" s="4">
        <v>0</v>
      </c>
      <c r="C895" s="4">
        <v>0</v>
      </c>
      <c r="D895" s="4">
        <v>17.399999999999999</v>
      </c>
      <c r="E895" s="4">
        <v>0</v>
      </c>
      <c r="F895" s="4">
        <v>0</v>
      </c>
      <c r="G895" s="4">
        <v>0</v>
      </c>
      <c r="H895" s="4">
        <v>0</v>
      </c>
      <c r="I895" s="4">
        <v>27</v>
      </c>
      <c r="J895" s="4">
        <v>0</v>
      </c>
      <c r="K895" s="4">
        <v>0</v>
      </c>
      <c r="L895" s="4">
        <v>0</v>
      </c>
      <c r="M895" s="4">
        <v>0</v>
      </c>
      <c r="N895" s="11">
        <f>SUM(line_downtime[[#This Row],[Emergency stop]:[Other]])/60</f>
        <v>0.74</v>
      </c>
      <c r="O895" s="11">
        <f t="shared" si="26"/>
        <v>0.45</v>
      </c>
      <c r="P895" s="11">
        <f t="shared" si="27"/>
        <v>0.28999999999999998</v>
      </c>
      <c r="Q895" s="4">
        <f>SUM(line_downtime[[#This Row],[Emergency stop]:[Other]])</f>
        <v>44.4</v>
      </c>
    </row>
    <row r="896" spans="1:17" x14ac:dyDescent="0.25">
      <c r="A896">
        <v>423005</v>
      </c>
      <c r="B896" s="4">
        <v>0</v>
      </c>
      <c r="C896" s="4">
        <v>0</v>
      </c>
      <c r="D896" s="4">
        <v>0</v>
      </c>
      <c r="E896" s="4">
        <v>10.200000000000001</v>
      </c>
      <c r="F896" s="4">
        <v>0</v>
      </c>
      <c r="G896" s="4">
        <v>0</v>
      </c>
      <c r="H896" s="4">
        <v>0</v>
      </c>
      <c r="I896" s="4">
        <v>0</v>
      </c>
      <c r="J896" s="4">
        <v>15.600000000000001</v>
      </c>
      <c r="K896" s="4">
        <v>0</v>
      </c>
      <c r="L896" s="4">
        <v>0</v>
      </c>
      <c r="M896" s="4">
        <v>25.2</v>
      </c>
      <c r="N896" s="11">
        <f>SUM(line_downtime[[#This Row],[Emergency stop]:[Other]])/60</f>
        <v>0.85</v>
      </c>
      <c r="O896" s="11">
        <f t="shared" si="26"/>
        <v>0</v>
      </c>
      <c r="P896" s="11">
        <f t="shared" si="27"/>
        <v>0.85</v>
      </c>
      <c r="Q896" s="4">
        <f>SUM(line_downtime[[#This Row],[Emergency stop]:[Other]])</f>
        <v>51</v>
      </c>
    </row>
    <row r="897" spans="1:17" x14ac:dyDescent="0.25">
      <c r="A897">
        <v>423006</v>
      </c>
      <c r="B897" s="4">
        <v>0</v>
      </c>
      <c r="C897" s="4">
        <v>0</v>
      </c>
      <c r="D897" s="4">
        <v>0</v>
      </c>
      <c r="E897" s="4">
        <v>0</v>
      </c>
      <c r="F897" s="4">
        <v>0</v>
      </c>
      <c r="G897" s="4">
        <v>38.4</v>
      </c>
      <c r="H897" s="4">
        <v>2.4</v>
      </c>
      <c r="I897" s="4">
        <v>10.200000000000001</v>
      </c>
      <c r="J897" s="4">
        <v>0</v>
      </c>
      <c r="K897" s="4">
        <v>0</v>
      </c>
      <c r="L897" s="4">
        <v>0</v>
      </c>
      <c r="M897" s="4">
        <v>0</v>
      </c>
      <c r="N897" s="11">
        <f>SUM(line_downtime[[#This Row],[Emergency stop]:[Other]])/60</f>
        <v>0.85</v>
      </c>
      <c r="O897" s="11">
        <f t="shared" si="26"/>
        <v>0.81</v>
      </c>
      <c r="P897" s="11">
        <f t="shared" si="27"/>
        <v>3.9999999999999925E-2</v>
      </c>
      <c r="Q897" s="4">
        <f>SUM(line_downtime[[#This Row],[Emergency stop]:[Other]])</f>
        <v>51</v>
      </c>
    </row>
    <row r="898" spans="1:17" x14ac:dyDescent="0.25">
      <c r="A898">
        <v>423007</v>
      </c>
      <c r="B898" s="4">
        <v>0</v>
      </c>
      <c r="C898" s="4">
        <v>0</v>
      </c>
      <c r="D898" s="4">
        <v>0</v>
      </c>
      <c r="E898" s="4">
        <v>0</v>
      </c>
      <c r="F898" s="4">
        <v>0</v>
      </c>
      <c r="G898" s="4">
        <v>56.4</v>
      </c>
      <c r="H898" s="4">
        <v>0</v>
      </c>
      <c r="I898" s="4">
        <v>0</v>
      </c>
      <c r="J898" s="4">
        <v>0</v>
      </c>
      <c r="K898" s="4">
        <v>0</v>
      </c>
      <c r="L898" s="4">
        <v>0</v>
      </c>
      <c r="M898" s="4">
        <v>0</v>
      </c>
      <c r="N898" s="11">
        <f>SUM(line_downtime[[#This Row],[Emergency stop]:[Other]])/60</f>
        <v>0.94</v>
      </c>
      <c r="O898" s="11">
        <f t="shared" si="26"/>
        <v>0.94</v>
      </c>
      <c r="P898" s="11">
        <f t="shared" si="27"/>
        <v>0</v>
      </c>
      <c r="Q898" s="4">
        <f>SUM(line_downtime[[#This Row],[Emergency stop]:[Other]])</f>
        <v>56.4</v>
      </c>
    </row>
    <row r="899" spans="1:17" x14ac:dyDescent="0.25">
      <c r="A899">
        <v>423008</v>
      </c>
      <c r="B899" s="4">
        <v>30.6</v>
      </c>
      <c r="C899" s="4">
        <v>0</v>
      </c>
      <c r="D899" s="4">
        <v>0</v>
      </c>
      <c r="E899" s="4">
        <v>0</v>
      </c>
      <c r="F899" s="4">
        <v>0</v>
      </c>
      <c r="G899" s="4">
        <v>0</v>
      </c>
      <c r="H899" s="4">
        <v>0</v>
      </c>
      <c r="I899" s="4">
        <v>0</v>
      </c>
      <c r="J899" s="4">
        <v>0</v>
      </c>
      <c r="K899" s="4">
        <v>0</v>
      </c>
      <c r="L899" s="4">
        <v>0</v>
      </c>
      <c r="M899" s="4">
        <v>0</v>
      </c>
      <c r="N899" s="11">
        <f>SUM(line_downtime[[#This Row],[Emergency stop]:[Other]])/60</f>
        <v>0.51</v>
      </c>
      <c r="O899" s="11">
        <f t="shared" ref="O899:O962" si="28">(C899+F899+G899+I899+K899+L899)/60</f>
        <v>0</v>
      </c>
      <c r="P899" s="11">
        <f t="shared" ref="P899:P962" si="29">N899-O899</f>
        <v>0.51</v>
      </c>
      <c r="Q899" s="4">
        <f>SUM(line_downtime[[#This Row],[Emergency stop]:[Other]])</f>
        <v>30.6</v>
      </c>
    </row>
    <row r="900" spans="1:17" x14ac:dyDescent="0.25">
      <c r="A900">
        <v>423009</v>
      </c>
      <c r="B900" s="4">
        <v>0</v>
      </c>
      <c r="C900" s="4">
        <v>0</v>
      </c>
      <c r="D900" s="4">
        <v>0</v>
      </c>
      <c r="E900" s="4">
        <v>24.599999999999998</v>
      </c>
      <c r="F900" s="4">
        <v>0</v>
      </c>
      <c r="G900" s="4">
        <v>0</v>
      </c>
      <c r="H900" s="4">
        <v>18</v>
      </c>
      <c r="I900" s="4">
        <v>0</v>
      </c>
      <c r="J900" s="4">
        <v>25.8</v>
      </c>
      <c r="K900" s="4">
        <v>0</v>
      </c>
      <c r="L900" s="4">
        <v>0</v>
      </c>
      <c r="M900" s="4">
        <v>0</v>
      </c>
      <c r="N900" s="11">
        <f>SUM(line_downtime[[#This Row],[Emergency stop]:[Other]])/60</f>
        <v>1.1399999999999999</v>
      </c>
      <c r="O900" s="11">
        <f t="shared" si="28"/>
        <v>0</v>
      </c>
      <c r="P900" s="11">
        <f t="shared" si="29"/>
        <v>1.1399999999999999</v>
      </c>
      <c r="Q900" s="4">
        <f>SUM(line_downtime[[#This Row],[Emergency stop]:[Other]])</f>
        <v>68.399999999999991</v>
      </c>
    </row>
    <row r="901" spans="1:17" x14ac:dyDescent="0.25">
      <c r="A901">
        <v>423010</v>
      </c>
      <c r="B901" s="4">
        <v>0</v>
      </c>
      <c r="C901" s="4">
        <v>0</v>
      </c>
      <c r="D901" s="4">
        <v>0</v>
      </c>
      <c r="E901" s="4">
        <v>0</v>
      </c>
      <c r="F901" s="4">
        <v>0</v>
      </c>
      <c r="G901" s="4">
        <v>2.4</v>
      </c>
      <c r="H901" s="4">
        <v>9</v>
      </c>
      <c r="I901" s="4">
        <v>1.2</v>
      </c>
      <c r="J901" s="4">
        <v>0</v>
      </c>
      <c r="K901" s="4">
        <v>0</v>
      </c>
      <c r="L901" s="4">
        <v>0</v>
      </c>
      <c r="M901" s="4">
        <v>11.4</v>
      </c>
      <c r="N901" s="11">
        <f>SUM(line_downtime[[#This Row],[Emergency stop]:[Other]])/60</f>
        <v>0.4</v>
      </c>
      <c r="O901" s="11">
        <f t="shared" si="28"/>
        <v>5.9999999999999991E-2</v>
      </c>
      <c r="P901" s="11">
        <f t="shared" si="29"/>
        <v>0.34</v>
      </c>
      <c r="Q901" s="4">
        <f>SUM(line_downtime[[#This Row],[Emergency stop]:[Other]])</f>
        <v>24</v>
      </c>
    </row>
    <row r="902" spans="1:17" x14ac:dyDescent="0.25">
      <c r="A902">
        <v>423011</v>
      </c>
      <c r="B902" s="4">
        <v>0</v>
      </c>
      <c r="C902" s="4">
        <v>0</v>
      </c>
      <c r="D902" s="4">
        <v>0</v>
      </c>
      <c r="E902" s="4">
        <v>0</v>
      </c>
      <c r="F902" s="4">
        <v>5.3999999999999995</v>
      </c>
      <c r="G902" s="4">
        <v>0</v>
      </c>
      <c r="H902" s="4">
        <v>0</v>
      </c>
      <c r="I902" s="4">
        <v>42.599999999999994</v>
      </c>
      <c r="J902" s="4">
        <v>0</v>
      </c>
      <c r="K902" s="4">
        <v>0</v>
      </c>
      <c r="L902" s="4">
        <v>0</v>
      </c>
      <c r="M902" s="4">
        <v>0</v>
      </c>
      <c r="N902" s="11">
        <f>SUM(line_downtime[[#This Row],[Emergency stop]:[Other]])/60</f>
        <v>0.79999999999999993</v>
      </c>
      <c r="O902" s="11">
        <f t="shared" si="28"/>
        <v>0.79999999999999993</v>
      </c>
      <c r="P902" s="11">
        <f t="shared" si="29"/>
        <v>0</v>
      </c>
      <c r="Q902" s="4">
        <f>SUM(line_downtime[[#This Row],[Emergency stop]:[Other]])</f>
        <v>47.999999999999993</v>
      </c>
    </row>
    <row r="903" spans="1:17" x14ac:dyDescent="0.25">
      <c r="A903">
        <v>423012</v>
      </c>
      <c r="B903" s="4">
        <v>0</v>
      </c>
      <c r="C903" s="4">
        <v>0</v>
      </c>
      <c r="D903" s="4">
        <v>0</v>
      </c>
      <c r="E903" s="4">
        <v>0</v>
      </c>
      <c r="F903" s="4">
        <v>1.2</v>
      </c>
      <c r="G903" s="4">
        <v>0</v>
      </c>
      <c r="H903" s="4">
        <v>7.8000000000000007</v>
      </c>
      <c r="I903" s="4">
        <v>3</v>
      </c>
      <c r="J903" s="4">
        <v>1.7999999999999998</v>
      </c>
      <c r="K903" s="4">
        <v>0</v>
      </c>
      <c r="L903" s="4">
        <v>0</v>
      </c>
      <c r="M903" s="4">
        <v>0</v>
      </c>
      <c r="N903" s="11">
        <f>SUM(line_downtime[[#This Row],[Emergency stop]:[Other]])/60</f>
        <v>0.23</v>
      </c>
      <c r="O903" s="11">
        <f t="shared" si="28"/>
        <v>7.0000000000000007E-2</v>
      </c>
      <c r="P903" s="11">
        <f t="shared" si="29"/>
        <v>0.16</v>
      </c>
      <c r="Q903" s="4">
        <f>SUM(line_downtime[[#This Row],[Emergency stop]:[Other]])</f>
        <v>13.8</v>
      </c>
    </row>
    <row r="904" spans="1:17" x14ac:dyDescent="0.25">
      <c r="A904">
        <v>423013</v>
      </c>
      <c r="B904" s="4">
        <v>0.6</v>
      </c>
      <c r="C904" s="4">
        <v>22.2</v>
      </c>
      <c r="D904" s="4">
        <v>0</v>
      </c>
      <c r="E904" s="4">
        <v>0</v>
      </c>
      <c r="F904" s="4">
        <v>8.4</v>
      </c>
      <c r="G904" s="4">
        <v>0</v>
      </c>
      <c r="H904" s="4">
        <v>7.1999999999999993</v>
      </c>
      <c r="I904" s="4">
        <v>0</v>
      </c>
      <c r="J904" s="4">
        <v>0</v>
      </c>
      <c r="K904" s="4">
        <v>0</v>
      </c>
      <c r="L904" s="4">
        <v>0</v>
      </c>
      <c r="M904" s="4">
        <v>0</v>
      </c>
      <c r="N904" s="11">
        <f>SUM(line_downtime[[#This Row],[Emergency stop]:[Other]])/60</f>
        <v>0.64000000000000012</v>
      </c>
      <c r="O904" s="11">
        <f t="shared" si="28"/>
        <v>0.51</v>
      </c>
      <c r="P904" s="11">
        <f t="shared" si="29"/>
        <v>0.13000000000000012</v>
      </c>
      <c r="Q904" s="4">
        <f>SUM(line_downtime[[#This Row],[Emergency stop]:[Other]])</f>
        <v>38.400000000000006</v>
      </c>
    </row>
    <row r="905" spans="1:17" x14ac:dyDescent="0.25">
      <c r="A905">
        <v>423014</v>
      </c>
      <c r="B905" s="4">
        <v>13.8</v>
      </c>
      <c r="C905" s="4">
        <v>0</v>
      </c>
      <c r="D905" s="4">
        <v>0</v>
      </c>
      <c r="E905" s="4">
        <v>3</v>
      </c>
      <c r="F905" s="4">
        <v>0</v>
      </c>
      <c r="G905" s="4">
        <v>0</v>
      </c>
      <c r="H905" s="4">
        <v>0</v>
      </c>
      <c r="I905" s="4">
        <v>8.4</v>
      </c>
      <c r="J905" s="4">
        <v>0</v>
      </c>
      <c r="K905" s="4">
        <v>5.3999999999999995</v>
      </c>
      <c r="L905" s="4">
        <v>0</v>
      </c>
      <c r="M905" s="4">
        <v>0</v>
      </c>
      <c r="N905" s="11">
        <f>SUM(line_downtime[[#This Row],[Emergency stop]:[Other]])/60</f>
        <v>0.51</v>
      </c>
      <c r="O905" s="11">
        <f t="shared" si="28"/>
        <v>0.23</v>
      </c>
      <c r="P905" s="11">
        <f t="shared" si="29"/>
        <v>0.28000000000000003</v>
      </c>
      <c r="Q905" s="4">
        <f>SUM(line_downtime[[#This Row],[Emergency stop]:[Other]])</f>
        <v>30.6</v>
      </c>
    </row>
    <row r="906" spans="1:17" x14ac:dyDescent="0.25">
      <c r="A906">
        <v>423015</v>
      </c>
      <c r="B906" s="4">
        <v>0</v>
      </c>
      <c r="C906" s="4">
        <v>9</v>
      </c>
      <c r="D906" s="4">
        <v>30.6</v>
      </c>
      <c r="E906" s="4">
        <v>0</v>
      </c>
      <c r="F906" s="4">
        <v>0</v>
      </c>
      <c r="G906" s="4">
        <v>0</v>
      </c>
      <c r="H906" s="4">
        <v>0</v>
      </c>
      <c r="I906" s="4">
        <v>0</v>
      </c>
      <c r="J906" s="4">
        <v>0</v>
      </c>
      <c r="K906" s="4">
        <v>2.4</v>
      </c>
      <c r="L906" s="4">
        <v>0</v>
      </c>
      <c r="M906" s="4">
        <v>0</v>
      </c>
      <c r="N906" s="11">
        <f>SUM(line_downtime[[#This Row],[Emergency stop]:[Other]])/60</f>
        <v>0.7</v>
      </c>
      <c r="O906" s="11">
        <f t="shared" si="28"/>
        <v>0.19</v>
      </c>
      <c r="P906" s="11">
        <f t="shared" si="29"/>
        <v>0.51</v>
      </c>
      <c r="Q906" s="4">
        <f>SUM(line_downtime[[#This Row],[Emergency stop]:[Other]])</f>
        <v>42</v>
      </c>
    </row>
    <row r="907" spans="1:17" x14ac:dyDescent="0.25">
      <c r="A907">
        <v>423016</v>
      </c>
      <c r="B907" s="4">
        <v>30</v>
      </c>
      <c r="C907" s="4">
        <v>0</v>
      </c>
      <c r="D907" s="4">
        <v>0</v>
      </c>
      <c r="E907" s="4">
        <v>0</v>
      </c>
      <c r="F907" s="4">
        <v>9.6</v>
      </c>
      <c r="G907" s="4">
        <v>0</v>
      </c>
      <c r="H907" s="4">
        <v>0</v>
      </c>
      <c r="I907" s="4">
        <v>5.3999999999999995</v>
      </c>
      <c r="J907" s="4">
        <v>0</v>
      </c>
      <c r="K907" s="4">
        <v>0</v>
      </c>
      <c r="L907" s="4">
        <v>0</v>
      </c>
      <c r="M907" s="4">
        <v>0</v>
      </c>
      <c r="N907" s="11">
        <f>SUM(line_downtime[[#This Row],[Emergency stop]:[Other]])/60</f>
        <v>0.75</v>
      </c>
      <c r="O907" s="11">
        <f t="shared" si="28"/>
        <v>0.25</v>
      </c>
      <c r="P907" s="11">
        <f t="shared" si="29"/>
        <v>0.5</v>
      </c>
      <c r="Q907" s="4">
        <f>SUM(line_downtime[[#This Row],[Emergency stop]:[Other]])</f>
        <v>45</v>
      </c>
    </row>
    <row r="908" spans="1:17" x14ac:dyDescent="0.25">
      <c r="A908">
        <v>423017</v>
      </c>
      <c r="B908" s="4">
        <v>0</v>
      </c>
      <c r="C908" s="4">
        <v>0</v>
      </c>
      <c r="D908" s="4">
        <v>0</v>
      </c>
      <c r="E908" s="4">
        <v>1.7999999999999998</v>
      </c>
      <c r="F908" s="4">
        <v>0</v>
      </c>
      <c r="G908" s="4">
        <v>0</v>
      </c>
      <c r="H908" s="4">
        <v>0</v>
      </c>
      <c r="I908" s="4">
        <v>0</v>
      </c>
      <c r="J908" s="4">
        <v>1.7999999999999998</v>
      </c>
      <c r="K908" s="4">
        <v>0</v>
      </c>
      <c r="L908" s="4">
        <v>7.1999999999999993</v>
      </c>
      <c r="M908" s="4">
        <v>0</v>
      </c>
      <c r="N908" s="11">
        <f>SUM(line_downtime[[#This Row],[Emergency stop]:[Other]])/60</f>
        <v>0.18</v>
      </c>
      <c r="O908" s="11">
        <f t="shared" si="28"/>
        <v>0.11999999999999998</v>
      </c>
      <c r="P908" s="11">
        <f t="shared" si="29"/>
        <v>6.0000000000000012E-2</v>
      </c>
      <c r="Q908" s="4">
        <f>SUM(line_downtime[[#This Row],[Emergency stop]:[Other]])</f>
        <v>10.799999999999999</v>
      </c>
    </row>
    <row r="909" spans="1:17" x14ac:dyDescent="0.25">
      <c r="A909">
        <v>423018</v>
      </c>
      <c r="B909" s="4">
        <v>0</v>
      </c>
      <c r="C909" s="4">
        <v>1.7999999999999998</v>
      </c>
      <c r="D909" s="4">
        <v>37.799999999999997</v>
      </c>
      <c r="E909" s="4">
        <v>0</v>
      </c>
      <c r="F909" s="4">
        <v>0</v>
      </c>
      <c r="G909" s="4">
        <v>0</v>
      </c>
      <c r="H909" s="4">
        <v>0</v>
      </c>
      <c r="I909" s="4">
        <v>0</v>
      </c>
      <c r="J909" s="4">
        <v>0</v>
      </c>
      <c r="K909" s="4">
        <v>0</v>
      </c>
      <c r="L909" s="4">
        <v>0</v>
      </c>
      <c r="M909" s="4">
        <v>0</v>
      </c>
      <c r="N909" s="11">
        <f>SUM(line_downtime[[#This Row],[Emergency stop]:[Other]])/60</f>
        <v>0.65999999999999992</v>
      </c>
      <c r="O909" s="11">
        <f t="shared" si="28"/>
        <v>2.9999999999999995E-2</v>
      </c>
      <c r="P909" s="11">
        <f t="shared" si="29"/>
        <v>0.62999999999999989</v>
      </c>
      <c r="Q909" s="4">
        <f>SUM(line_downtime[[#This Row],[Emergency stop]:[Other]])</f>
        <v>39.599999999999994</v>
      </c>
    </row>
    <row r="910" spans="1:17" x14ac:dyDescent="0.25">
      <c r="A910">
        <v>423019</v>
      </c>
      <c r="B910" s="4">
        <v>0</v>
      </c>
      <c r="C910" s="4">
        <v>0</v>
      </c>
      <c r="D910" s="4">
        <v>0</v>
      </c>
      <c r="E910" s="4">
        <v>0</v>
      </c>
      <c r="F910" s="4">
        <v>0</v>
      </c>
      <c r="G910" s="4">
        <v>0</v>
      </c>
      <c r="H910" s="4">
        <v>0</v>
      </c>
      <c r="I910" s="4">
        <v>0</v>
      </c>
      <c r="J910" s="4">
        <v>0</v>
      </c>
      <c r="K910" s="4">
        <v>7.1999999999999993</v>
      </c>
      <c r="L910" s="4">
        <v>0</v>
      </c>
      <c r="M910" s="4">
        <v>0</v>
      </c>
      <c r="N910" s="11">
        <f>SUM(line_downtime[[#This Row],[Emergency stop]:[Other]])/60</f>
        <v>0.11999999999999998</v>
      </c>
      <c r="O910" s="11">
        <f t="shared" si="28"/>
        <v>0.11999999999999998</v>
      </c>
      <c r="P910" s="11">
        <f t="shared" si="29"/>
        <v>0</v>
      </c>
      <c r="Q910" s="4">
        <f>SUM(line_downtime[[#This Row],[Emergency stop]:[Other]])</f>
        <v>7.1999999999999993</v>
      </c>
    </row>
    <row r="911" spans="1:17" x14ac:dyDescent="0.25">
      <c r="A911">
        <v>423020</v>
      </c>
      <c r="B911" s="4">
        <v>0</v>
      </c>
      <c r="C911" s="4">
        <v>0</v>
      </c>
      <c r="D911" s="4">
        <v>0</v>
      </c>
      <c r="E911" s="4">
        <v>0</v>
      </c>
      <c r="F911" s="4">
        <v>0</v>
      </c>
      <c r="G911" s="4">
        <v>33.6</v>
      </c>
      <c r="H911" s="4">
        <v>14.399999999999999</v>
      </c>
      <c r="I911" s="4">
        <v>0</v>
      </c>
      <c r="J911" s="4">
        <v>0</v>
      </c>
      <c r="K911" s="4">
        <v>0</v>
      </c>
      <c r="L911" s="4">
        <v>8.4</v>
      </c>
      <c r="M911" s="4">
        <v>0</v>
      </c>
      <c r="N911" s="11">
        <f>SUM(line_downtime[[#This Row],[Emergency stop]:[Other]])/60</f>
        <v>0.94</v>
      </c>
      <c r="O911" s="11">
        <f t="shared" si="28"/>
        <v>0.7</v>
      </c>
      <c r="P911" s="11">
        <f t="shared" si="29"/>
        <v>0.24</v>
      </c>
      <c r="Q911" s="4">
        <f>SUM(line_downtime[[#This Row],[Emergency stop]:[Other]])</f>
        <v>56.4</v>
      </c>
    </row>
    <row r="912" spans="1:17" x14ac:dyDescent="0.25">
      <c r="A912">
        <v>423021</v>
      </c>
      <c r="B912" s="4">
        <v>0</v>
      </c>
      <c r="C912" s="4">
        <v>0</v>
      </c>
      <c r="D912" s="4">
        <v>0</v>
      </c>
      <c r="E912" s="4">
        <v>0</v>
      </c>
      <c r="F912" s="4">
        <v>0</v>
      </c>
      <c r="G912" s="4">
        <v>12.6</v>
      </c>
      <c r="H912" s="4">
        <v>0</v>
      </c>
      <c r="I912" s="4">
        <v>0</v>
      </c>
      <c r="J912" s="4">
        <v>0</v>
      </c>
      <c r="K912" s="4">
        <v>0</v>
      </c>
      <c r="L912" s="4">
        <v>0</v>
      </c>
      <c r="M912" s="4">
        <v>0</v>
      </c>
      <c r="N912" s="11">
        <f>SUM(line_downtime[[#This Row],[Emergency stop]:[Other]])/60</f>
        <v>0.21</v>
      </c>
      <c r="O912" s="11">
        <f t="shared" si="28"/>
        <v>0.21</v>
      </c>
      <c r="P912" s="11">
        <f t="shared" si="29"/>
        <v>0</v>
      </c>
      <c r="Q912" s="4">
        <f>SUM(line_downtime[[#This Row],[Emergency stop]:[Other]])</f>
        <v>12.6</v>
      </c>
    </row>
    <row r="913" spans="1:17" x14ac:dyDescent="0.25">
      <c r="A913">
        <v>423022</v>
      </c>
      <c r="B913" s="4">
        <v>0</v>
      </c>
      <c r="C913" s="4">
        <v>0</v>
      </c>
      <c r="D913" s="4">
        <v>0</v>
      </c>
      <c r="E913" s="4">
        <v>0</v>
      </c>
      <c r="F913" s="4">
        <v>0</v>
      </c>
      <c r="G913" s="4">
        <v>0</v>
      </c>
      <c r="H913" s="4">
        <v>15</v>
      </c>
      <c r="I913" s="4">
        <v>0.6</v>
      </c>
      <c r="J913" s="4">
        <v>0</v>
      </c>
      <c r="K913" s="4">
        <v>0</v>
      </c>
      <c r="L913" s="4">
        <v>0</v>
      </c>
      <c r="M913" s="4">
        <v>0</v>
      </c>
      <c r="N913" s="11">
        <f>SUM(line_downtime[[#This Row],[Emergency stop]:[Other]])/60</f>
        <v>0.26</v>
      </c>
      <c r="O913" s="11">
        <f t="shared" si="28"/>
        <v>0.01</v>
      </c>
      <c r="P913" s="11">
        <f t="shared" si="29"/>
        <v>0.25</v>
      </c>
      <c r="Q913" s="4">
        <f>SUM(line_downtime[[#This Row],[Emergency stop]:[Other]])</f>
        <v>15.6</v>
      </c>
    </row>
    <row r="914" spans="1:17" x14ac:dyDescent="0.25">
      <c r="A914">
        <v>423023</v>
      </c>
      <c r="B914" s="4">
        <v>71.399999999999991</v>
      </c>
      <c r="C914" s="4">
        <v>0</v>
      </c>
      <c r="D914" s="4">
        <v>0</v>
      </c>
      <c r="E914" s="4">
        <v>0</v>
      </c>
      <c r="F914" s="4">
        <v>0</v>
      </c>
      <c r="G914" s="4">
        <v>0</v>
      </c>
      <c r="H914" s="4">
        <v>23.400000000000002</v>
      </c>
      <c r="I914" s="4">
        <v>0</v>
      </c>
      <c r="J914" s="4">
        <v>0</v>
      </c>
      <c r="K914" s="4">
        <v>0</v>
      </c>
      <c r="L914" s="4">
        <v>0</v>
      </c>
      <c r="M914" s="4">
        <v>0</v>
      </c>
      <c r="N914" s="11">
        <f>SUM(line_downtime[[#This Row],[Emergency stop]:[Other]])/60</f>
        <v>1.5799999999999998</v>
      </c>
      <c r="O914" s="11">
        <f t="shared" si="28"/>
        <v>0</v>
      </c>
      <c r="P914" s="11">
        <f t="shared" si="29"/>
        <v>1.5799999999999998</v>
      </c>
      <c r="Q914" s="4">
        <f>SUM(line_downtime[[#This Row],[Emergency stop]:[Other]])</f>
        <v>94.8</v>
      </c>
    </row>
    <row r="915" spans="1:17" x14ac:dyDescent="0.25">
      <c r="A915">
        <v>423024</v>
      </c>
      <c r="B915" s="4">
        <v>13.8</v>
      </c>
      <c r="C915" s="4">
        <v>5.3999999999999995</v>
      </c>
      <c r="D915" s="4">
        <v>0</v>
      </c>
      <c r="E915" s="4">
        <v>3</v>
      </c>
      <c r="F915" s="4">
        <v>9</v>
      </c>
      <c r="G915" s="4">
        <v>0</v>
      </c>
      <c r="H915" s="4">
        <v>0</v>
      </c>
      <c r="I915" s="4">
        <v>0</v>
      </c>
      <c r="J915" s="4">
        <v>0</v>
      </c>
      <c r="K915" s="4">
        <v>0</v>
      </c>
      <c r="L915" s="4">
        <v>0</v>
      </c>
      <c r="M915" s="4">
        <v>0</v>
      </c>
      <c r="N915" s="11">
        <f>SUM(line_downtime[[#This Row],[Emergency stop]:[Other]])/60</f>
        <v>0.52</v>
      </c>
      <c r="O915" s="11">
        <f t="shared" si="28"/>
        <v>0.23999999999999996</v>
      </c>
      <c r="P915" s="11">
        <f t="shared" si="29"/>
        <v>0.28000000000000003</v>
      </c>
      <c r="Q915" s="4">
        <f>SUM(line_downtime[[#This Row],[Emergency stop]:[Other]])</f>
        <v>31.2</v>
      </c>
    </row>
    <row r="916" spans="1:17" x14ac:dyDescent="0.25">
      <c r="A916">
        <v>423025</v>
      </c>
      <c r="B916" s="4">
        <v>0</v>
      </c>
      <c r="C916" s="4">
        <v>0</v>
      </c>
      <c r="D916" s="4">
        <v>54.6</v>
      </c>
      <c r="E916" s="4">
        <v>0</v>
      </c>
      <c r="F916" s="4">
        <v>0</v>
      </c>
      <c r="G916" s="4">
        <v>0</v>
      </c>
      <c r="H916" s="4">
        <v>0</v>
      </c>
      <c r="I916" s="4">
        <v>0</v>
      </c>
      <c r="J916" s="4">
        <v>0</v>
      </c>
      <c r="K916" s="4">
        <v>0</v>
      </c>
      <c r="L916" s="4">
        <v>0</v>
      </c>
      <c r="M916" s="4">
        <v>0</v>
      </c>
      <c r="N916" s="11">
        <f>SUM(line_downtime[[#This Row],[Emergency stop]:[Other]])/60</f>
        <v>0.91</v>
      </c>
      <c r="O916" s="11">
        <f t="shared" si="28"/>
        <v>0</v>
      </c>
      <c r="P916" s="11">
        <f t="shared" si="29"/>
        <v>0.91</v>
      </c>
      <c r="Q916" s="4">
        <f>SUM(line_downtime[[#This Row],[Emergency stop]:[Other]])</f>
        <v>54.6</v>
      </c>
    </row>
    <row r="917" spans="1:17" x14ac:dyDescent="0.25">
      <c r="A917">
        <v>423026</v>
      </c>
      <c r="B917" s="4">
        <v>0</v>
      </c>
      <c r="C917" s="4">
        <v>13.2</v>
      </c>
      <c r="D917" s="4">
        <v>1.7999999999999998</v>
      </c>
      <c r="E917" s="4">
        <v>0</v>
      </c>
      <c r="F917" s="4">
        <v>0</v>
      </c>
      <c r="G917" s="4">
        <v>0</v>
      </c>
      <c r="H917" s="4">
        <v>0</v>
      </c>
      <c r="I917" s="4">
        <v>2.4</v>
      </c>
      <c r="J917" s="4">
        <v>0</v>
      </c>
      <c r="K917" s="4">
        <v>10.799999999999999</v>
      </c>
      <c r="L917" s="4">
        <v>0</v>
      </c>
      <c r="M917" s="4">
        <v>0</v>
      </c>
      <c r="N917" s="11">
        <f>SUM(line_downtime[[#This Row],[Emergency stop]:[Other]])/60</f>
        <v>0.46999999999999992</v>
      </c>
      <c r="O917" s="11">
        <f t="shared" si="28"/>
        <v>0.44</v>
      </c>
      <c r="P917" s="11">
        <f t="shared" si="29"/>
        <v>2.9999999999999916E-2</v>
      </c>
      <c r="Q917" s="4">
        <f>SUM(line_downtime[[#This Row],[Emergency stop]:[Other]])</f>
        <v>28.199999999999996</v>
      </c>
    </row>
    <row r="918" spans="1:17" x14ac:dyDescent="0.25">
      <c r="A918">
        <v>423027</v>
      </c>
      <c r="B918" s="4">
        <v>0</v>
      </c>
      <c r="C918" s="4">
        <v>2.4</v>
      </c>
      <c r="D918" s="4">
        <v>0</v>
      </c>
      <c r="E918" s="4">
        <v>10.200000000000001</v>
      </c>
      <c r="F918" s="4">
        <v>0</v>
      </c>
      <c r="G918" s="4">
        <v>0</v>
      </c>
      <c r="H918" s="4">
        <v>0</v>
      </c>
      <c r="I918" s="4">
        <v>14.399999999999999</v>
      </c>
      <c r="J918" s="4">
        <v>0</v>
      </c>
      <c r="K918" s="4">
        <v>0</v>
      </c>
      <c r="L918" s="4">
        <v>0</v>
      </c>
      <c r="M918" s="4">
        <v>0</v>
      </c>
      <c r="N918" s="11">
        <f>SUM(line_downtime[[#This Row],[Emergency stop]:[Other]])/60</f>
        <v>0.45</v>
      </c>
      <c r="O918" s="11">
        <f t="shared" si="28"/>
        <v>0.27999999999999997</v>
      </c>
      <c r="P918" s="11">
        <f t="shared" si="29"/>
        <v>0.17000000000000004</v>
      </c>
      <c r="Q918" s="4">
        <f>SUM(line_downtime[[#This Row],[Emergency stop]:[Other]])</f>
        <v>27</v>
      </c>
    </row>
    <row r="919" spans="1:17" x14ac:dyDescent="0.25">
      <c r="A919">
        <v>423028</v>
      </c>
      <c r="B919" s="4">
        <v>0</v>
      </c>
      <c r="C919" s="4">
        <v>0</v>
      </c>
      <c r="D919" s="4">
        <v>0</v>
      </c>
      <c r="E919" s="4">
        <v>23.400000000000002</v>
      </c>
      <c r="F919" s="4">
        <v>18.600000000000001</v>
      </c>
      <c r="G919" s="4">
        <v>0</v>
      </c>
      <c r="H919" s="4">
        <v>6</v>
      </c>
      <c r="I919" s="4">
        <v>0</v>
      </c>
      <c r="J919" s="4">
        <v>4.2</v>
      </c>
      <c r="K919" s="4">
        <v>0</v>
      </c>
      <c r="L919" s="4">
        <v>0</v>
      </c>
      <c r="M919" s="4">
        <v>0</v>
      </c>
      <c r="N919" s="11">
        <f>SUM(line_downtime[[#This Row],[Emergency stop]:[Other]])/60</f>
        <v>0.87</v>
      </c>
      <c r="O919" s="11">
        <f t="shared" si="28"/>
        <v>0.31</v>
      </c>
      <c r="P919" s="11">
        <f t="shared" si="29"/>
        <v>0.56000000000000005</v>
      </c>
      <c r="Q919" s="4">
        <f>SUM(line_downtime[[#This Row],[Emergency stop]:[Other]])</f>
        <v>52.2</v>
      </c>
    </row>
    <row r="920" spans="1:17" x14ac:dyDescent="0.25">
      <c r="A920">
        <v>423029</v>
      </c>
      <c r="B920" s="4">
        <v>0</v>
      </c>
      <c r="C920" s="4">
        <v>0</v>
      </c>
      <c r="D920" s="4">
        <v>0</v>
      </c>
      <c r="E920" s="4">
        <v>0</v>
      </c>
      <c r="F920" s="4">
        <v>0</v>
      </c>
      <c r="G920" s="4">
        <v>18.600000000000001</v>
      </c>
      <c r="H920" s="4">
        <v>12.6</v>
      </c>
      <c r="I920" s="4">
        <v>2.4</v>
      </c>
      <c r="J920" s="4">
        <v>0</v>
      </c>
      <c r="K920" s="4">
        <v>0</v>
      </c>
      <c r="L920" s="4">
        <v>1.2</v>
      </c>
      <c r="M920" s="4">
        <v>0</v>
      </c>
      <c r="N920" s="11">
        <f>SUM(line_downtime[[#This Row],[Emergency stop]:[Other]])/60</f>
        <v>0.58000000000000007</v>
      </c>
      <c r="O920" s="11">
        <f t="shared" si="28"/>
        <v>0.37</v>
      </c>
      <c r="P920" s="11">
        <f t="shared" si="29"/>
        <v>0.21000000000000008</v>
      </c>
      <c r="Q920" s="4">
        <f>SUM(line_downtime[[#This Row],[Emergency stop]:[Other]])</f>
        <v>34.800000000000004</v>
      </c>
    </row>
    <row r="921" spans="1:17" x14ac:dyDescent="0.25">
      <c r="A921">
        <v>423030</v>
      </c>
      <c r="B921" s="4">
        <v>6</v>
      </c>
      <c r="C921" s="4">
        <v>0</v>
      </c>
      <c r="D921" s="4">
        <v>0</v>
      </c>
      <c r="E921" s="4">
        <v>0</v>
      </c>
      <c r="F921" s="4">
        <v>0</v>
      </c>
      <c r="G921" s="4">
        <v>0</v>
      </c>
      <c r="H921" s="4">
        <v>3</v>
      </c>
      <c r="I921" s="4">
        <v>0</v>
      </c>
      <c r="J921" s="4">
        <v>0</v>
      </c>
      <c r="K921" s="4">
        <v>0</v>
      </c>
      <c r="L921" s="4">
        <v>0</v>
      </c>
      <c r="M921" s="4">
        <v>1.2</v>
      </c>
      <c r="N921" s="11">
        <f>SUM(line_downtime[[#This Row],[Emergency stop]:[Other]])/60</f>
        <v>0.16999999999999998</v>
      </c>
      <c r="O921" s="11">
        <f t="shared" si="28"/>
        <v>0</v>
      </c>
      <c r="P921" s="11">
        <f t="shared" si="29"/>
        <v>0.16999999999999998</v>
      </c>
      <c r="Q921" s="4">
        <f>SUM(line_downtime[[#This Row],[Emergency stop]:[Other]])</f>
        <v>10.199999999999999</v>
      </c>
    </row>
    <row r="922" spans="1:17" x14ac:dyDescent="0.25">
      <c r="A922">
        <v>423031</v>
      </c>
      <c r="B922" s="4">
        <v>0</v>
      </c>
      <c r="C922" s="4">
        <v>0</v>
      </c>
      <c r="D922" s="4">
        <v>0</v>
      </c>
      <c r="E922" s="4">
        <v>0</v>
      </c>
      <c r="F922" s="4">
        <v>0</v>
      </c>
      <c r="G922" s="4">
        <v>0</v>
      </c>
      <c r="H922" s="4">
        <v>0</v>
      </c>
      <c r="I922" s="4">
        <v>40.800000000000004</v>
      </c>
      <c r="J922" s="4">
        <v>0</v>
      </c>
      <c r="K922" s="4">
        <v>0</v>
      </c>
      <c r="L922" s="4">
        <v>0</v>
      </c>
      <c r="M922" s="4">
        <v>0</v>
      </c>
      <c r="N922" s="11">
        <f>SUM(line_downtime[[#This Row],[Emergency stop]:[Other]])/60</f>
        <v>0.68</v>
      </c>
      <c r="O922" s="11">
        <f t="shared" si="28"/>
        <v>0.68</v>
      </c>
      <c r="P922" s="11">
        <f t="shared" si="29"/>
        <v>0</v>
      </c>
      <c r="Q922" s="4">
        <f>SUM(line_downtime[[#This Row],[Emergency stop]:[Other]])</f>
        <v>40.800000000000004</v>
      </c>
    </row>
    <row r="923" spans="1:17" x14ac:dyDescent="0.25">
      <c r="A923">
        <v>423032</v>
      </c>
      <c r="B923" s="4">
        <v>0</v>
      </c>
      <c r="C923" s="4">
        <v>0</v>
      </c>
      <c r="D923" s="4">
        <v>0</v>
      </c>
      <c r="E923" s="4">
        <v>0</v>
      </c>
      <c r="F923" s="4">
        <v>0</v>
      </c>
      <c r="G923" s="4">
        <v>0</v>
      </c>
      <c r="H923" s="4">
        <v>0</v>
      </c>
      <c r="I923" s="4">
        <v>0</v>
      </c>
      <c r="J923" s="4">
        <v>0</v>
      </c>
      <c r="K923" s="4">
        <v>32.400000000000006</v>
      </c>
      <c r="L923" s="4">
        <v>0</v>
      </c>
      <c r="M923" s="4">
        <v>0</v>
      </c>
      <c r="N923" s="11">
        <f>SUM(line_downtime[[#This Row],[Emergency stop]:[Other]])/60</f>
        <v>0.54000000000000015</v>
      </c>
      <c r="O923" s="11">
        <f t="shared" si="28"/>
        <v>0.54000000000000015</v>
      </c>
      <c r="P923" s="11">
        <f t="shared" si="29"/>
        <v>0</v>
      </c>
      <c r="Q923" s="4">
        <f>SUM(line_downtime[[#This Row],[Emergency stop]:[Other]])</f>
        <v>32.400000000000006</v>
      </c>
    </row>
    <row r="924" spans="1:17" x14ac:dyDescent="0.25">
      <c r="A924">
        <v>423033</v>
      </c>
      <c r="B924" s="4">
        <v>0</v>
      </c>
      <c r="C924" s="4">
        <v>0</v>
      </c>
      <c r="D924" s="4">
        <v>0</v>
      </c>
      <c r="E924" s="4">
        <v>0</v>
      </c>
      <c r="F924" s="4">
        <v>0</v>
      </c>
      <c r="G924" s="4">
        <v>0</v>
      </c>
      <c r="H924" s="4">
        <v>0</v>
      </c>
      <c r="I924" s="4">
        <v>0</v>
      </c>
      <c r="J924" s="4">
        <v>0</v>
      </c>
      <c r="K924" s="4">
        <v>35.4</v>
      </c>
      <c r="L924" s="4">
        <v>0</v>
      </c>
      <c r="M924" s="4">
        <v>0</v>
      </c>
      <c r="N924" s="11">
        <f>SUM(line_downtime[[#This Row],[Emergency stop]:[Other]])/60</f>
        <v>0.59</v>
      </c>
      <c r="O924" s="11">
        <f t="shared" si="28"/>
        <v>0.59</v>
      </c>
      <c r="P924" s="11">
        <f t="shared" si="29"/>
        <v>0</v>
      </c>
      <c r="Q924" s="4">
        <f>SUM(line_downtime[[#This Row],[Emergency stop]:[Other]])</f>
        <v>35.4</v>
      </c>
    </row>
    <row r="925" spans="1:17" x14ac:dyDescent="0.25">
      <c r="A925">
        <v>423034</v>
      </c>
      <c r="B925" s="4">
        <v>1.2</v>
      </c>
      <c r="C925" s="4">
        <v>0</v>
      </c>
      <c r="D925" s="4">
        <v>15</v>
      </c>
      <c r="E925" s="4">
        <v>0</v>
      </c>
      <c r="F925" s="4">
        <v>0</v>
      </c>
      <c r="G925" s="4">
        <v>0</v>
      </c>
      <c r="H925" s="4">
        <v>3</v>
      </c>
      <c r="I925" s="4">
        <v>0</v>
      </c>
      <c r="J925" s="4">
        <v>0</v>
      </c>
      <c r="K925" s="4">
        <v>0</v>
      </c>
      <c r="L925" s="4">
        <v>0</v>
      </c>
      <c r="M925" s="4">
        <v>0</v>
      </c>
      <c r="N925" s="11">
        <f>SUM(line_downtime[[#This Row],[Emergency stop]:[Other]])/60</f>
        <v>0.32</v>
      </c>
      <c r="O925" s="11">
        <f t="shared" si="28"/>
        <v>0</v>
      </c>
      <c r="P925" s="11">
        <f t="shared" si="29"/>
        <v>0.32</v>
      </c>
      <c r="Q925" s="4">
        <f>SUM(line_downtime[[#This Row],[Emergency stop]:[Other]])</f>
        <v>19.2</v>
      </c>
    </row>
    <row r="926" spans="1:17" x14ac:dyDescent="0.25">
      <c r="A926">
        <v>423035</v>
      </c>
      <c r="B926" s="4">
        <v>0</v>
      </c>
      <c r="C926" s="4">
        <v>0</v>
      </c>
      <c r="D926" s="4">
        <v>0</v>
      </c>
      <c r="E926" s="4">
        <v>0</v>
      </c>
      <c r="F926" s="4">
        <v>18</v>
      </c>
      <c r="G926" s="4">
        <v>0</v>
      </c>
      <c r="H926" s="4">
        <v>0</v>
      </c>
      <c r="I926" s="4">
        <v>0</v>
      </c>
      <c r="J926" s="4">
        <v>0</v>
      </c>
      <c r="K926" s="4">
        <v>99</v>
      </c>
      <c r="L926" s="4">
        <v>0</v>
      </c>
      <c r="M926" s="4">
        <v>0</v>
      </c>
      <c r="N926" s="11">
        <f>SUM(line_downtime[[#This Row],[Emergency stop]:[Other]])/60</f>
        <v>1.95</v>
      </c>
      <c r="O926" s="11">
        <f t="shared" si="28"/>
        <v>1.95</v>
      </c>
      <c r="P926" s="11">
        <f t="shared" si="29"/>
        <v>0</v>
      </c>
      <c r="Q926" s="4">
        <f>SUM(line_downtime[[#This Row],[Emergency stop]:[Other]])</f>
        <v>117</v>
      </c>
    </row>
    <row r="927" spans="1:17" x14ac:dyDescent="0.25">
      <c r="A927">
        <v>423036</v>
      </c>
      <c r="B927" s="4">
        <v>0</v>
      </c>
      <c r="C927" s="4">
        <v>0</v>
      </c>
      <c r="D927" s="4">
        <v>0</v>
      </c>
      <c r="E927" s="4">
        <v>0</v>
      </c>
      <c r="F927" s="4">
        <v>0</v>
      </c>
      <c r="G927" s="4">
        <v>0</v>
      </c>
      <c r="H927" s="4">
        <v>0</v>
      </c>
      <c r="I927" s="4">
        <v>54</v>
      </c>
      <c r="J927" s="4">
        <v>0</v>
      </c>
      <c r="K927" s="4">
        <v>0</v>
      </c>
      <c r="L927" s="4">
        <v>0</v>
      </c>
      <c r="M927" s="4">
        <v>0</v>
      </c>
      <c r="N927" s="11">
        <f>SUM(line_downtime[[#This Row],[Emergency stop]:[Other]])/60</f>
        <v>0.9</v>
      </c>
      <c r="O927" s="11">
        <f t="shared" si="28"/>
        <v>0.9</v>
      </c>
      <c r="P927" s="11">
        <f t="shared" si="29"/>
        <v>0</v>
      </c>
      <c r="Q927" s="4">
        <f>SUM(line_downtime[[#This Row],[Emergency stop]:[Other]])</f>
        <v>54</v>
      </c>
    </row>
    <row r="928" spans="1:17" x14ac:dyDescent="0.25">
      <c r="A928">
        <v>423037</v>
      </c>
      <c r="B928" s="4">
        <v>0</v>
      </c>
      <c r="C928" s="4">
        <v>0</v>
      </c>
      <c r="D928" s="4">
        <v>0</v>
      </c>
      <c r="E928" s="4">
        <v>0</v>
      </c>
      <c r="F928" s="4">
        <v>0</v>
      </c>
      <c r="G928" s="4">
        <v>0</v>
      </c>
      <c r="H928" s="4">
        <v>21</v>
      </c>
      <c r="I928" s="4">
        <v>9</v>
      </c>
      <c r="J928" s="4">
        <v>0</v>
      </c>
      <c r="K928" s="4">
        <v>0</v>
      </c>
      <c r="L928" s="4">
        <v>0</v>
      </c>
      <c r="M928" s="4">
        <v>0</v>
      </c>
      <c r="N928" s="11">
        <f>SUM(line_downtime[[#This Row],[Emergency stop]:[Other]])/60</f>
        <v>0.5</v>
      </c>
      <c r="O928" s="11">
        <f t="shared" si="28"/>
        <v>0.15</v>
      </c>
      <c r="P928" s="11">
        <f t="shared" si="29"/>
        <v>0.35</v>
      </c>
      <c r="Q928" s="4">
        <f>SUM(line_downtime[[#This Row],[Emergency stop]:[Other]])</f>
        <v>30</v>
      </c>
    </row>
    <row r="929" spans="1:17" x14ac:dyDescent="0.25">
      <c r="A929">
        <v>423038</v>
      </c>
      <c r="B929" s="4">
        <v>0</v>
      </c>
      <c r="C929" s="4">
        <v>0</v>
      </c>
      <c r="D929" s="4">
        <v>0</v>
      </c>
      <c r="E929" s="4">
        <v>0</v>
      </c>
      <c r="F929" s="4">
        <v>0</v>
      </c>
      <c r="G929" s="4">
        <v>0</v>
      </c>
      <c r="H929" s="4">
        <v>107.4</v>
      </c>
      <c r="I929" s="4">
        <v>0</v>
      </c>
      <c r="J929" s="4">
        <v>0</v>
      </c>
      <c r="K929" s="4">
        <v>0</v>
      </c>
      <c r="L929" s="4">
        <v>0</v>
      </c>
      <c r="M929" s="4">
        <v>0</v>
      </c>
      <c r="N929" s="11">
        <f>SUM(line_downtime[[#This Row],[Emergency stop]:[Other]])/60</f>
        <v>1.79</v>
      </c>
      <c r="O929" s="11">
        <f t="shared" si="28"/>
        <v>0</v>
      </c>
      <c r="P929" s="11">
        <f t="shared" si="29"/>
        <v>1.79</v>
      </c>
      <c r="Q929" s="4">
        <f>SUM(line_downtime[[#This Row],[Emergency stop]:[Other]])</f>
        <v>107.4</v>
      </c>
    </row>
    <row r="930" spans="1:17" x14ac:dyDescent="0.25">
      <c r="A930">
        <v>423039</v>
      </c>
      <c r="B930" s="4">
        <v>0</v>
      </c>
      <c r="C930" s="4">
        <v>0</v>
      </c>
      <c r="D930" s="4">
        <v>6.6</v>
      </c>
      <c r="E930" s="4">
        <v>0</v>
      </c>
      <c r="F930" s="4">
        <v>16.200000000000003</v>
      </c>
      <c r="G930" s="4">
        <v>0</v>
      </c>
      <c r="H930" s="4">
        <v>16.200000000000003</v>
      </c>
      <c r="I930" s="4">
        <v>0</v>
      </c>
      <c r="J930" s="4">
        <v>0</v>
      </c>
      <c r="K930" s="4">
        <v>1.7999999999999998</v>
      </c>
      <c r="L930" s="4">
        <v>0</v>
      </c>
      <c r="M930" s="4">
        <v>0</v>
      </c>
      <c r="N930" s="11">
        <f>SUM(line_downtime[[#This Row],[Emergency stop]:[Other]])/60</f>
        <v>0.68</v>
      </c>
      <c r="O930" s="11">
        <f t="shared" si="28"/>
        <v>0.30000000000000004</v>
      </c>
      <c r="P930" s="11">
        <f t="shared" si="29"/>
        <v>0.38</v>
      </c>
      <c r="Q930" s="4">
        <f>SUM(line_downtime[[#This Row],[Emergency stop]:[Other]])</f>
        <v>40.800000000000004</v>
      </c>
    </row>
    <row r="931" spans="1:17" x14ac:dyDescent="0.25">
      <c r="A931">
        <v>423040</v>
      </c>
      <c r="B931" s="4">
        <v>0</v>
      </c>
      <c r="C931" s="4">
        <v>0</v>
      </c>
      <c r="D931" s="4">
        <v>2.4</v>
      </c>
      <c r="E931" s="4">
        <v>33.6</v>
      </c>
      <c r="F931" s="4">
        <v>0</v>
      </c>
      <c r="G931" s="4">
        <v>0</v>
      </c>
      <c r="H931" s="4">
        <v>0</v>
      </c>
      <c r="I931" s="4">
        <v>0</v>
      </c>
      <c r="J931" s="4">
        <v>0</v>
      </c>
      <c r="K931" s="4">
        <v>0</v>
      </c>
      <c r="L931" s="4">
        <v>0</v>
      </c>
      <c r="M931" s="4">
        <v>0</v>
      </c>
      <c r="N931" s="11">
        <f>SUM(line_downtime[[#This Row],[Emergency stop]:[Other]])/60</f>
        <v>0.6</v>
      </c>
      <c r="O931" s="11">
        <f t="shared" si="28"/>
        <v>0</v>
      </c>
      <c r="P931" s="11">
        <f t="shared" si="29"/>
        <v>0.6</v>
      </c>
      <c r="Q931" s="4">
        <f>SUM(line_downtime[[#This Row],[Emergency stop]:[Other]])</f>
        <v>36</v>
      </c>
    </row>
    <row r="932" spans="1:17" x14ac:dyDescent="0.25">
      <c r="A932">
        <v>423041</v>
      </c>
      <c r="B932" s="4">
        <v>0</v>
      </c>
      <c r="C932" s="4">
        <v>0</v>
      </c>
      <c r="D932" s="4">
        <v>18.600000000000001</v>
      </c>
      <c r="E932" s="4">
        <v>0.6</v>
      </c>
      <c r="F932" s="4">
        <v>0</v>
      </c>
      <c r="G932" s="4">
        <v>0</v>
      </c>
      <c r="H932" s="4">
        <v>0</v>
      </c>
      <c r="I932" s="4">
        <v>12</v>
      </c>
      <c r="J932" s="4">
        <v>16.8</v>
      </c>
      <c r="K932" s="4">
        <v>0</v>
      </c>
      <c r="L932" s="4">
        <v>0</v>
      </c>
      <c r="M932" s="4">
        <v>0</v>
      </c>
      <c r="N932" s="11">
        <f>SUM(line_downtime[[#This Row],[Emergency stop]:[Other]])/60</f>
        <v>0.8</v>
      </c>
      <c r="O932" s="11">
        <f t="shared" si="28"/>
        <v>0.2</v>
      </c>
      <c r="P932" s="11">
        <f t="shared" si="29"/>
        <v>0.60000000000000009</v>
      </c>
      <c r="Q932" s="4">
        <f>SUM(line_downtime[[#This Row],[Emergency stop]:[Other]])</f>
        <v>48</v>
      </c>
    </row>
    <row r="933" spans="1:17" x14ac:dyDescent="0.25">
      <c r="A933">
        <v>423042</v>
      </c>
      <c r="B933" s="4">
        <v>0</v>
      </c>
      <c r="C933" s="4">
        <v>0</v>
      </c>
      <c r="D933" s="4">
        <v>7.8000000000000007</v>
      </c>
      <c r="E933" s="4">
        <v>1.7999999999999998</v>
      </c>
      <c r="F933" s="4">
        <v>0</v>
      </c>
      <c r="G933" s="4">
        <v>0</v>
      </c>
      <c r="H933" s="4">
        <v>0</v>
      </c>
      <c r="I933" s="4">
        <v>0</v>
      </c>
      <c r="J933" s="4">
        <v>0</v>
      </c>
      <c r="K933" s="4">
        <v>7.8000000000000007</v>
      </c>
      <c r="L933" s="4">
        <v>0</v>
      </c>
      <c r="M933" s="4">
        <v>0</v>
      </c>
      <c r="N933" s="11">
        <f>SUM(line_downtime[[#This Row],[Emergency stop]:[Other]])/60</f>
        <v>0.29000000000000004</v>
      </c>
      <c r="O933" s="11">
        <f t="shared" si="28"/>
        <v>0.13</v>
      </c>
      <c r="P933" s="11">
        <f t="shared" si="29"/>
        <v>0.16000000000000003</v>
      </c>
      <c r="Q933" s="4">
        <f>SUM(line_downtime[[#This Row],[Emergency stop]:[Other]])</f>
        <v>17.400000000000002</v>
      </c>
    </row>
    <row r="934" spans="1:17" x14ac:dyDescent="0.25">
      <c r="A934">
        <v>423043</v>
      </c>
      <c r="B934" s="4">
        <v>7.1999999999999993</v>
      </c>
      <c r="C934" s="4">
        <v>38.4</v>
      </c>
      <c r="D934" s="4">
        <v>0</v>
      </c>
      <c r="E934" s="4">
        <v>0</v>
      </c>
      <c r="F934" s="4">
        <v>0</v>
      </c>
      <c r="G934" s="4">
        <v>0</v>
      </c>
      <c r="H934" s="4">
        <v>0</v>
      </c>
      <c r="I934" s="4">
        <v>0</v>
      </c>
      <c r="J934" s="4">
        <v>0</v>
      </c>
      <c r="K934" s="4">
        <v>0</v>
      </c>
      <c r="L934" s="4">
        <v>0</v>
      </c>
      <c r="M934" s="4">
        <v>29.4</v>
      </c>
      <c r="N934" s="11">
        <f>SUM(line_downtime[[#This Row],[Emergency stop]:[Other]])/60</f>
        <v>1.25</v>
      </c>
      <c r="O934" s="11">
        <f t="shared" si="28"/>
        <v>0.64</v>
      </c>
      <c r="P934" s="11">
        <f t="shared" si="29"/>
        <v>0.61</v>
      </c>
      <c r="Q934" s="4">
        <f>SUM(line_downtime[[#This Row],[Emergency stop]:[Other]])</f>
        <v>75</v>
      </c>
    </row>
    <row r="935" spans="1:17" x14ac:dyDescent="0.25">
      <c r="A935">
        <v>423044</v>
      </c>
      <c r="B935" s="4">
        <v>0</v>
      </c>
      <c r="C935" s="4">
        <v>0</v>
      </c>
      <c r="D935" s="4">
        <v>0</v>
      </c>
      <c r="E935" s="4">
        <v>0</v>
      </c>
      <c r="F935" s="4">
        <v>10.200000000000001</v>
      </c>
      <c r="G935" s="4">
        <v>42</v>
      </c>
      <c r="H935" s="4">
        <v>0</v>
      </c>
      <c r="I935" s="4">
        <v>19.2</v>
      </c>
      <c r="J935" s="4">
        <v>0</v>
      </c>
      <c r="K935" s="4">
        <v>8.4</v>
      </c>
      <c r="L935" s="4">
        <v>0</v>
      </c>
      <c r="M935" s="4">
        <v>0</v>
      </c>
      <c r="N935" s="11">
        <f>SUM(line_downtime[[#This Row],[Emergency stop]:[Other]])/60</f>
        <v>1.3300000000000003</v>
      </c>
      <c r="O935" s="11">
        <f t="shared" si="28"/>
        <v>1.3300000000000003</v>
      </c>
      <c r="P935" s="11">
        <f t="shared" si="29"/>
        <v>0</v>
      </c>
      <c r="Q935" s="4">
        <f>SUM(line_downtime[[#This Row],[Emergency stop]:[Other]])</f>
        <v>79.800000000000011</v>
      </c>
    </row>
    <row r="936" spans="1:17" x14ac:dyDescent="0.25">
      <c r="A936">
        <v>423045</v>
      </c>
      <c r="B936" s="4">
        <v>4.8</v>
      </c>
      <c r="C936" s="4">
        <v>0</v>
      </c>
      <c r="D936" s="4">
        <v>0.6</v>
      </c>
      <c r="E936" s="4">
        <v>0</v>
      </c>
      <c r="F936" s="4">
        <v>1.2</v>
      </c>
      <c r="G936" s="4">
        <v>0</v>
      </c>
      <c r="H936" s="4">
        <v>0</v>
      </c>
      <c r="I936" s="4">
        <v>0</v>
      </c>
      <c r="J936" s="4">
        <v>6</v>
      </c>
      <c r="K936" s="4">
        <v>0</v>
      </c>
      <c r="L936" s="4">
        <v>0</v>
      </c>
      <c r="M936" s="4">
        <v>0</v>
      </c>
      <c r="N936" s="11">
        <f>SUM(line_downtime[[#This Row],[Emergency stop]:[Other]])/60</f>
        <v>0.21</v>
      </c>
      <c r="O936" s="11">
        <f t="shared" si="28"/>
        <v>0.02</v>
      </c>
      <c r="P936" s="11">
        <f t="shared" si="29"/>
        <v>0.19</v>
      </c>
      <c r="Q936" s="4">
        <f>SUM(line_downtime[[#This Row],[Emergency stop]:[Other]])</f>
        <v>12.6</v>
      </c>
    </row>
    <row r="937" spans="1:17" x14ac:dyDescent="0.25">
      <c r="A937">
        <v>423046</v>
      </c>
      <c r="B937" s="4">
        <v>0</v>
      </c>
      <c r="C937" s="4">
        <v>0</v>
      </c>
      <c r="D937" s="4">
        <v>0</v>
      </c>
      <c r="E937" s="4">
        <v>0</v>
      </c>
      <c r="F937" s="4">
        <v>0</v>
      </c>
      <c r="G937" s="4">
        <v>0</v>
      </c>
      <c r="H937" s="4">
        <v>0</v>
      </c>
      <c r="I937" s="4">
        <v>26.4</v>
      </c>
      <c r="J937" s="4">
        <v>0</v>
      </c>
      <c r="K937" s="4">
        <v>0</v>
      </c>
      <c r="L937" s="4">
        <v>0</v>
      </c>
      <c r="M937" s="4">
        <v>0</v>
      </c>
      <c r="N937" s="11">
        <f>SUM(line_downtime[[#This Row],[Emergency stop]:[Other]])/60</f>
        <v>0.44</v>
      </c>
      <c r="O937" s="11">
        <f t="shared" si="28"/>
        <v>0.44</v>
      </c>
      <c r="P937" s="11">
        <f t="shared" si="29"/>
        <v>0</v>
      </c>
      <c r="Q937" s="4">
        <f>SUM(line_downtime[[#This Row],[Emergency stop]:[Other]])</f>
        <v>26.4</v>
      </c>
    </row>
    <row r="938" spans="1:17" x14ac:dyDescent="0.25">
      <c r="A938">
        <v>423047</v>
      </c>
      <c r="B938" s="4">
        <v>0</v>
      </c>
      <c r="C938" s="4">
        <v>2.4</v>
      </c>
      <c r="D938" s="4">
        <v>0</v>
      </c>
      <c r="E938" s="4">
        <v>5.3999999999999995</v>
      </c>
      <c r="F938" s="4">
        <v>0</v>
      </c>
      <c r="G938" s="4">
        <v>0</v>
      </c>
      <c r="H938" s="4">
        <v>0</v>
      </c>
      <c r="I938" s="4">
        <v>13.8</v>
      </c>
      <c r="J938" s="4">
        <v>14.399999999999999</v>
      </c>
      <c r="K938" s="4">
        <v>0</v>
      </c>
      <c r="L938" s="4">
        <v>0</v>
      </c>
      <c r="M938" s="4">
        <v>0</v>
      </c>
      <c r="N938" s="11">
        <f>SUM(line_downtime[[#This Row],[Emergency stop]:[Other]])/60</f>
        <v>0.6</v>
      </c>
      <c r="O938" s="11">
        <f t="shared" si="28"/>
        <v>0.26999999999999996</v>
      </c>
      <c r="P938" s="11">
        <f t="shared" si="29"/>
        <v>0.33</v>
      </c>
      <c r="Q938" s="4">
        <f>SUM(line_downtime[[#This Row],[Emergency stop]:[Other]])</f>
        <v>36</v>
      </c>
    </row>
    <row r="939" spans="1:17" x14ac:dyDescent="0.25">
      <c r="A939">
        <v>423048</v>
      </c>
      <c r="B939" s="4">
        <v>0</v>
      </c>
      <c r="C939" s="4">
        <v>0.6</v>
      </c>
      <c r="D939" s="4">
        <v>0</v>
      </c>
      <c r="E939" s="4">
        <v>0</v>
      </c>
      <c r="F939" s="4">
        <v>0</v>
      </c>
      <c r="G939" s="4">
        <v>0</v>
      </c>
      <c r="H939" s="4">
        <v>0</v>
      </c>
      <c r="I939" s="4">
        <v>0</v>
      </c>
      <c r="J939" s="4">
        <v>0</v>
      </c>
      <c r="K939" s="4">
        <v>0</v>
      </c>
      <c r="L939" s="4">
        <v>16.8</v>
      </c>
      <c r="M939" s="4">
        <v>1.7999999999999998</v>
      </c>
      <c r="N939" s="11">
        <f>SUM(line_downtime[[#This Row],[Emergency stop]:[Other]])/60</f>
        <v>0.32000000000000006</v>
      </c>
      <c r="O939" s="11">
        <f t="shared" si="28"/>
        <v>0.29000000000000004</v>
      </c>
      <c r="P939" s="11">
        <f t="shared" si="29"/>
        <v>3.0000000000000027E-2</v>
      </c>
      <c r="Q939" s="4">
        <f>SUM(line_downtime[[#This Row],[Emergency stop]:[Other]])</f>
        <v>19.200000000000003</v>
      </c>
    </row>
    <row r="940" spans="1:17" x14ac:dyDescent="0.25">
      <c r="A940">
        <v>423049</v>
      </c>
      <c r="B940" s="4">
        <v>0</v>
      </c>
      <c r="C940" s="4">
        <v>0</v>
      </c>
      <c r="D940" s="4">
        <v>0</v>
      </c>
      <c r="E940" s="4">
        <v>7.8000000000000007</v>
      </c>
      <c r="F940" s="4">
        <v>0</v>
      </c>
      <c r="G940" s="4">
        <v>0</v>
      </c>
      <c r="H940" s="4">
        <v>0</v>
      </c>
      <c r="I940" s="4">
        <v>0</v>
      </c>
      <c r="J940" s="4">
        <v>0</v>
      </c>
      <c r="K940" s="4">
        <v>1.2</v>
      </c>
      <c r="L940" s="4">
        <v>9.6</v>
      </c>
      <c r="M940" s="4">
        <v>0</v>
      </c>
      <c r="N940" s="11">
        <f>SUM(line_downtime[[#This Row],[Emergency stop]:[Other]])/60</f>
        <v>0.31</v>
      </c>
      <c r="O940" s="11">
        <f t="shared" si="28"/>
        <v>0.18</v>
      </c>
      <c r="P940" s="11">
        <f t="shared" si="29"/>
        <v>0.13</v>
      </c>
      <c r="Q940" s="4">
        <f>SUM(line_downtime[[#This Row],[Emergency stop]:[Other]])</f>
        <v>18.600000000000001</v>
      </c>
    </row>
    <row r="941" spans="1:17" x14ac:dyDescent="0.25">
      <c r="A941">
        <v>423050</v>
      </c>
      <c r="B941" s="4">
        <v>0</v>
      </c>
      <c r="C941" s="4">
        <v>0</v>
      </c>
      <c r="D941" s="4">
        <v>0</v>
      </c>
      <c r="E941" s="4">
        <v>0</v>
      </c>
      <c r="F941" s="4">
        <v>57</v>
      </c>
      <c r="G941" s="4">
        <v>23.400000000000002</v>
      </c>
      <c r="H941" s="4">
        <v>0</v>
      </c>
      <c r="I941" s="4">
        <v>0</v>
      </c>
      <c r="J941" s="4">
        <v>0</v>
      </c>
      <c r="K941" s="4">
        <v>0</v>
      </c>
      <c r="L941" s="4">
        <v>0</v>
      </c>
      <c r="M941" s="4">
        <v>0</v>
      </c>
      <c r="N941" s="11">
        <f>SUM(line_downtime[[#This Row],[Emergency stop]:[Other]])/60</f>
        <v>1.34</v>
      </c>
      <c r="O941" s="11">
        <f t="shared" si="28"/>
        <v>1.34</v>
      </c>
      <c r="P941" s="11">
        <f t="shared" si="29"/>
        <v>0</v>
      </c>
      <c r="Q941" s="4">
        <f>SUM(line_downtime[[#This Row],[Emergency stop]:[Other]])</f>
        <v>80.400000000000006</v>
      </c>
    </row>
    <row r="942" spans="1:17" x14ac:dyDescent="0.25">
      <c r="A942">
        <v>423051</v>
      </c>
      <c r="B942" s="4">
        <v>0</v>
      </c>
      <c r="C942" s="4">
        <v>0</v>
      </c>
      <c r="D942" s="4">
        <v>0</v>
      </c>
      <c r="E942" s="4">
        <v>0</v>
      </c>
      <c r="F942" s="4">
        <v>0</v>
      </c>
      <c r="G942" s="4">
        <v>0</v>
      </c>
      <c r="H942" s="4">
        <v>0</v>
      </c>
      <c r="I942" s="4">
        <v>0.6</v>
      </c>
      <c r="J942" s="4">
        <v>0</v>
      </c>
      <c r="K942" s="4">
        <v>9</v>
      </c>
      <c r="L942" s="4">
        <v>13.2</v>
      </c>
      <c r="M942" s="4">
        <v>14.399999999999999</v>
      </c>
      <c r="N942" s="11">
        <f>SUM(line_downtime[[#This Row],[Emergency stop]:[Other]])/60</f>
        <v>0.61999999999999988</v>
      </c>
      <c r="O942" s="11">
        <f t="shared" si="28"/>
        <v>0.37999999999999995</v>
      </c>
      <c r="P942" s="11">
        <f t="shared" si="29"/>
        <v>0.23999999999999994</v>
      </c>
      <c r="Q942" s="4">
        <f>SUM(line_downtime[[#This Row],[Emergency stop]:[Other]])</f>
        <v>37.199999999999996</v>
      </c>
    </row>
    <row r="943" spans="1:17" x14ac:dyDescent="0.25">
      <c r="A943">
        <v>423052</v>
      </c>
      <c r="B943" s="4">
        <v>0</v>
      </c>
      <c r="C943" s="4">
        <v>0</v>
      </c>
      <c r="D943" s="4">
        <v>3.5999999999999996</v>
      </c>
      <c r="E943" s="4">
        <v>0</v>
      </c>
      <c r="F943" s="4">
        <v>0</v>
      </c>
      <c r="G943" s="4">
        <v>0</v>
      </c>
      <c r="H943" s="4">
        <v>8.4</v>
      </c>
      <c r="I943" s="4">
        <v>0</v>
      </c>
      <c r="J943" s="4">
        <v>0</v>
      </c>
      <c r="K943" s="4">
        <v>0</v>
      </c>
      <c r="L943" s="4">
        <v>0</v>
      </c>
      <c r="M943" s="4">
        <v>0</v>
      </c>
      <c r="N943" s="11">
        <f>SUM(line_downtime[[#This Row],[Emergency stop]:[Other]])/60</f>
        <v>0.2</v>
      </c>
      <c r="O943" s="11">
        <f t="shared" si="28"/>
        <v>0</v>
      </c>
      <c r="P943" s="11">
        <f t="shared" si="29"/>
        <v>0.2</v>
      </c>
      <c r="Q943" s="4">
        <f>SUM(line_downtime[[#This Row],[Emergency stop]:[Other]])</f>
        <v>12</v>
      </c>
    </row>
    <row r="944" spans="1:17" x14ac:dyDescent="0.25">
      <c r="A944">
        <v>423053</v>
      </c>
      <c r="B944" s="4">
        <v>0</v>
      </c>
      <c r="C944" s="4">
        <v>0</v>
      </c>
      <c r="D944" s="4">
        <v>0</v>
      </c>
      <c r="E944" s="4">
        <v>0</v>
      </c>
      <c r="F944" s="4">
        <v>0</v>
      </c>
      <c r="G944" s="4">
        <v>12</v>
      </c>
      <c r="H944" s="4">
        <v>0</v>
      </c>
      <c r="I944" s="4">
        <v>37.200000000000003</v>
      </c>
      <c r="J944" s="4">
        <v>0</v>
      </c>
      <c r="K944" s="4">
        <v>0</v>
      </c>
      <c r="L944" s="4">
        <v>0</v>
      </c>
      <c r="M944" s="4">
        <v>0</v>
      </c>
      <c r="N944" s="11">
        <f>SUM(line_downtime[[#This Row],[Emergency stop]:[Other]])/60</f>
        <v>0.82000000000000006</v>
      </c>
      <c r="O944" s="11">
        <f t="shared" si="28"/>
        <v>0.82000000000000006</v>
      </c>
      <c r="P944" s="11">
        <f t="shared" si="29"/>
        <v>0</v>
      </c>
      <c r="Q944" s="4">
        <f>SUM(line_downtime[[#This Row],[Emergency stop]:[Other]])</f>
        <v>49.2</v>
      </c>
    </row>
    <row r="945" spans="1:17" x14ac:dyDescent="0.25">
      <c r="A945">
        <v>423054</v>
      </c>
      <c r="B945" s="4">
        <v>0</v>
      </c>
      <c r="C945" s="4">
        <v>0</v>
      </c>
      <c r="D945" s="4">
        <v>0</v>
      </c>
      <c r="E945" s="4">
        <v>0</v>
      </c>
      <c r="F945" s="4">
        <v>0</v>
      </c>
      <c r="G945" s="4">
        <v>0</v>
      </c>
      <c r="H945" s="4">
        <v>0</v>
      </c>
      <c r="I945" s="4">
        <v>0</v>
      </c>
      <c r="J945" s="4">
        <v>9</v>
      </c>
      <c r="K945" s="4">
        <v>3.5999999999999996</v>
      </c>
      <c r="L945" s="4">
        <v>0</v>
      </c>
      <c r="M945" s="4">
        <v>1.2</v>
      </c>
      <c r="N945" s="11">
        <f>SUM(line_downtime[[#This Row],[Emergency stop]:[Other]])/60</f>
        <v>0.22999999999999998</v>
      </c>
      <c r="O945" s="11">
        <f t="shared" si="28"/>
        <v>5.9999999999999991E-2</v>
      </c>
      <c r="P945" s="11">
        <f t="shared" si="29"/>
        <v>0.16999999999999998</v>
      </c>
      <c r="Q945" s="4">
        <f>SUM(line_downtime[[#This Row],[Emergency stop]:[Other]])</f>
        <v>13.799999999999999</v>
      </c>
    </row>
    <row r="946" spans="1:17" x14ac:dyDescent="0.25">
      <c r="A946">
        <v>423055</v>
      </c>
      <c r="B946" s="4">
        <v>0</v>
      </c>
      <c r="C946" s="4">
        <v>0</v>
      </c>
      <c r="D946" s="4">
        <v>0</v>
      </c>
      <c r="E946" s="4">
        <v>15</v>
      </c>
      <c r="F946" s="4">
        <v>0</v>
      </c>
      <c r="G946" s="4">
        <v>0</v>
      </c>
      <c r="H946" s="4">
        <v>21.599999999999998</v>
      </c>
      <c r="I946" s="4">
        <v>1.2</v>
      </c>
      <c r="J946" s="4">
        <v>0</v>
      </c>
      <c r="K946" s="4">
        <v>0</v>
      </c>
      <c r="L946" s="4">
        <v>0</v>
      </c>
      <c r="M946" s="4">
        <v>0</v>
      </c>
      <c r="N946" s="11">
        <f>SUM(line_downtime[[#This Row],[Emergency stop]:[Other]])/60</f>
        <v>0.63</v>
      </c>
      <c r="O946" s="11">
        <f t="shared" si="28"/>
        <v>0.02</v>
      </c>
      <c r="P946" s="11">
        <f t="shared" si="29"/>
        <v>0.61</v>
      </c>
      <c r="Q946" s="4">
        <f>SUM(line_downtime[[#This Row],[Emergency stop]:[Other]])</f>
        <v>37.799999999999997</v>
      </c>
    </row>
    <row r="947" spans="1:17" x14ac:dyDescent="0.25">
      <c r="A947">
        <v>423056</v>
      </c>
      <c r="B947" s="4">
        <v>0</v>
      </c>
      <c r="C947" s="4">
        <v>0</v>
      </c>
      <c r="D947" s="4">
        <v>0</v>
      </c>
      <c r="E947" s="4">
        <v>1.7999999999999998</v>
      </c>
      <c r="F947" s="4">
        <v>0</v>
      </c>
      <c r="G947" s="4">
        <v>0</v>
      </c>
      <c r="H947" s="4">
        <v>4.2</v>
      </c>
      <c r="I947" s="4">
        <v>0</v>
      </c>
      <c r="J947" s="4">
        <v>0</v>
      </c>
      <c r="K947" s="4">
        <v>0</v>
      </c>
      <c r="L947" s="4">
        <v>0</v>
      </c>
      <c r="M947" s="4">
        <v>0</v>
      </c>
      <c r="N947" s="11">
        <f>SUM(line_downtime[[#This Row],[Emergency stop]:[Other]])/60</f>
        <v>0.1</v>
      </c>
      <c r="O947" s="11">
        <f t="shared" si="28"/>
        <v>0</v>
      </c>
      <c r="P947" s="11">
        <f t="shared" si="29"/>
        <v>0.1</v>
      </c>
      <c r="Q947" s="4">
        <f>SUM(line_downtime[[#This Row],[Emergency stop]:[Other]])</f>
        <v>6</v>
      </c>
    </row>
    <row r="948" spans="1:17" x14ac:dyDescent="0.25">
      <c r="A948">
        <v>423057</v>
      </c>
      <c r="B948" s="4">
        <v>0</v>
      </c>
      <c r="C948" s="4">
        <v>0</v>
      </c>
      <c r="D948" s="4">
        <v>0</v>
      </c>
      <c r="E948" s="4">
        <v>0</v>
      </c>
      <c r="F948" s="4">
        <v>0</v>
      </c>
      <c r="G948" s="4">
        <v>0</v>
      </c>
      <c r="H948" s="4">
        <v>0</v>
      </c>
      <c r="I948" s="4">
        <v>0</v>
      </c>
      <c r="J948" s="4">
        <v>0</v>
      </c>
      <c r="K948" s="4">
        <v>51</v>
      </c>
      <c r="L948" s="4">
        <v>0</v>
      </c>
      <c r="M948" s="4">
        <v>0</v>
      </c>
      <c r="N948" s="11">
        <f>SUM(line_downtime[[#This Row],[Emergency stop]:[Other]])/60</f>
        <v>0.85</v>
      </c>
      <c r="O948" s="11">
        <f t="shared" si="28"/>
        <v>0.85</v>
      </c>
      <c r="P948" s="11">
        <f t="shared" si="29"/>
        <v>0</v>
      </c>
      <c r="Q948" s="4">
        <f>SUM(line_downtime[[#This Row],[Emergency stop]:[Other]])</f>
        <v>51</v>
      </c>
    </row>
    <row r="949" spans="1:17" x14ac:dyDescent="0.25">
      <c r="A949">
        <v>423058</v>
      </c>
      <c r="B949" s="4">
        <v>0</v>
      </c>
      <c r="C949" s="4">
        <v>0</v>
      </c>
      <c r="D949" s="4">
        <v>0</v>
      </c>
      <c r="E949" s="4">
        <v>0</v>
      </c>
      <c r="F949" s="4">
        <v>0</v>
      </c>
      <c r="G949" s="4">
        <v>0</v>
      </c>
      <c r="H949" s="4">
        <v>0</v>
      </c>
      <c r="I949" s="4">
        <v>0</v>
      </c>
      <c r="J949" s="4">
        <v>0</v>
      </c>
      <c r="K949" s="4">
        <v>0</v>
      </c>
      <c r="L949" s="4">
        <v>118.8</v>
      </c>
      <c r="M949" s="4">
        <v>0</v>
      </c>
      <c r="N949" s="11">
        <f>SUM(line_downtime[[#This Row],[Emergency stop]:[Other]])/60</f>
        <v>1.98</v>
      </c>
      <c r="O949" s="11">
        <f t="shared" si="28"/>
        <v>1.98</v>
      </c>
      <c r="P949" s="11">
        <f t="shared" si="29"/>
        <v>0</v>
      </c>
      <c r="Q949" s="4">
        <f>SUM(line_downtime[[#This Row],[Emergency stop]:[Other]])</f>
        <v>118.8</v>
      </c>
    </row>
    <row r="950" spans="1:17" x14ac:dyDescent="0.25">
      <c r="A950">
        <v>423059</v>
      </c>
      <c r="B950" s="4">
        <v>0</v>
      </c>
      <c r="C950" s="4">
        <v>0</v>
      </c>
      <c r="D950" s="4">
        <v>0</v>
      </c>
      <c r="E950" s="4">
        <v>5.3999999999999995</v>
      </c>
      <c r="F950" s="4">
        <v>0</v>
      </c>
      <c r="G950" s="4">
        <v>0</v>
      </c>
      <c r="H950" s="4">
        <v>0</v>
      </c>
      <c r="I950" s="4">
        <v>0.6</v>
      </c>
      <c r="J950" s="4">
        <v>0</v>
      </c>
      <c r="K950" s="4">
        <v>0</v>
      </c>
      <c r="L950" s="4">
        <v>0</v>
      </c>
      <c r="M950" s="4">
        <v>4.8</v>
      </c>
      <c r="N950" s="11">
        <f>SUM(line_downtime[[#This Row],[Emergency stop]:[Other]])/60</f>
        <v>0.18</v>
      </c>
      <c r="O950" s="11">
        <f t="shared" si="28"/>
        <v>0.01</v>
      </c>
      <c r="P950" s="11">
        <f t="shared" si="29"/>
        <v>0.16999999999999998</v>
      </c>
      <c r="Q950" s="4">
        <f>SUM(line_downtime[[#This Row],[Emergency stop]:[Other]])</f>
        <v>10.799999999999999</v>
      </c>
    </row>
    <row r="951" spans="1:17" x14ac:dyDescent="0.25">
      <c r="A951">
        <v>423060</v>
      </c>
      <c r="B951" s="4">
        <v>0</v>
      </c>
      <c r="C951" s="4">
        <v>0</v>
      </c>
      <c r="D951" s="4">
        <v>0</v>
      </c>
      <c r="E951" s="4">
        <v>12.6</v>
      </c>
      <c r="F951" s="4">
        <v>0</v>
      </c>
      <c r="G951" s="4">
        <v>0</v>
      </c>
      <c r="H951" s="4">
        <v>0</v>
      </c>
      <c r="I951" s="4">
        <v>0</v>
      </c>
      <c r="J951" s="4">
        <v>0</v>
      </c>
      <c r="K951" s="4">
        <v>0</v>
      </c>
      <c r="L951" s="4">
        <v>0</v>
      </c>
      <c r="M951" s="4">
        <v>34.799999999999997</v>
      </c>
      <c r="N951" s="11">
        <f>SUM(line_downtime[[#This Row],[Emergency stop]:[Other]])/60</f>
        <v>0.78999999999999992</v>
      </c>
      <c r="O951" s="11">
        <f t="shared" si="28"/>
        <v>0</v>
      </c>
      <c r="P951" s="11">
        <f t="shared" si="29"/>
        <v>0.78999999999999992</v>
      </c>
      <c r="Q951" s="4">
        <f>SUM(line_downtime[[#This Row],[Emergency stop]:[Other]])</f>
        <v>47.4</v>
      </c>
    </row>
    <row r="952" spans="1:17" x14ac:dyDescent="0.25">
      <c r="A952">
        <v>423061</v>
      </c>
      <c r="B952" s="4">
        <v>73.8</v>
      </c>
      <c r="C952" s="4">
        <v>0</v>
      </c>
      <c r="D952" s="4">
        <v>0</v>
      </c>
      <c r="E952" s="4">
        <v>0</v>
      </c>
      <c r="F952" s="4">
        <v>0</v>
      </c>
      <c r="G952" s="4">
        <v>0</v>
      </c>
      <c r="H952" s="4">
        <v>0</v>
      </c>
      <c r="I952" s="4">
        <v>27</v>
      </c>
      <c r="J952" s="4">
        <v>0</v>
      </c>
      <c r="K952" s="4">
        <v>0</v>
      </c>
      <c r="L952" s="4">
        <v>0</v>
      </c>
      <c r="M952" s="4">
        <v>0</v>
      </c>
      <c r="N952" s="11">
        <f>SUM(line_downtime[[#This Row],[Emergency stop]:[Other]])/60</f>
        <v>1.68</v>
      </c>
      <c r="O952" s="11">
        <f t="shared" si="28"/>
        <v>0.45</v>
      </c>
      <c r="P952" s="11">
        <f t="shared" si="29"/>
        <v>1.23</v>
      </c>
      <c r="Q952" s="4">
        <f>SUM(line_downtime[[#This Row],[Emergency stop]:[Other]])</f>
        <v>100.8</v>
      </c>
    </row>
    <row r="953" spans="1:17" x14ac:dyDescent="0.25">
      <c r="A953">
        <v>423062</v>
      </c>
      <c r="B953" s="4">
        <v>0</v>
      </c>
      <c r="C953" s="4">
        <v>3.5999999999999996</v>
      </c>
      <c r="D953" s="4">
        <v>0</v>
      </c>
      <c r="E953" s="4">
        <v>14.399999999999999</v>
      </c>
      <c r="F953" s="4">
        <v>52.8</v>
      </c>
      <c r="G953" s="4">
        <v>0</v>
      </c>
      <c r="H953" s="4">
        <v>0</v>
      </c>
      <c r="I953" s="4">
        <v>0</v>
      </c>
      <c r="J953" s="4">
        <v>0</v>
      </c>
      <c r="K953" s="4">
        <v>0</v>
      </c>
      <c r="L953" s="4">
        <v>0</v>
      </c>
      <c r="M953" s="4">
        <v>0</v>
      </c>
      <c r="N953" s="11">
        <f>SUM(line_downtime[[#This Row],[Emergency stop]:[Other]])/60</f>
        <v>1.18</v>
      </c>
      <c r="O953" s="11">
        <f t="shared" si="28"/>
        <v>0.94</v>
      </c>
      <c r="P953" s="11">
        <f t="shared" si="29"/>
        <v>0.24</v>
      </c>
      <c r="Q953" s="4">
        <f>SUM(line_downtime[[#This Row],[Emergency stop]:[Other]])</f>
        <v>70.8</v>
      </c>
    </row>
    <row r="954" spans="1:17" x14ac:dyDescent="0.25">
      <c r="A954">
        <v>423063</v>
      </c>
      <c r="B954" s="4">
        <v>0</v>
      </c>
      <c r="C954" s="4">
        <v>11.4</v>
      </c>
      <c r="D954" s="4">
        <v>0</v>
      </c>
      <c r="E954" s="4">
        <v>40.200000000000003</v>
      </c>
      <c r="F954" s="4">
        <v>0</v>
      </c>
      <c r="G954" s="4">
        <v>0</v>
      </c>
      <c r="H954" s="4">
        <v>0</v>
      </c>
      <c r="I954" s="4">
        <v>0</v>
      </c>
      <c r="J954" s="4">
        <v>0</v>
      </c>
      <c r="K954" s="4">
        <v>0</v>
      </c>
      <c r="L954" s="4">
        <v>0</v>
      </c>
      <c r="M954" s="4">
        <v>0</v>
      </c>
      <c r="N954" s="11">
        <f>SUM(line_downtime[[#This Row],[Emergency stop]:[Other]])/60</f>
        <v>0.86</v>
      </c>
      <c r="O954" s="11">
        <f t="shared" si="28"/>
        <v>0.19</v>
      </c>
      <c r="P954" s="11">
        <f t="shared" si="29"/>
        <v>0.66999999999999993</v>
      </c>
      <c r="Q954" s="4">
        <f>SUM(line_downtime[[#This Row],[Emergency stop]:[Other]])</f>
        <v>51.6</v>
      </c>
    </row>
    <row r="955" spans="1:17" x14ac:dyDescent="0.25">
      <c r="A955">
        <v>423064</v>
      </c>
      <c r="B955" s="4">
        <v>0</v>
      </c>
      <c r="C955" s="4">
        <v>0</v>
      </c>
      <c r="D955" s="4">
        <v>0</v>
      </c>
      <c r="E955" s="4">
        <v>0</v>
      </c>
      <c r="F955" s="4">
        <v>0</v>
      </c>
      <c r="G955" s="4">
        <v>0</v>
      </c>
      <c r="H955" s="4">
        <v>0</v>
      </c>
      <c r="I955" s="4">
        <v>12</v>
      </c>
      <c r="J955" s="4">
        <v>4.8</v>
      </c>
      <c r="K955" s="4">
        <v>0</v>
      </c>
      <c r="L955" s="4">
        <v>0</v>
      </c>
      <c r="M955" s="4">
        <v>0</v>
      </c>
      <c r="N955" s="11">
        <f>SUM(line_downtime[[#This Row],[Emergency stop]:[Other]])/60</f>
        <v>0.28000000000000003</v>
      </c>
      <c r="O955" s="11">
        <f t="shared" si="28"/>
        <v>0.2</v>
      </c>
      <c r="P955" s="11">
        <f t="shared" si="29"/>
        <v>8.0000000000000016E-2</v>
      </c>
      <c r="Q955" s="4">
        <f>SUM(line_downtime[[#This Row],[Emergency stop]:[Other]])</f>
        <v>16.8</v>
      </c>
    </row>
    <row r="956" spans="1:17" x14ac:dyDescent="0.25">
      <c r="A956">
        <v>423065</v>
      </c>
      <c r="B956" s="4">
        <v>0</v>
      </c>
      <c r="C956" s="4">
        <v>0</v>
      </c>
      <c r="D956" s="4">
        <v>9.6</v>
      </c>
      <c r="E956" s="4">
        <v>0</v>
      </c>
      <c r="F956" s="4">
        <v>0</v>
      </c>
      <c r="G956" s="4">
        <v>0</v>
      </c>
      <c r="H956" s="4">
        <v>0</v>
      </c>
      <c r="I956" s="4">
        <v>0</v>
      </c>
      <c r="J956" s="4">
        <v>0</v>
      </c>
      <c r="K956" s="4">
        <v>0</v>
      </c>
      <c r="L956" s="4">
        <v>0</v>
      </c>
      <c r="M956" s="4">
        <v>0</v>
      </c>
      <c r="N956" s="11">
        <f>SUM(line_downtime[[#This Row],[Emergency stop]:[Other]])/60</f>
        <v>0.16</v>
      </c>
      <c r="O956" s="11">
        <f t="shared" si="28"/>
        <v>0</v>
      </c>
      <c r="P956" s="11">
        <f t="shared" si="29"/>
        <v>0.16</v>
      </c>
      <c r="Q956" s="4">
        <f>SUM(line_downtime[[#This Row],[Emergency stop]:[Other]])</f>
        <v>9.6</v>
      </c>
    </row>
    <row r="957" spans="1:17" x14ac:dyDescent="0.25">
      <c r="A957">
        <v>423066</v>
      </c>
      <c r="B957" s="4">
        <v>13.8</v>
      </c>
      <c r="C957" s="4">
        <v>0</v>
      </c>
      <c r="D957" s="4">
        <v>0</v>
      </c>
      <c r="E957" s="4">
        <v>0</v>
      </c>
      <c r="F957" s="4">
        <v>0</v>
      </c>
      <c r="G957" s="4">
        <v>0</v>
      </c>
      <c r="H957" s="4">
        <v>0</v>
      </c>
      <c r="I957" s="4">
        <v>0</v>
      </c>
      <c r="J957" s="4">
        <v>0</v>
      </c>
      <c r="K957" s="4">
        <v>0</v>
      </c>
      <c r="L957" s="4">
        <v>0</v>
      </c>
      <c r="M957" s="4">
        <v>0</v>
      </c>
      <c r="N957" s="11">
        <f>SUM(line_downtime[[#This Row],[Emergency stop]:[Other]])/60</f>
        <v>0.23</v>
      </c>
      <c r="O957" s="11">
        <f t="shared" si="28"/>
        <v>0</v>
      </c>
      <c r="P957" s="11">
        <f t="shared" si="29"/>
        <v>0.23</v>
      </c>
      <c r="Q957" s="4">
        <f>SUM(line_downtime[[#This Row],[Emergency stop]:[Other]])</f>
        <v>13.8</v>
      </c>
    </row>
    <row r="958" spans="1:17" x14ac:dyDescent="0.25">
      <c r="A958">
        <v>423067</v>
      </c>
      <c r="B958" s="4">
        <v>14.399999999999999</v>
      </c>
      <c r="C958" s="4">
        <v>30.6</v>
      </c>
      <c r="D958" s="4">
        <v>0</v>
      </c>
      <c r="E958" s="4">
        <v>0</v>
      </c>
      <c r="F958" s="4">
        <v>19.2</v>
      </c>
      <c r="G958" s="4">
        <v>0</v>
      </c>
      <c r="H958" s="4">
        <v>0</v>
      </c>
      <c r="I958" s="4">
        <v>0</v>
      </c>
      <c r="J958" s="4">
        <v>6</v>
      </c>
      <c r="K958" s="4">
        <v>0</v>
      </c>
      <c r="L958" s="4">
        <v>0</v>
      </c>
      <c r="M958" s="4">
        <v>0</v>
      </c>
      <c r="N958" s="11">
        <f>SUM(line_downtime[[#This Row],[Emergency stop]:[Other]])/60</f>
        <v>1.1700000000000002</v>
      </c>
      <c r="O958" s="11">
        <f t="shared" si="28"/>
        <v>0.83</v>
      </c>
      <c r="P958" s="11">
        <f t="shared" si="29"/>
        <v>0.34000000000000019</v>
      </c>
      <c r="Q958" s="4">
        <f>SUM(line_downtime[[#This Row],[Emergency stop]:[Other]])</f>
        <v>70.2</v>
      </c>
    </row>
    <row r="959" spans="1:17" x14ac:dyDescent="0.25">
      <c r="A959">
        <v>423068</v>
      </c>
      <c r="B959" s="4">
        <v>0</v>
      </c>
      <c r="C959" s="4">
        <v>0</v>
      </c>
      <c r="D959" s="4">
        <v>0</v>
      </c>
      <c r="E959" s="4">
        <v>0</v>
      </c>
      <c r="F959" s="4">
        <v>7.1999999999999993</v>
      </c>
      <c r="G959" s="4">
        <v>9.6</v>
      </c>
      <c r="H959" s="4">
        <v>0</v>
      </c>
      <c r="I959" s="4">
        <v>12.6</v>
      </c>
      <c r="J959" s="4">
        <v>0</v>
      </c>
      <c r="K959" s="4">
        <v>0</v>
      </c>
      <c r="L959" s="4">
        <v>0</v>
      </c>
      <c r="M959" s="4">
        <v>0</v>
      </c>
      <c r="N959" s="11">
        <f>SUM(line_downtime[[#This Row],[Emergency stop]:[Other]])/60</f>
        <v>0.49</v>
      </c>
      <c r="O959" s="11">
        <f t="shared" si="28"/>
        <v>0.49</v>
      </c>
      <c r="P959" s="11">
        <f t="shared" si="29"/>
        <v>0</v>
      </c>
      <c r="Q959" s="4">
        <f>SUM(line_downtime[[#This Row],[Emergency stop]:[Other]])</f>
        <v>29.4</v>
      </c>
    </row>
    <row r="960" spans="1:17" x14ac:dyDescent="0.25">
      <c r="A960">
        <v>423069</v>
      </c>
      <c r="B960" s="4">
        <v>0</v>
      </c>
      <c r="C960" s="4">
        <v>0</v>
      </c>
      <c r="D960" s="4">
        <v>0</v>
      </c>
      <c r="E960" s="4">
        <v>0</v>
      </c>
      <c r="F960" s="4">
        <v>22.8</v>
      </c>
      <c r="G960" s="4">
        <v>0</v>
      </c>
      <c r="H960" s="4">
        <v>0</v>
      </c>
      <c r="I960" s="4">
        <v>0</v>
      </c>
      <c r="J960" s="4">
        <v>0</v>
      </c>
      <c r="K960" s="4">
        <v>0</v>
      </c>
      <c r="L960" s="4">
        <v>0</v>
      </c>
      <c r="M960" s="4">
        <v>0</v>
      </c>
      <c r="N960" s="11">
        <f>SUM(line_downtime[[#This Row],[Emergency stop]:[Other]])/60</f>
        <v>0.38</v>
      </c>
      <c r="O960" s="11">
        <f t="shared" si="28"/>
        <v>0.38</v>
      </c>
      <c r="P960" s="11">
        <f t="shared" si="29"/>
        <v>0</v>
      </c>
      <c r="Q960" s="4">
        <f>SUM(line_downtime[[#This Row],[Emergency stop]:[Other]])</f>
        <v>22.8</v>
      </c>
    </row>
    <row r="961" spans="1:17" x14ac:dyDescent="0.25">
      <c r="A961">
        <v>423070</v>
      </c>
      <c r="B961" s="4">
        <v>16.200000000000003</v>
      </c>
      <c r="C961" s="4">
        <v>0</v>
      </c>
      <c r="D961" s="4">
        <v>0</v>
      </c>
      <c r="E961" s="4">
        <v>0</v>
      </c>
      <c r="F961" s="4">
        <v>21</v>
      </c>
      <c r="G961" s="4">
        <v>14.399999999999999</v>
      </c>
      <c r="H961" s="4">
        <v>0</v>
      </c>
      <c r="I961" s="4">
        <v>0</v>
      </c>
      <c r="J961" s="4">
        <v>0</v>
      </c>
      <c r="K961" s="4">
        <v>0</v>
      </c>
      <c r="L961" s="4">
        <v>0</v>
      </c>
      <c r="M961" s="4">
        <v>7.8000000000000007</v>
      </c>
      <c r="N961" s="11">
        <f>SUM(line_downtime[[#This Row],[Emergency stop]:[Other]])/60</f>
        <v>0.9900000000000001</v>
      </c>
      <c r="O961" s="11">
        <f t="shared" si="28"/>
        <v>0.59</v>
      </c>
      <c r="P961" s="11">
        <f t="shared" si="29"/>
        <v>0.40000000000000013</v>
      </c>
      <c r="Q961" s="4">
        <f>SUM(line_downtime[[#This Row],[Emergency stop]:[Other]])</f>
        <v>59.400000000000006</v>
      </c>
    </row>
    <row r="962" spans="1:17" x14ac:dyDescent="0.25">
      <c r="A962">
        <v>423071</v>
      </c>
      <c r="B962" s="4">
        <v>16.200000000000003</v>
      </c>
      <c r="C962" s="4">
        <v>0</v>
      </c>
      <c r="D962" s="4">
        <v>0</v>
      </c>
      <c r="E962" s="4">
        <v>0</v>
      </c>
      <c r="F962" s="4">
        <v>0</v>
      </c>
      <c r="G962" s="4">
        <v>0</v>
      </c>
      <c r="H962" s="4">
        <v>17.399999999999999</v>
      </c>
      <c r="I962" s="4">
        <v>0</v>
      </c>
      <c r="J962" s="4">
        <v>0</v>
      </c>
      <c r="K962" s="4">
        <v>16.200000000000003</v>
      </c>
      <c r="L962" s="4">
        <v>0</v>
      </c>
      <c r="M962" s="4">
        <v>0</v>
      </c>
      <c r="N962" s="11">
        <f>SUM(line_downtime[[#This Row],[Emergency stop]:[Other]])/60</f>
        <v>0.83000000000000007</v>
      </c>
      <c r="O962" s="11">
        <f t="shared" si="28"/>
        <v>0.27000000000000007</v>
      </c>
      <c r="P962" s="11">
        <f t="shared" si="29"/>
        <v>0.56000000000000005</v>
      </c>
      <c r="Q962" s="4">
        <f>SUM(line_downtime[[#This Row],[Emergency stop]:[Other]])</f>
        <v>49.800000000000004</v>
      </c>
    </row>
    <row r="963" spans="1:17" x14ac:dyDescent="0.25">
      <c r="A963">
        <v>423072</v>
      </c>
      <c r="B963" s="4">
        <v>0</v>
      </c>
      <c r="C963" s="4">
        <v>0</v>
      </c>
      <c r="D963" s="4">
        <v>0</v>
      </c>
      <c r="E963" s="4">
        <v>0</v>
      </c>
      <c r="F963" s="4">
        <v>0</v>
      </c>
      <c r="G963" s="4">
        <v>7.1999999999999993</v>
      </c>
      <c r="H963" s="4">
        <v>0</v>
      </c>
      <c r="I963" s="4">
        <v>0</v>
      </c>
      <c r="J963" s="4">
        <v>6.6</v>
      </c>
      <c r="K963" s="4">
        <v>0</v>
      </c>
      <c r="L963" s="4">
        <v>0</v>
      </c>
      <c r="M963" s="4">
        <v>9</v>
      </c>
      <c r="N963" s="11">
        <f>SUM(line_downtime[[#This Row],[Emergency stop]:[Other]])/60</f>
        <v>0.37999999999999995</v>
      </c>
      <c r="O963" s="11">
        <f t="shared" ref="O963:O1026" si="30">(C963+F963+G963+I963+K963+L963)/60</f>
        <v>0.11999999999999998</v>
      </c>
      <c r="P963" s="11">
        <f t="shared" ref="P963:P1026" si="31">N963-O963</f>
        <v>0.25999999999999995</v>
      </c>
      <c r="Q963" s="4">
        <f>SUM(line_downtime[[#This Row],[Emergency stop]:[Other]])</f>
        <v>22.799999999999997</v>
      </c>
    </row>
    <row r="964" spans="1:17" x14ac:dyDescent="0.25">
      <c r="A964">
        <v>423073</v>
      </c>
      <c r="B964" s="4">
        <v>0</v>
      </c>
      <c r="C964" s="4">
        <v>24</v>
      </c>
      <c r="D964" s="4">
        <v>0</v>
      </c>
      <c r="E964" s="4">
        <v>0</v>
      </c>
      <c r="F964" s="4">
        <v>0</v>
      </c>
      <c r="G964" s="4">
        <v>0</v>
      </c>
      <c r="H964" s="4">
        <v>0</v>
      </c>
      <c r="I964" s="4">
        <v>0</v>
      </c>
      <c r="J964" s="4">
        <v>0</v>
      </c>
      <c r="K964" s="4">
        <v>0</v>
      </c>
      <c r="L964" s="4">
        <v>0</v>
      </c>
      <c r="M964" s="4">
        <v>0</v>
      </c>
      <c r="N964" s="11">
        <f>SUM(line_downtime[[#This Row],[Emergency stop]:[Other]])/60</f>
        <v>0.4</v>
      </c>
      <c r="O964" s="11">
        <f t="shared" si="30"/>
        <v>0.4</v>
      </c>
      <c r="P964" s="11">
        <f t="shared" si="31"/>
        <v>0</v>
      </c>
      <c r="Q964" s="4">
        <f>SUM(line_downtime[[#This Row],[Emergency stop]:[Other]])</f>
        <v>24</v>
      </c>
    </row>
    <row r="965" spans="1:17" x14ac:dyDescent="0.25">
      <c r="A965">
        <v>423074</v>
      </c>
      <c r="B965" s="4">
        <v>3</v>
      </c>
      <c r="C965" s="4">
        <v>0</v>
      </c>
      <c r="D965" s="4">
        <v>0</v>
      </c>
      <c r="E965" s="4">
        <v>0</v>
      </c>
      <c r="F965" s="4">
        <v>0</v>
      </c>
      <c r="G965" s="4">
        <v>0</v>
      </c>
      <c r="H965" s="4">
        <v>0</v>
      </c>
      <c r="I965" s="4">
        <v>25.2</v>
      </c>
      <c r="J965" s="4">
        <v>0</v>
      </c>
      <c r="K965" s="4">
        <v>0</v>
      </c>
      <c r="L965" s="4">
        <v>0</v>
      </c>
      <c r="M965" s="4">
        <v>0</v>
      </c>
      <c r="N965" s="11">
        <f>SUM(line_downtime[[#This Row],[Emergency stop]:[Other]])/60</f>
        <v>0.47</v>
      </c>
      <c r="O965" s="11">
        <f t="shared" si="30"/>
        <v>0.42</v>
      </c>
      <c r="P965" s="11">
        <f t="shared" si="31"/>
        <v>4.9999999999999989E-2</v>
      </c>
      <c r="Q965" s="4">
        <f>SUM(line_downtime[[#This Row],[Emergency stop]:[Other]])</f>
        <v>28.2</v>
      </c>
    </row>
    <row r="966" spans="1:17" x14ac:dyDescent="0.25">
      <c r="A966">
        <v>423075</v>
      </c>
      <c r="B966" s="4">
        <v>0</v>
      </c>
      <c r="C966" s="4">
        <v>0</v>
      </c>
      <c r="D966" s="4">
        <v>1.7999999999999998</v>
      </c>
      <c r="E966" s="4">
        <v>0</v>
      </c>
      <c r="F966" s="4">
        <v>0</v>
      </c>
      <c r="G966" s="4">
        <v>6.6</v>
      </c>
      <c r="H966" s="4">
        <v>0</v>
      </c>
      <c r="I966" s="4">
        <v>0</v>
      </c>
      <c r="J966" s="4">
        <v>0</v>
      </c>
      <c r="K966" s="4">
        <v>0</v>
      </c>
      <c r="L966" s="4">
        <v>2.4</v>
      </c>
      <c r="M966" s="4">
        <v>0</v>
      </c>
      <c r="N966" s="11">
        <f>SUM(line_downtime[[#This Row],[Emergency stop]:[Other]])/60</f>
        <v>0.18</v>
      </c>
      <c r="O966" s="11">
        <f t="shared" si="30"/>
        <v>0.15</v>
      </c>
      <c r="P966" s="11">
        <f t="shared" si="31"/>
        <v>0.03</v>
      </c>
      <c r="Q966" s="4">
        <f>SUM(line_downtime[[#This Row],[Emergency stop]:[Other]])</f>
        <v>10.799999999999999</v>
      </c>
    </row>
    <row r="967" spans="1:17" x14ac:dyDescent="0.25">
      <c r="A967">
        <v>423076</v>
      </c>
      <c r="B967" s="4">
        <v>0</v>
      </c>
      <c r="C967" s="4">
        <v>0</v>
      </c>
      <c r="D967" s="4">
        <v>10.799999999999999</v>
      </c>
      <c r="E967" s="4">
        <v>0</v>
      </c>
      <c r="F967" s="4">
        <v>87</v>
      </c>
      <c r="G967" s="4">
        <v>0</v>
      </c>
      <c r="H967" s="4">
        <v>0</v>
      </c>
      <c r="I967" s="4">
        <v>0</v>
      </c>
      <c r="J967" s="4">
        <v>0</v>
      </c>
      <c r="K967" s="4">
        <v>0</v>
      </c>
      <c r="L967" s="4">
        <v>0</v>
      </c>
      <c r="M967" s="4">
        <v>0</v>
      </c>
      <c r="N967" s="11">
        <f>SUM(line_downtime[[#This Row],[Emergency stop]:[Other]])/60</f>
        <v>1.63</v>
      </c>
      <c r="O967" s="11">
        <f t="shared" si="30"/>
        <v>1.45</v>
      </c>
      <c r="P967" s="11">
        <f t="shared" si="31"/>
        <v>0.17999999999999994</v>
      </c>
      <c r="Q967" s="4">
        <f>SUM(line_downtime[[#This Row],[Emergency stop]:[Other]])</f>
        <v>97.8</v>
      </c>
    </row>
    <row r="968" spans="1:17" x14ac:dyDescent="0.25">
      <c r="A968">
        <v>423077</v>
      </c>
      <c r="B968" s="4">
        <v>0</v>
      </c>
      <c r="C968" s="4">
        <v>0</v>
      </c>
      <c r="D968" s="4">
        <v>0</v>
      </c>
      <c r="E968" s="4">
        <v>0.6</v>
      </c>
      <c r="F968" s="4">
        <v>43.199999999999996</v>
      </c>
      <c r="G968" s="4">
        <v>0</v>
      </c>
      <c r="H968" s="4">
        <v>0</v>
      </c>
      <c r="I968" s="4">
        <v>0</v>
      </c>
      <c r="J968" s="4">
        <v>0</v>
      </c>
      <c r="K968" s="4">
        <v>0</v>
      </c>
      <c r="L968" s="4">
        <v>0</v>
      </c>
      <c r="M968" s="4">
        <v>0</v>
      </c>
      <c r="N968" s="11">
        <f>SUM(line_downtime[[#This Row],[Emergency stop]:[Other]])/60</f>
        <v>0.73</v>
      </c>
      <c r="O968" s="11">
        <f t="shared" si="30"/>
        <v>0.72</v>
      </c>
      <c r="P968" s="11">
        <f t="shared" si="31"/>
        <v>1.0000000000000009E-2</v>
      </c>
      <c r="Q968" s="4">
        <f>SUM(line_downtime[[#This Row],[Emergency stop]:[Other]])</f>
        <v>43.8</v>
      </c>
    </row>
    <row r="969" spans="1:17" x14ac:dyDescent="0.25">
      <c r="A969">
        <v>423078</v>
      </c>
      <c r="B969" s="4">
        <v>5.3999999999999995</v>
      </c>
      <c r="C969" s="4">
        <v>0</v>
      </c>
      <c r="D969" s="4">
        <v>0</v>
      </c>
      <c r="E969" s="4">
        <v>0</v>
      </c>
      <c r="F969" s="4">
        <v>0</v>
      </c>
      <c r="G969" s="4">
        <v>6.6</v>
      </c>
      <c r="H969" s="4">
        <v>0</v>
      </c>
      <c r="I969" s="4">
        <v>0</v>
      </c>
      <c r="J969" s="4">
        <v>0</v>
      </c>
      <c r="K969" s="4">
        <v>0</v>
      </c>
      <c r="L969" s="4">
        <v>0</v>
      </c>
      <c r="M969" s="4">
        <v>0</v>
      </c>
      <c r="N969" s="11">
        <f>SUM(line_downtime[[#This Row],[Emergency stop]:[Other]])/60</f>
        <v>0.2</v>
      </c>
      <c r="O969" s="11">
        <f t="shared" si="30"/>
        <v>0.11</v>
      </c>
      <c r="P969" s="11">
        <f t="shared" si="31"/>
        <v>9.0000000000000011E-2</v>
      </c>
      <c r="Q969" s="4">
        <f>SUM(line_downtime[[#This Row],[Emergency stop]:[Other]])</f>
        <v>12</v>
      </c>
    </row>
    <row r="970" spans="1:17" x14ac:dyDescent="0.25">
      <c r="A970">
        <v>423079</v>
      </c>
      <c r="B970" s="4">
        <v>0</v>
      </c>
      <c r="C970" s="4">
        <v>0</v>
      </c>
      <c r="D970" s="4">
        <v>0</v>
      </c>
      <c r="E970" s="4">
        <v>16.8</v>
      </c>
      <c r="F970" s="4">
        <v>40.800000000000004</v>
      </c>
      <c r="G970" s="4">
        <v>0</v>
      </c>
      <c r="H970" s="4">
        <v>0</v>
      </c>
      <c r="I970" s="4">
        <v>0</v>
      </c>
      <c r="J970" s="4">
        <v>35.4</v>
      </c>
      <c r="K970" s="4">
        <v>0</v>
      </c>
      <c r="L970" s="4">
        <v>0</v>
      </c>
      <c r="M970" s="4">
        <v>0</v>
      </c>
      <c r="N970" s="11">
        <f>SUM(line_downtime[[#This Row],[Emergency stop]:[Other]])/60</f>
        <v>1.55</v>
      </c>
      <c r="O970" s="11">
        <f t="shared" si="30"/>
        <v>0.68</v>
      </c>
      <c r="P970" s="11">
        <f t="shared" si="31"/>
        <v>0.87</v>
      </c>
      <c r="Q970" s="4">
        <f>SUM(line_downtime[[#This Row],[Emergency stop]:[Other]])</f>
        <v>93</v>
      </c>
    </row>
    <row r="971" spans="1:17" x14ac:dyDescent="0.25">
      <c r="A971">
        <v>423080</v>
      </c>
      <c r="B971" s="4">
        <v>0</v>
      </c>
      <c r="C971" s="4">
        <v>0</v>
      </c>
      <c r="D971" s="4">
        <v>0</v>
      </c>
      <c r="E971" s="4">
        <v>0</v>
      </c>
      <c r="F971" s="4">
        <v>0</v>
      </c>
      <c r="G971" s="4">
        <v>0</v>
      </c>
      <c r="H971" s="4">
        <v>0</v>
      </c>
      <c r="I971" s="4">
        <v>28.799999999999997</v>
      </c>
      <c r="J971" s="4">
        <v>0</v>
      </c>
      <c r="K971" s="4">
        <v>0</v>
      </c>
      <c r="L971" s="4">
        <v>0</v>
      </c>
      <c r="M971" s="4">
        <v>0</v>
      </c>
      <c r="N971" s="11">
        <f>SUM(line_downtime[[#This Row],[Emergency stop]:[Other]])/60</f>
        <v>0.47999999999999993</v>
      </c>
      <c r="O971" s="11">
        <f t="shared" si="30"/>
        <v>0.47999999999999993</v>
      </c>
      <c r="P971" s="11">
        <f t="shared" si="31"/>
        <v>0</v>
      </c>
      <c r="Q971" s="4">
        <f>SUM(line_downtime[[#This Row],[Emergency stop]:[Other]])</f>
        <v>28.799999999999997</v>
      </c>
    </row>
    <row r="972" spans="1:17" x14ac:dyDescent="0.25">
      <c r="A972">
        <v>423081</v>
      </c>
      <c r="B972" s="4">
        <v>0</v>
      </c>
      <c r="C972" s="4">
        <v>0</v>
      </c>
      <c r="D972" s="4">
        <v>0</v>
      </c>
      <c r="E972" s="4">
        <v>0</v>
      </c>
      <c r="F972" s="4">
        <v>0</v>
      </c>
      <c r="G972" s="4">
        <v>0</v>
      </c>
      <c r="H972" s="4">
        <v>0</v>
      </c>
      <c r="I972" s="4">
        <v>36.6</v>
      </c>
      <c r="J972" s="4">
        <v>0</v>
      </c>
      <c r="K972" s="4">
        <v>0</v>
      </c>
      <c r="L972" s="4">
        <v>24</v>
      </c>
      <c r="M972" s="4">
        <v>0</v>
      </c>
      <c r="N972" s="11">
        <f>SUM(line_downtime[[#This Row],[Emergency stop]:[Other]])/60</f>
        <v>1.01</v>
      </c>
      <c r="O972" s="11">
        <f t="shared" si="30"/>
        <v>1.01</v>
      </c>
      <c r="P972" s="11">
        <f t="shared" si="31"/>
        <v>0</v>
      </c>
      <c r="Q972" s="4">
        <f>SUM(line_downtime[[#This Row],[Emergency stop]:[Other]])</f>
        <v>60.6</v>
      </c>
    </row>
    <row r="973" spans="1:17" x14ac:dyDescent="0.25">
      <c r="A973">
        <v>423082</v>
      </c>
      <c r="B973" s="4">
        <v>0</v>
      </c>
      <c r="C973" s="4">
        <v>27</v>
      </c>
      <c r="D973" s="4">
        <v>0</v>
      </c>
      <c r="E973" s="4">
        <v>0</v>
      </c>
      <c r="F973" s="4">
        <v>0</v>
      </c>
      <c r="G973" s="4">
        <v>0</v>
      </c>
      <c r="H973" s="4">
        <v>0</v>
      </c>
      <c r="I973" s="4">
        <v>6.6</v>
      </c>
      <c r="J973" s="4">
        <v>0</v>
      </c>
      <c r="K973" s="4">
        <v>0</v>
      </c>
      <c r="L973" s="4">
        <v>0</v>
      </c>
      <c r="M973" s="4">
        <v>0</v>
      </c>
      <c r="N973" s="11">
        <f>SUM(line_downtime[[#This Row],[Emergency stop]:[Other]])/60</f>
        <v>0.56000000000000005</v>
      </c>
      <c r="O973" s="11">
        <f t="shared" si="30"/>
        <v>0.56000000000000005</v>
      </c>
      <c r="P973" s="11">
        <f t="shared" si="31"/>
        <v>0</v>
      </c>
      <c r="Q973" s="4">
        <f>SUM(line_downtime[[#This Row],[Emergency stop]:[Other]])</f>
        <v>33.6</v>
      </c>
    </row>
    <row r="974" spans="1:17" x14ac:dyDescent="0.25">
      <c r="A974">
        <v>423083</v>
      </c>
      <c r="B974" s="4">
        <v>0</v>
      </c>
      <c r="C974" s="4">
        <v>0</v>
      </c>
      <c r="D974" s="4">
        <v>0</v>
      </c>
      <c r="E974" s="4">
        <v>0</v>
      </c>
      <c r="F974" s="4">
        <v>28.2</v>
      </c>
      <c r="G974" s="4">
        <v>0</v>
      </c>
      <c r="H974" s="4">
        <v>6.6</v>
      </c>
      <c r="I974" s="4">
        <v>23.400000000000002</v>
      </c>
      <c r="J974" s="4">
        <v>40.800000000000004</v>
      </c>
      <c r="K974" s="4">
        <v>0</v>
      </c>
      <c r="L974" s="4">
        <v>0</v>
      </c>
      <c r="M974" s="4">
        <v>0</v>
      </c>
      <c r="N974" s="11">
        <f>SUM(line_downtime[[#This Row],[Emergency stop]:[Other]])/60</f>
        <v>1.65</v>
      </c>
      <c r="O974" s="11">
        <f t="shared" si="30"/>
        <v>0.86</v>
      </c>
      <c r="P974" s="11">
        <f t="shared" si="31"/>
        <v>0.78999999999999992</v>
      </c>
      <c r="Q974" s="4">
        <f>SUM(line_downtime[[#This Row],[Emergency stop]:[Other]])</f>
        <v>99</v>
      </c>
    </row>
    <row r="975" spans="1:17" x14ac:dyDescent="0.25">
      <c r="A975">
        <v>423084</v>
      </c>
      <c r="B975" s="4">
        <v>0</v>
      </c>
      <c r="C975" s="4">
        <v>0</v>
      </c>
      <c r="D975" s="4">
        <v>52.8</v>
      </c>
      <c r="E975" s="4">
        <v>0</v>
      </c>
      <c r="F975" s="4">
        <v>0</v>
      </c>
      <c r="G975" s="4">
        <v>0</v>
      </c>
      <c r="H975" s="4">
        <v>0</v>
      </c>
      <c r="I975" s="4">
        <v>0</v>
      </c>
      <c r="J975" s="4">
        <v>28.2</v>
      </c>
      <c r="K975" s="4">
        <v>0</v>
      </c>
      <c r="L975" s="4">
        <v>0</v>
      </c>
      <c r="M975" s="4">
        <v>0</v>
      </c>
      <c r="N975" s="11">
        <f>SUM(line_downtime[[#This Row],[Emergency stop]:[Other]])/60</f>
        <v>1.35</v>
      </c>
      <c r="O975" s="11">
        <f t="shared" si="30"/>
        <v>0</v>
      </c>
      <c r="P975" s="11">
        <f t="shared" si="31"/>
        <v>1.35</v>
      </c>
      <c r="Q975" s="4">
        <f>SUM(line_downtime[[#This Row],[Emergency stop]:[Other]])</f>
        <v>81</v>
      </c>
    </row>
    <row r="976" spans="1:17" x14ac:dyDescent="0.25">
      <c r="A976">
        <v>423085</v>
      </c>
      <c r="B976" s="4">
        <v>0</v>
      </c>
      <c r="C976" s="4">
        <v>0</v>
      </c>
      <c r="D976" s="4">
        <v>0</v>
      </c>
      <c r="E976" s="4">
        <v>0</v>
      </c>
      <c r="F976" s="4">
        <v>16.8</v>
      </c>
      <c r="G976" s="4">
        <v>0</v>
      </c>
      <c r="H976" s="4">
        <v>0</v>
      </c>
      <c r="I976" s="4">
        <v>0</v>
      </c>
      <c r="J976" s="4">
        <v>0</v>
      </c>
      <c r="K976" s="4">
        <v>37.200000000000003</v>
      </c>
      <c r="L976" s="4">
        <v>0</v>
      </c>
      <c r="M976" s="4">
        <v>0</v>
      </c>
      <c r="N976" s="11">
        <f>SUM(line_downtime[[#This Row],[Emergency stop]:[Other]])/60</f>
        <v>0.9</v>
      </c>
      <c r="O976" s="11">
        <f t="shared" si="30"/>
        <v>0.9</v>
      </c>
      <c r="P976" s="11">
        <f t="shared" si="31"/>
        <v>0</v>
      </c>
      <c r="Q976" s="4">
        <f>SUM(line_downtime[[#This Row],[Emergency stop]:[Other]])</f>
        <v>54</v>
      </c>
    </row>
    <row r="977" spans="1:17" x14ac:dyDescent="0.25">
      <c r="A977">
        <v>423086</v>
      </c>
      <c r="B977" s="4">
        <v>0</v>
      </c>
      <c r="C977" s="4">
        <v>0</v>
      </c>
      <c r="D977" s="4">
        <v>0</v>
      </c>
      <c r="E977" s="4">
        <v>0</v>
      </c>
      <c r="F977" s="4">
        <v>0</v>
      </c>
      <c r="G977" s="4">
        <v>0</v>
      </c>
      <c r="H977" s="4">
        <v>0</v>
      </c>
      <c r="I977" s="4">
        <v>12</v>
      </c>
      <c r="J977" s="4">
        <v>0</v>
      </c>
      <c r="K977" s="4">
        <v>0</v>
      </c>
      <c r="L977" s="4">
        <v>0</v>
      </c>
      <c r="M977" s="4">
        <v>12.6</v>
      </c>
      <c r="N977" s="11">
        <f>SUM(line_downtime[[#This Row],[Emergency stop]:[Other]])/60</f>
        <v>0.41000000000000003</v>
      </c>
      <c r="O977" s="11">
        <f t="shared" si="30"/>
        <v>0.2</v>
      </c>
      <c r="P977" s="11">
        <f t="shared" si="31"/>
        <v>0.21000000000000002</v>
      </c>
      <c r="Q977" s="4">
        <f>SUM(line_downtime[[#This Row],[Emergency stop]:[Other]])</f>
        <v>24.6</v>
      </c>
    </row>
    <row r="978" spans="1:17" x14ac:dyDescent="0.25">
      <c r="A978">
        <v>423087</v>
      </c>
      <c r="B978" s="4">
        <v>0</v>
      </c>
      <c r="C978" s="4">
        <v>0</v>
      </c>
      <c r="D978" s="4">
        <v>0</v>
      </c>
      <c r="E978" s="4">
        <v>0</v>
      </c>
      <c r="F978" s="4">
        <v>0</v>
      </c>
      <c r="G978" s="4">
        <v>0</v>
      </c>
      <c r="H978" s="4">
        <v>0</v>
      </c>
      <c r="I978" s="4">
        <v>0</v>
      </c>
      <c r="J978" s="4">
        <v>43.199999999999996</v>
      </c>
      <c r="K978" s="4">
        <v>0</v>
      </c>
      <c r="L978" s="4">
        <v>0</v>
      </c>
      <c r="M978" s="4">
        <v>0</v>
      </c>
      <c r="N978" s="11">
        <f>SUM(line_downtime[[#This Row],[Emergency stop]:[Other]])/60</f>
        <v>0.72</v>
      </c>
      <c r="O978" s="11">
        <f t="shared" si="30"/>
        <v>0</v>
      </c>
      <c r="P978" s="11">
        <f t="shared" si="31"/>
        <v>0.72</v>
      </c>
      <c r="Q978" s="4">
        <f>SUM(line_downtime[[#This Row],[Emergency stop]:[Other]])</f>
        <v>43.199999999999996</v>
      </c>
    </row>
    <row r="979" spans="1:17" x14ac:dyDescent="0.25">
      <c r="A979">
        <v>423088</v>
      </c>
      <c r="B979" s="4">
        <v>12</v>
      </c>
      <c r="C979" s="4">
        <v>0</v>
      </c>
      <c r="D979" s="4">
        <v>0</v>
      </c>
      <c r="E979" s="4">
        <v>0</v>
      </c>
      <c r="F979" s="4">
        <v>0</v>
      </c>
      <c r="G979" s="4">
        <v>0</v>
      </c>
      <c r="H979" s="4">
        <v>0</v>
      </c>
      <c r="I979" s="4">
        <v>0</v>
      </c>
      <c r="J979" s="4">
        <v>8.4</v>
      </c>
      <c r="K979" s="4">
        <v>0</v>
      </c>
      <c r="L979" s="4">
        <v>0</v>
      </c>
      <c r="M979" s="4">
        <v>0</v>
      </c>
      <c r="N979" s="11">
        <f>SUM(line_downtime[[#This Row],[Emergency stop]:[Other]])/60</f>
        <v>0.33999999999999997</v>
      </c>
      <c r="O979" s="11">
        <f t="shared" si="30"/>
        <v>0</v>
      </c>
      <c r="P979" s="11">
        <f t="shared" si="31"/>
        <v>0.33999999999999997</v>
      </c>
      <c r="Q979" s="4">
        <f>SUM(line_downtime[[#This Row],[Emergency stop]:[Other]])</f>
        <v>20.399999999999999</v>
      </c>
    </row>
    <row r="980" spans="1:17" x14ac:dyDescent="0.25">
      <c r="A980">
        <v>423089</v>
      </c>
      <c r="B980" s="4">
        <v>25.8</v>
      </c>
      <c r="C980" s="4">
        <v>0</v>
      </c>
      <c r="D980" s="4">
        <v>0.6</v>
      </c>
      <c r="E980" s="4">
        <v>0</v>
      </c>
      <c r="F980" s="4">
        <v>0</v>
      </c>
      <c r="G980" s="4">
        <v>0</v>
      </c>
      <c r="H980" s="4">
        <v>0</v>
      </c>
      <c r="I980" s="4">
        <v>0</v>
      </c>
      <c r="J980" s="4">
        <v>0</v>
      </c>
      <c r="K980" s="4">
        <v>3.5999999999999996</v>
      </c>
      <c r="L980" s="4">
        <v>0</v>
      </c>
      <c r="M980" s="4">
        <v>0</v>
      </c>
      <c r="N980" s="11">
        <f>SUM(line_downtime[[#This Row],[Emergency stop]:[Other]])/60</f>
        <v>0.5</v>
      </c>
      <c r="O980" s="11">
        <f t="shared" si="30"/>
        <v>5.9999999999999991E-2</v>
      </c>
      <c r="P980" s="11">
        <f t="shared" si="31"/>
        <v>0.44</v>
      </c>
      <c r="Q980" s="4">
        <f>SUM(line_downtime[[#This Row],[Emergency stop]:[Other]])</f>
        <v>30</v>
      </c>
    </row>
    <row r="981" spans="1:17" x14ac:dyDescent="0.25">
      <c r="A981">
        <v>423090</v>
      </c>
      <c r="B981" s="4">
        <v>0</v>
      </c>
      <c r="C981" s="4">
        <v>5.3999999999999995</v>
      </c>
      <c r="D981" s="4">
        <v>0</v>
      </c>
      <c r="E981" s="4">
        <v>12</v>
      </c>
      <c r="F981" s="4">
        <v>0</v>
      </c>
      <c r="G981" s="4">
        <v>22.2</v>
      </c>
      <c r="H981" s="4">
        <v>0</v>
      </c>
      <c r="I981" s="4">
        <v>3.5999999999999996</v>
      </c>
      <c r="J981" s="4">
        <v>0</v>
      </c>
      <c r="K981" s="4">
        <v>0</v>
      </c>
      <c r="L981" s="4">
        <v>0</v>
      </c>
      <c r="M981" s="4">
        <v>0</v>
      </c>
      <c r="N981" s="11">
        <f>SUM(line_downtime[[#This Row],[Emergency stop]:[Other]])/60</f>
        <v>0.72</v>
      </c>
      <c r="O981" s="11">
        <f t="shared" si="30"/>
        <v>0.51999999999999991</v>
      </c>
      <c r="P981" s="11">
        <f t="shared" si="31"/>
        <v>0.20000000000000007</v>
      </c>
      <c r="Q981" s="4">
        <f>SUM(line_downtime[[#This Row],[Emergency stop]:[Other]])</f>
        <v>43.199999999999996</v>
      </c>
    </row>
    <row r="982" spans="1:17" x14ac:dyDescent="0.25">
      <c r="A982">
        <v>423091</v>
      </c>
      <c r="B982" s="4">
        <v>0</v>
      </c>
      <c r="C982" s="4">
        <v>36.6</v>
      </c>
      <c r="D982" s="4">
        <v>0</v>
      </c>
      <c r="E982" s="4">
        <v>0</v>
      </c>
      <c r="F982" s="4">
        <v>0</v>
      </c>
      <c r="G982" s="4">
        <v>0</v>
      </c>
      <c r="H982" s="4">
        <v>0</v>
      </c>
      <c r="I982" s="4">
        <v>0</v>
      </c>
      <c r="J982" s="4">
        <v>0</v>
      </c>
      <c r="K982" s="4">
        <v>0</v>
      </c>
      <c r="L982" s="4">
        <v>0</v>
      </c>
      <c r="M982" s="4">
        <v>0</v>
      </c>
      <c r="N982" s="11">
        <f>SUM(line_downtime[[#This Row],[Emergency stop]:[Other]])/60</f>
        <v>0.61</v>
      </c>
      <c r="O982" s="11">
        <f t="shared" si="30"/>
        <v>0.61</v>
      </c>
      <c r="P982" s="11">
        <f t="shared" si="31"/>
        <v>0</v>
      </c>
      <c r="Q982" s="4">
        <f>SUM(line_downtime[[#This Row],[Emergency stop]:[Other]])</f>
        <v>36.6</v>
      </c>
    </row>
    <row r="983" spans="1:17" x14ac:dyDescent="0.25">
      <c r="A983">
        <v>423092</v>
      </c>
      <c r="B983" s="4">
        <v>0</v>
      </c>
      <c r="C983" s="4">
        <v>0</v>
      </c>
      <c r="D983" s="4">
        <v>10.200000000000001</v>
      </c>
      <c r="E983" s="4">
        <v>0</v>
      </c>
      <c r="F983" s="4">
        <v>0</v>
      </c>
      <c r="G983" s="4">
        <v>0</v>
      </c>
      <c r="H983" s="4">
        <v>0</v>
      </c>
      <c r="I983" s="4">
        <v>0</v>
      </c>
      <c r="J983" s="4">
        <v>3</v>
      </c>
      <c r="K983" s="4">
        <v>0</v>
      </c>
      <c r="L983" s="4">
        <v>0</v>
      </c>
      <c r="M983" s="4">
        <v>0</v>
      </c>
      <c r="N983" s="11">
        <f>SUM(line_downtime[[#This Row],[Emergency stop]:[Other]])/60</f>
        <v>0.22000000000000003</v>
      </c>
      <c r="O983" s="11">
        <f t="shared" si="30"/>
        <v>0</v>
      </c>
      <c r="P983" s="11">
        <f t="shared" si="31"/>
        <v>0.22000000000000003</v>
      </c>
      <c r="Q983" s="4">
        <f>SUM(line_downtime[[#This Row],[Emergency stop]:[Other]])</f>
        <v>13.200000000000001</v>
      </c>
    </row>
    <row r="984" spans="1:17" x14ac:dyDescent="0.25">
      <c r="A984">
        <v>423093</v>
      </c>
      <c r="B984" s="4">
        <v>8.4</v>
      </c>
      <c r="C984" s="4">
        <v>0</v>
      </c>
      <c r="D984" s="4">
        <v>1.7999999999999998</v>
      </c>
      <c r="E984" s="4">
        <v>4.8</v>
      </c>
      <c r="F984" s="4">
        <v>12</v>
      </c>
      <c r="G984" s="4">
        <v>0</v>
      </c>
      <c r="H984" s="4">
        <v>0</v>
      </c>
      <c r="I984" s="4">
        <v>0</v>
      </c>
      <c r="J984" s="4">
        <v>0</v>
      </c>
      <c r="K984" s="4">
        <v>0</v>
      </c>
      <c r="L984" s="4">
        <v>0</v>
      </c>
      <c r="M984" s="4">
        <v>0</v>
      </c>
      <c r="N984" s="11">
        <f>SUM(line_downtime[[#This Row],[Emergency stop]:[Other]])/60</f>
        <v>0.45</v>
      </c>
      <c r="O984" s="11">
        <f t="shared" si="30"/>
        <v>0.2</v>
      </c>
      <c r="P984" s="11">
        <f t="shared" si="31"/>
        <v>0.25</v>
      </c>
      <c r="Q984" s="4">
        <f>SUM(line_downtime[[#This Row],[Emergency stop]:[Other]])</f>
        <v>27</v>
      </c>
    </row>
    <row r="985" spans="1:17" x14ac:dyDescent="0.25">
      <c r="A985">
        <v>423094</v>
      </c>
      <c r="B985" s="4">
        <v>0.6</v>
      </c>
      <c r="C985" s="4">
        <v>0</v>
      </c>
      <c r="D985" s="4">
        <v>0</v>
      </c>
      <c r="E985" s="4">
        <v>0</v>
      </c>
      <c r="F985" s="4">
        <v>0</v>
      </c>
      <c r="G985" s="4">
        <v>1.7999999999999998</v>
      </c>
      <c r="H985" s="4">
        <v>0</v>
      </c>
      <c r="I985" s="4">
        <v>9</v>
      </c>
      <c r="J985" s="4">
        <v>0</v>
      </c>
      <c r="K985" s="4">
        <v>8.4</v>
      </c>
      <c r="L985" s="4">
        <v>0</v>
      </c>
      <c r="M985" s="4">
        <v>0</v>
      </c>
      <c r="N985" s="11">
        <f>SUM(line_downtime[[#This Row],[Emergency stop]:[Other]])/60</f>
        <v>0.33</v>
      </c>
      <c r="O985" s="11">
        <f t="shared" si="30"/>
        <v>0.32000000000000006</v>
      </c>
      <c r="P985" s="11">
        <f t="shared" si="31"/>
        <v>9.9999999999999534E-3</v>
      </c>
      <c r="Q985" s="4">
        <f>SUM(line_downtime[[#This Row],[Emergency stop]:[Other]])</f>
        <v>19.8</v>
      </c>
    </row>
    <row r="986" spans="1:17" x14ac:dyDescent="0.25">
      <c r="A986">
        <v>423095</v>
      </c>
      <c r="B986" s="4">
        <v>0</v>
      </c>
      <c r="C986" s="4">
        <v>0</v>
      </c>
      <c r="D986" s="4">
        <v>0</v>
      </c>
      <c r="E986" s="4">
        <v>8.4</v>
      </c>
      <c r="F986" s="4">
        <v>0</v>
      </c>
      <c r="G986" s="4">
        <v>0</v>
      </c>
      <c r="H986" s="4">
        <v>0</v>
      </c>
      <c r="I986" s="4">
        <v>0</v>
      </c>
      <c r="J986" s="4">
        <v>0</v>
      </c>
      <c r="K986" s="4">
        <v>0</v>
      </c>
      <c r="L986" s="4">
        <v>0</v>
      </c>
      <c r="M986" s="4">
        <v>0</v>
      </c>
      <c r="N986" s="11">
        <f>SUM(line_downtime[[#This Row],[Emergency stop]:[Other]])/60</f>
        <v>0.14000000000000001</v>
      </c>
      <c r="O986" s="11">
        <f t="shared" si="30"/>
        <v>0</v>
      </c>
      <c r="P986" s="11">
        <f t="shared" si="31"/>
        <v>0.14000000000000001</v>
      </c>
      <c r="Q986" s="4">
        <f>SUM(line_downtime[[#This Row],[Emergency stop]:[Other]])</f>
        <v>8.4</v>
      </c>
    </row>
    <row r="987" spans="1:17" x14ac:dyDescent="0.25">
      <c r="A987">
        <v>423096</v>
      </c>
      <c r="B987" s="4">
        <v>6.6</v>
      </c>
      <c r="C987" s="4">
        <v>0</v>
      </c>
      <c r="D987" s="4">
        <v>13.8</v>
      </c>
      <c r="E987" s="4">
        <v>5.3999999999999995</v>
      </c>
      <c r="F987" s="4">
        <v>0</v>
      </c>
      <c r="G987" s="4">
        <v>0</v>
      </c>
      <c r="H987" s="4">
        <v>0</v>
      </c>
      <c r="I987" s="4">
        <v>28.2</v>
      </c>
      <c r="J987" s="4">
        <v>0</v>
      </c>
      <c r="K987" s="4">
        <v>0</v>
      </c>
      <c r="L987" s="4">
        <v>0</v>
      </c>
      <c r="M987" s="4">
        <v>0</v>
      </c>
      <c r="N987" s="11">
        <f>SUM(line_downtime[[#This Row],[Emergency stop]:[Other]])/60</f>
        <v>0.9</v>
      </c>
      <c r="O987" s="11">
        <f t="shared" si="30"/>
        <v>0.47</v>
      </c>
      <c r="P987" s="11">
        <f t="shared" si="31"/>
        <v>0.43000000000000005</v>
      </c>
      <c r="Q987" s="4">
        <f>SUM(line_downtime[[#This Row],[Emergency stop]:[Other]])</f>
        <v>54</v>
      </c>
    </row>
    <row r="988" spans="1:17" x14ac:dyDescent="0.25">
      <c r="A988">
        <v>423097</v>
      </c>
      <c r="B988" s="4">
        <v>0</v>
      </c>
      <c r="C988" s="4">
        <v>0</v>
      </c>
      <c r="D988" s="4">
        <v>5.3999999999999995</v>
      </c>
      <c r="E988" s="4">
        <v>0</v>
      </c>
      <c r="F988" s="4">
        <v>0</v>
      </c>
      <c r="G988" s="4">
        <v>0</v>
      </c>
      <c r="H988" s="4">
        <v>0</v>
      </c>
      <c r="I988" s="4">
        <v>0</v>
      </c>
      <c r="J988" s="4">
        <v>21</v>
      </c>
      <c r="K988" s="4">
        <v>0</v>
      </c>
      <c r="L988" s="4">
        <v>0</v>
      </c>
      <c r="M988" s="4">
        <v>0</v>
      </c>
      <c r="N988" s="11">
        <f>SUM(line_downtime[[#This Row],[Emergency stop]:[Other]])/60</f>
        <v>0.44</v>
      </c>
      <c r="O988" s="11">
        <f t="shared" si="30"/>
        <v>0</v>
      </c>
      <c r="P988" s="11">
        <f t="shared" si="31"/>
        <v>0.44</v>
      </c>
      <c r="Q988" s="4">
        <f>SUM(line_downtime[[#This Row],[Emergency stop]:[Other]])</f>
        <v>26.4</v>
      </c>
    </row>
    <row r="989" spans="1:17" x14ac:dyDescent="0.25">
      <c r="A989">
        <v>423098</v>
      </c>
      <c r="B989" s="4">
        <v>0</v>
      </c>
      <c r="C989" s="4">
        <v>0</v>
      </c>
      <c r="D989" s="4">
        <v>0</v>
      </c>
      <c r="E989" s="4">
        <v>0</v>
      </c>
      <c r="F989" s="4">
        <v>3</v>
      </c>
      <c r="G989" s="4">
        <v>1.7999999999999998</v>
      </c>
      <c r="H989" s="4">
        <v>0</v>
      </c>
      <c r="I989" s="4">
        <v>0</v>
      </c>
      <c r="J989" s="4">
        <v>0</v>
      </c>
      <c r="K989" s="4">
        <v>0</v>
      </c>
      <c r="L989" s="4">
        <v>0</v>
      </c>
      <c r="M989" s="4">
        <v>1.7999999999999998</v>
      </c>
      <c r="N989" s="11">
        <f>SUM(line_downtime[[#This Row],[Emergency stop]:[Other]])/60</f>
        <v>0.11</v>
      </c>
      <c r="O989" s="11">
        <f t="shared" si="30"/>
        <v>0.08</v>
      </c>
      <c r="P989" s="11">
        <f t="shared" si="31"/>
        <v>0.03</v>
      </c>
      <c r="Q989" s="4">
        <f>SUM(line_downtime[[#This Row],[Emergency stop]:[Other]])</f>
        <v>6.6</v>
      </c>
    </row>
    <row r="990" spans="1:17" x14ac:dyDescent="0.25">
      <c r="A990">
        <v>423099</v>
      </c>
      <c r="B990" s="4">
        <v>0</v>
      </c>
      <c r="C990" s="4">
        <v>0</v>
      </c>
      <c r="D990" s="4">
        <v>13.8</v>
      </c>
      <c r="E990" s="4">
        <v>0</v>
      </c>
      <c r="F990" s="4">
        <v>0</v>
      </c>
      <c r="G990" s="4">
        <v>0</v>
      </c>
      <c r="H990" s="4">
        <v>2.4</v>
      </c>
      <c r="I990" s="4">
        <v>0</v>
      </c>
      <c r="J990" s="4">
        <v>0</v>
      </c>
      <c r="K990" s="4">
        <v>0</v>
      </c>
      <c r="L990" s="4">
        <v>0</v>
      </c>
      <c r="M990" s="4">
        <v>3</v>
      </c>
      <c r="N990" s="11">
        <f>SUM(line_downtime[[#This Row],[Emergency stop]:[Other]])/60</f>
        <v>0.32</v>
      </c>
      <c r="O990" s="11">
        <f t="shared" si="30"/>
        <v>0</v>
      </c>
      <c r="P990" s="11">
        <f t="shared" si="31"/>
        <v>0.32</v>
      </c>
      <c r="Q990" s="4">
        <f>SUM(line_downtime[[#This Row],[Emergency stop]:[Other]])</f>
        <v>19.2</v>
      </c>
    </row>
    <row r="991" spans="1:17" x14ac:dyDescent="0.25">
      <c r="A991">
        <v>423100</v>
      </c>
      <c r="B991" s="4">
        <v>0</v>
      </c>
      <c r="C991" s="4">
        <v>0</v>
      </c>
      <c r="D991" s="4">
        <v>0</v>
      </c>
      <c r="E991" s="4">
        <v>0</v>
      </c>
      <c r="F991" s="4">
        <v>0</v>
      </c>
      <c r="G991" s="4">
        <v>0</v>
      </c>
      <c r="H991" s="4">
        <v>45.6</v>
      </c>
      <c r="I991" s="4">
        <v>0</v>
      </c>
      <c r="J991" s="4">
        <v>0</v>
      </c>
      <c r="K991" s="4">
        <v>6</v>
      </c>
      <c r="L991" s="4">
        <v>0</v>
      </c>
      <c r="M991" s="4">
        <v>0</v>
      </c>
      <c r="N991" s="11">
        <f>SUM(line_downtime[[#This Row],[Emergency stop]:[Other]])/60</f>
        <v>0.86</v>
      </c>
      <c r="O991" s="11">
        <f t="shared" si="30"/>
        <v>0.1</v>
      </c>
      <c r="P991" s="11">
        <f t="shared" si="31"/>
        <v>0.76</v>
      </c>
      <c r="Q991" s="4">
        <f>SUM(line_downtime[[#This Row],[Emergency stop]:[Other]])</f>
        <v>51.6</v>
      </c>
    </row>
    <row r="992" spans="1:17" x14ac:dyDescent="0.25">
      <c r="A992">
        <v>423101</v>
      </c>
      <c r="B992" s="4">
        <v>0</v>
      </c>
      <c r="C992" s="4">
        <v>0</v>
      </c>
      <c r="D992" s="4">
        <v>0</v>
      </c>
      <c r="E992" s="4">
        <v>0</v>
      </c>
      <c r="F992" s="4">
        <v>0</v>
      </c>
      <c r="G992" s="4">
        <v>0</v>
      </c>
      <c r="H992" s="4">
        <v>0</v>
      </c>
      <c r="I992" s="4">
        <v>0</v>
      </c>
      <c r="J992" s="4">
        <v>30</v>
      </c>
      <c r="K992" s="4">
        <v>0</v>
      </c>
      <c r="L992" s="4">
        <v>0</v>
      </c>
      <c r="M992" s="4">
        <v>0</v>
      </c>
      <c r="N992" s="11">
        <f>SUM(line_downtime[[#This Row],[Emergency stop]:[Other]])/60</f>
        <v>0.5</v>
      </c>
      <c r="O992" s="11">
        <f t="shared" si="30"/>
        <v>0</v>
      </c>
      <c r="P992" s="11">
        <f t="shared" si="31"/>
        <v>0.5</v>
      </c>
      <c r="Q992" s="4">
        <f>SUM(line_downtime[[#This Row],[Emergency stop]:[Other]])</f>
        <v>30</v>
      </c>
    </row>
    <row r="993" spans="1:17" x14ac:dyDescent="0.25">
      <c r="A993">
        <v>423102</v>
      </c>
      <c r="B993" s="4">
        <v>0</v>
      </c>
      <c r="C993" s="4">
        <v>0</v>
      </c>
      <c r="D993" s="4">
        <v>0</v>
      </c>
      <c r="E993" s="4">
        <v>0</v>
      </c>
      <c r="F993" s="4">
        <v>0</v>
      </c>
      <c r="G993" s="4">
        <v>0</v>
      </c>
      <c r="H993" s="4">
        <v>0</v>
      </c>
      <c r="I993" s="4">
        <v>0</v>
      </c>
      <c r="J993" s="4">
        <v>95.4</v>
      </c>
      <c r="K993" s="4">
        <v>0</v>
      </c>
      <c r="L993" s="4">
        <v>0</v>
      </c>
      <c r="M993" s="4">
        <v>0</v>
      </c>
      <c r="N993" s="11">
        <f>SUM(line_downtime[[#This Row],[Emergency stop]:[Other]])/60</f>
        <v>1.59</v>
      </c>
      <c r="O993" s="11">
        <f t="shared" si="30"/>
        <v>0</v>
      </c>
      <c r="P993" s="11">
        <f t="shared" si="31"/>
        <v>1.59</v>
      </c>
      <c r="Q993" s="4">
        <f>SUM(line_downtime[[#This Row],[Emergency stop]:[Other]])</f>
        <v>95.4</v>
      </c>
    </row>
    <row r="994" spans="1:17" x14ac:dyDescent="0.25">
      <c r="A994">
        <v>423103</v>
      </c>
      <c r="B994" s="4">
        <v>18.600000000000001</v>
      </c>
      <c r="C994" s="4">
        <v>0</v>
      </c>
      <c r="D994" s="4">
        <v>0</v>
      </c>
      <c r="E994" s="4">
        <v>0</v>
      </c>
      <c r="F994" s="4">
        <v>0</v>
      </c>
      <c r="G994" s="4">
        <v>0</v>
      </c>
      <c r="H994" s="4">
        <v>0</v>
      </c>
      <c r="I994" s="4">
        <v>0</v>
      </c>
      <c r="J994" s="4">
        <v>13.2</v>
      </c>
      <c r="K994" s="4">
        <v>0</v>
      </c>
      <c r="L994" s="4">
        <v>7.8000000000000007</v>
      </c>
      <c r="M994" s="4">
        <v>19.8</v>
      </c>
      <c r="N994" s="11">
        <f>SUM(line_downtime[[#This Row],[Emergency stop]:[Other]])/60</f>
        <v>0.9900000000000001</v>
      </c>
      <c r="O994" s="11">
        <f t="shared" si="30"/>
        <v>0.13</v>
      </c>
      <c r="P994" s="11">
        <f t="shared" si="31"/>
        <v>0.8600000000000001</v>
      </c>
      <c r="Q994" s="4">
        <f>SUM(line_downtime[[#This Row],[Emergency stop]:[Other]])</f>
        <v>59.400000000000006</v>
      </c>
    </row>
    <row r="995" spans="1:17" x14ac:dyDescent="0.25">
      <c r="A995">
        <v>423104</v>
      </c>
      <c r="B995" s="4">
        <v>5.3999999999999995</v>
      </c>
      <c r="C995" s="4">
        <v>1.7999999999999998</v>
      </c>
      <c r="D995" s="4">
        <v>0</v>
      </c>
      <c r="E995" s="4">
        <v>0</v>
      </c>
      <c r="F995" s="4">
        <v>0</v>
      </c>
      <c r="G995" s="4">
        <v>0</v>
      </c>
      <c r="H995" s="4">
        <v>0</v>
      </c>
      <c r="I995" s="4">
        <v>0</v>
      </c>
      <c r="J995" s="4">
        <v>0</v>
      </c>
      <c r="K995" s="4">
        <v>0</v>
      </c>
      <c r="L995" s="4">
        <v>0</v>
      </c>
      <c r="M995" s="4">
        <v>0</v>
      </c>
      <c r="N995" s="11">
        <f>SUM(line_downtime[[#This Row],[Emergency stop]:[Other]])/60</f>
        <v>0.11999999999999998</v>
      </c>
      <c r="O995" s="11">
        <f t="shared" si="30"/>
        <v>2.9999999999999995E-2</v>
      </c>
      <c r="P995" s="11">
        <f t="shared" si="31"/>
        <v>8.9999999999999983E-2</v>
      </c>
      <c r="Q995" s="4">
        <f>SUM(line_downtime[[#This Row],[Emergency stop]:[Other]])</f>
        <v>7.1999999999999993</v>
      </c>
    </row>
    <row r="996" spans="1:17" x14ac:dyDescent="0.25">
      <c r="A996">
        <v>423105</v>
      </c>
      <c r="B996" s="4">
        <v>0</v>
      </c>
      <c r="C996" s="4">
        <v>11.4</v>
      </c>
      <c r="D996" s="4">
        <v>10.200000000000001</v>
      </c>
      <c r="E996" s="4">
        <v>0</v>
      </c>
      <c r="F996" s="4">
        <v>0</v>
      </c>
      <c r="G996" s="4">
        <v>0</v>
      </c>
      <c r="H996" s="4">
        <v>0</v>
      </c>
      <c r="I996" s="4">
        <v>4.2</v>
      </c>
      <c r="J996" s="4">
        <v>0</v>
      </c>
      <c r="K996" s="4">
        <v>0</v>
      </c>
      <c r="L996" s="4">
        <v>0</v>
      </c>
      <c r="M996" s="4">
        <v>8.4</v>
      </c>
      <c r="N996" s="11">
        <f>SUM(line_downtime[[#This Row],[Emergency stop]:[Other]])/60</f>
        <v>0.57000000000000006</v>
      </c>
      <c r="O996" s="11">
        <f t="shared" si="30"/>
        <v>0.26</v>
      </c>
      <c r="P996" s="11">
        <f t="shared" si="31"/>
        <v>0.31000000000000005</v>
      </c>
      <c r="Q996" s="4">
        <f>SUM(line_downtime[[#This Row],[Emergency stop]:[Other]])</f>
        <v>34.200000000000003</v>
      </c>
    </row>
    <row r="997" spans="1:17" x14ac:dyDescent="0.25">
      <c r="A997">
        <v>423106</v>
      </c>
      <c r="B997" s="4">
        <v>0</v>
      </c>
      <c r="C997" s="4">
        <v>0</v>
      </c>
      <c r="D997" s="4">
        <v>0</v>
      </c>
      <c r="E997" s="4">
        <v>25.8</v>
      </c>
      <c r="F997" s="4">
        <v>0</v>
      </c>
      <c r="G997" s="4">
        <v>0</v>
      </c>
      <c r="H997" s="4">
        <v>0</v>
      </c>
      <c r="I997" s="4">
        <v>0</v>
      </c>
      <c r="J997" s="4">
        <v>0</v>
      </c>
      <c r="K997" s="4">
        <v>0</v>
      </c>
      <c r="L997" s="4">
        <v>0</v>
      </c>
      <c r="M997" s="4">
        <v>0</v>
      </c>
      <c r="N997" s="11">
        <f>SUM(line_downtime[[#This Row],[Emergency stop]:[Other]])/60</f>
        <v>0.43</v>
      </c>
      <c r="O997" s="11">
        <f t="shared" si="30"/>
        <v>0</v>
      </c>
      <c r="P997" s="11">
        <f t="shared" si="31"/>
        <v>0.43</v>
      </c>
      <c r="Q997" s="4">
        <f>SUM(line_downtime[[#This Row],[Emergency stop]:[Other]])</f>
        <v>25.8</v>
      </c>
    </row>
    <row r="998" spans="1:17" x14ac:dyDescent="0.25">
      <c r="A998">
        <v>423107</v>
      </c>
      <c r="B998" s="4">
        <v>0</v>
      </c>
      <c r="C998" s="4">
        <v>0</v>
      </c>
      <c r="D998" s="4">
        <v>0</v>
      </c>
      <c r="E998" s="4">
        <v>0</v>
      </c>
      <c r="F998" s="4">
        <v>0</v>
      </c>
      <c r="G998" s="4">
        <v>0</v>
      </c>
      <c r="H998" s="4">
        <v>49.199999999999996</v>
      </c>
      <c r="I998" s="4">
        <v>0</v>
      </c>
      <c r="J998" s="4">
        <v>0</v>
      </c>
      <c r="K998" s="4">
        <v>0</v>
      </c>
      <c r="L998" s="4">
        <v>0</v>
      </c>
      <c r="M998" s="4">
        <v>0</v>
      </c>
      <c r="N998" s="11">
        <f>SUM(line_downtime[[#This Row],[Emergency stop]:[Other]])/60</f>
        <v>0.82</v>
      </c>
      <c r="O998" s="11">
        <f t="shared" si="30"/>
        <v>0</v>
      </c>
      <c r="P998" s="11">
        <f t="shared" si="31"/>
        <v>0.82</v>
      </c>
      <c r="Q998" s="4">
        <f>SUM(line_downtime[[#This Row],[Emergency stop]:[Other]])</f>
        <v>49.199999999999996</v>
      </c>
    </row>
    <row r="999" spans="1:17" x14ac:dyDescent="0.25">
      <c r="A999">
        <v>423108</v>
      </c>
      <c r="B999" s="4">
        <v>0</v>
      </c>
      <c r="C999" s="4">
        <v>0</v>
      </c>
      <c r="D999" s="4">
        <v>0</v>
      </c>
      <c r="E999" s="4">
        <v>0</v>
      </c>
      <c r="F999" s="4">
        <v>0</v>
      </c>
      <c r="G999" s="4">
        <v>0</v>
      </c>
      <c r="H999" s="4">
        <v>0</v>
      </c>
      <c r="I999" s="4">
        <v>0</v>
      </c>
      <c r="J999" s="4">
        <v>0</v>
      </c>
      <c r="K999" s="4">
        <v>0</v>
      </c>
      <c r="L999" s="4">
        <v>50.4</v>
      </c>
      <c r="M999" s="4">
        <v>0</v>
      </c>
      <c r="N999" s="11">
        <f>SUM(line_downtime[[#This Row],[Emergency stop]:[Other]])/60</f>
        <v>0.84</v>
      </c>
      <c r="O999" s="11">
        <f t="shared" si="30"/>
        <v>0.84</v>
      </c>
      <c r="P999" s="11">
        <f t="shared" si="31"/>
        <v>0</v>
      </c>
      <c r="Q999" s="4">
        <f>SUM(line_downtime[[#This Row],[Emergency stop]:[Other]])</f>
        <v>50.4</v>
      </c>
    </row>
    <row r="1000" spans="1:17" x14ac:dyDescent="0.25">
      <c r="A1000">
        <v>423109</v>
      </c>
      <c r="B1000" s="4">
        <v>28.2</v>
      </c>
      <c r="C1000" s="4">
        <v>0</v>
      </c>
      <c r="D1000" s="4">
        <v>0</v>
      </c>
      <c r="E1000" s="4">
        <v>0</v>
      </c>
      <c r="F1000" s="4">
        <v>1.7999999999999998</v>
      </c>
      <c r="G1000" s="4">
        <v>0</v>
      </c>
      <c r="H1000" s="4">
        <v>0</v>
      </c>
      <c r="I1000" s="4">
        <v>0</v>
      </c>
      <c r="J1000" s="4">
        <v>0</v>
      </c>
      <c r="K1000" s="4">
        <v>0</v>
      </c>
      <c r="L1000" s="4">
        <v>5.3999999999999995</v>
      </c>
      <c r="M1000" s="4">
        <v>0</v>
      </c>
      <c r="N1000" s="11">
        <f>SUM(line_downtime[[#This Row],[Emergency stop]:[Other]])/60</f>
        <v>0.59</v>
      </c>
      <c r="O1000" s="11">
        <f t="shared" si="30"/>
        <v>0.11999999999999998</v>
      </c>
      <c r="P1000" s="11">
        <f t="shared" si="31"/>
        <v>0.47</v>
      </c>
      <c r="Q1000" s="4">
        <f>SUM(line_downtime[[#This Row],[Emergency stop]:[Other]])</f>
        <v>35.4</v>
      </c>
    </row>
    <row r="1001" spans="1:17" x14ac:dyDescent="0.25">
      <c r="A1001">
        <v>423110</v>
      </c>
      <c r="B1001" s="4">
        <v>0</v>
      </c>
      <c r="C1001" s="4">
        <v>0</v>
      </c>
      <c r="D1001" s="4">
        <v>0</v>
      </c>
      <c r="E1001" s="4">
        <v>54</v>
      </c>
      <c r="F1001" s="4">
        <v>0</v>
      </c>
      <c r="G1001" s="4">
        <v>0</v>
      </c>
      <c r="H1001" s="4">
        <v>0</v>
      </c>
      <c r="I1001" s="4">
        <v>0</v>
      </c>
      <c r="J1001" s="4">
        <v>0</v>
      </c>
      <c r="K1001" s="4">
        <v>0</v>
      </c>
      <c r="L1001" s="4">
        <v>0</v>
      </c>
      <c r="M1001" s="4">
        <v>0</v>
      </c>
      <c r="N1001" s="11">
        <f>SUM(line_downtime[[#This Row],[Emergency stop]:[Other]])/60</f>
        <v>0.9</v>
      </c>
      <c r="O1001" s="11">
        <f t="shared" si="30"/>
        <v>0</v>
      </c>
      <c r="P1001" s="11">
        <f t="shared" si="31"/>
        <v>0.9</v>
      </c>
      <c r="Q1001" s="4">
        <f>SUM(line_downtime[[#This Row],[Emergency stop]:[Other]])</f>
        <v>54</v>
      </c>
    </row>
    <row r="1002" spans="1:17" x14ac:dyDescent="0.25">
      <c r="A1002">
        <v>423111</v>
      </c>
      <c r="B1002" s="4">
        <v>0</v>
      </c>
      <c r="C1002" s="4">
        <v>0</v>
      </c>
      <c r="D1002" s="4">
        <v>0</v>
      </c>
      <c r="E1002" s="4">
        <v>0</v>
      </c>
      <c r="F1002" s="4">
        <v>0</v>
      </c>
      <c r="G1002" s="4">
        <v>0</v>
      </c>
      <c r="H1002" s="4">
        <v>0</v>
      </c>
      <c r="I1002" s="4">
        <v>10.799999999999999</v>
      </c>
      <c r="J1002" s="4">
        <v>0</v>
      </c>
      <c r="K1002" s="4">
        <v>0</v>
      </c>
      <c r="L1002" s="4">
        <v>0.6</v>
      </c>
      <c r="M1002" s="4">
        <v>24</v>
      </c>
      <c r="N1002" s="11">
        <f>SUM(line_downtime[[#This Row],[Emergency stop]:[Other]])/60</f>
        <v>0.59</v>
      </c>
      <c r="O1002" s="11">
        <f t="shared" si="30"/>
        <v>0.18999999999999997</v>
      </c>
      <c r="P1002" s="11">
        <f t="shared" si="31"/>
        <v>0.4</v>
      </c>
      <c r="Q1002" s="4">
        <f>SUM(line_downtime[[#This Row],[Emergency stop]:[Other]])</f>
        <v>35.4</v>
      </c>
    </row>
    <row r="1003" spans="1:17" x14ac:dyDescent="0.25">
      <c r="A1003">
        <v>423112</v>
      </c>
      <c r="B1003" s="4">
        <v>0</v>
      </c>
      <c r="C1003" s="4">
        <v>0</v>
      </c>
      <c r="D1003" s="4">
        <v>28.2</v>
      </c>
      <c r="E1003" s="4">
        <v>28.799999999999997</v>
      </c>
      <c r="F1003" s="4">
        <v>1.2</v>
      </c>
      <c r="G1003" s="4">
        <v>0</v>
      </c>
      <c r="H1003" s="4">
        <v>0</v>
      </c>
      <c r="I1003" s="4">
        <v>0</v>
      </c>
      <c r="J1003" s="4">
        <v>0</v>
      </c>
      <c r="K1003" s="4">
        <v>0</v>
      </c>
      <c r="L1003" s="4">
        <v>0</v>
      </c>
      <c r="M1003" s="4">
        <v>0</v>
      </c>
      <c r="N1003" s="11">
        <f>SUM(line_downtime[[#This Row],[Emergency stop]:[Other]])/60</f>
        <v>0.97000000000000008</v>
      </c>
      <c r="O1003" s="11">
        <f t="shared" si="30"/>
        <v>0.02</v>
      </c>
      <c r="P1003" s="11">
        <f t="shared" si="31"/>
        <v>0.95000000000000007</v>
      </c>
      <c r="Q1003" s="4">
        <f>SUM(line_downtime[[#This Row],[Emergency stop]:[Other]])</f>
        <v>58.2</v>
      </c>
    </row>
    <row r="1004" spans="1:17" x14ac:dyDescent="0.25">
      <c r="A1004">
        <v>423113</v>
      </c>
      <c r="B1004" s="4">
        <v>0</v>
      </c>
      <c r="C1004" s="4">
        <v>3</v>
      </c>
      <c r="D1004" s="4">
        <v>0</v>
      </c>
      <c r="E1004" s="4">
        <v>0</v>
      </c>
      <c r="F1004" s="4">
        <v>0</v>
      </c>
      <c r="G1004" s="4">
        <v>0</v>
      </c>
      <c r="H1004" s="4">
        <v>0</v>
      </c>
      <c r="I1004" s="4">
        <v>0</v>
      </c>
      <c r="J1004" s="4">
        <v>12.6</v>
      </c>
      <c r="K1004" s="4">
        <v>0</v>
      </c>
      <c r="L1004" s="4">
        <v>0</v>
      </c>
      <c r="M1004" s="4">
        <v>37.200000000000003</v>
      </c>
      <c r="N1004" s="11">
        <f>SUM(line_downtime[[#This Row],[Emergency stop]:[Other]])/60</f>
        <v>0.88000000000000012</v>
      </c>
      <c r="O1004" s="11">
        <f t="shared" si="30"/>
        <v>0.05</v>
      </c>
      <c r="P1004" s="11">
        <f t="shared" si="31"/>
        <v>0.83000000000000007</v>
      </c>
      <c r="Q1004" s="4">
        <f>SUM(line_downtime[[#This Row],[Emergency stop]:[Other]])</f>
        <v>52.800000000000004</v>
      </c>
    </row>
    <row r="1005" spans="1:17" x14ac:dyDescent="0.25">
      <c r="A1005">
        <v>423114</v>
      </c>
      <c r="B1005" s="4">
        <v>4.2</v>
      </c>
      <c r="C1005" s="4">
        <v>0</v>
      </c>
      <c r="D1005" s="4">
        <v>0</v>
      </c>
      <c r="E1005" s="4">
        <v>0</v>
      </c>
      <c r="F1005" s="4">
        <v>0</v>
      </c>
      <c r="G1005" s="4">
        <v>0</v>
      </c>
      <c r="H1005" s="4">
        <v>4.2</v>
      </c>
      <c r="I1005" s="4">
        <v>0</v>
      </c>
      <c r="J1005" s="4">
        <v>2.4</v>
      </c>
      <c r="K1005" s="4">
        <v>0.6</v>
      </c>
      <c r="L1005" s="4">
        <v>0</v>
      </c>
      <c r="M1005" s="4">
        <v>0</v>
      </c>
      <c r="N1005" s="11">
        <f>SUM(line_downtime[[#This Row],[Emergency stop]:[Other]])/60</f>
        <v>0.19</v>
      </c>
      <c r="O1005" s="11">
        <f t="shared" si="30"/>
        <v>0.01</v>
      </c>
      <c r="P1005" s="11">
        <f t="shared" si="31"/>
        <v>0.18</v>
      </c>
      <c r="Q1005" s="4">
        <f>SUM(line_downtime[[#This Row],[Emergency stop]:[Other]])</f>
        <v>11.4</v>
      </c>
    </row>
    <row r="1006" spans="1:17" x14ac:dyDescent="0.25">
      <c r="A1006">
        <v>423115</v>
      </c>
      <c r="B1006" s="4">
        <v>13.2</v>
      </c>
      <c r="C1006" s="4">
        <v>0</v>
      </c>
      <c r="D1006" s="4">
        <v>0</v>
      </c>
      <c r="E1006" s="4">
        <v>0</v>
      </c>
      <c r="F1006" s="4">
        <v>0</v>
      </c>
      <c r="G1006" s="4">
        <v>0</v>
      </c>
      <c r="H1006" s="4">
        <v>0</v>
      </c>
      <c r="I1006" s="4">
        <v>0</v>
      </c>
      <c r="J1006" s="4">
        <v>0</v>
      </c>
      <c r="K1006" s="4">
        <v>0</v>
      </c>
      <c r="L1006" s="4">
        <v>2.4</v>
      </c>
      <c r="M1006" s="4">
        <v>0</v>
      </c>
      <c r="N1006" s="11">
        <f>SUM(line_downtime[[#This Row],[Emergency stop]:[Other]])/60</f>
        <v>0.26</v>
      </c>
      <c r="O1006" s="11">
        <f t="shared" si="30"/>
        <v>0.04</v>
      </c>
      <c r="P1006" s="11">
        <f t="shared" si="31"/>
        <v>0.22</v>
      </c>
      <c r="Q1006" s="4">
        <f>SUM(line_downtime[[#This Row],[Emergency stop]:[Other]])</f>
        <v>15.6</v>
      </c>
    </row>
    <row r="1007" spans="1:17" x14ac:dyDescent="0.25">
      <c r="A1007">
        <v>423116</v>
      </c>
      <c r="B1007" s="4">
        <v>0</v>
      </c>
      <c r="C1007" s="4">
        <v>1.7999999999999998</v>
      </c>
      <c r="D1007" s="4">
        <v>0</v>
      </c>
      <c r="E1007" s="4">
        <v>0</v>
      </c>
      <c r="F1007" s="4">
        <v>0</v>
      </c>
      <c r="G1007" s="4">
        <v>0</v>
      </c>
      <c r="H1007" s="4">
        <v>0</v>
      </c>
      <c r="I1007" s="4">
        <v>0</v>
      </c>
      <c r="J1007" s="4">
        <v>0</v>
      </c>
      <c r="K1007" s="4">
        <v>26.4</v>
      </c>
      <c r="L1007" s="4">
        <v>0</v>
      </c>
      <c r="M1007" s="4">
        <v>9.6</v>
      </c>
      <c r="N1007" s="11">
        <f>SUM(line_downtime[[#This Row],[Emergency stop]:[Other]])/60</f>
        <v>0.63</v>
      </c>
      <c r="O1007" s="11">
        <f t="shared" si="30"/>
        <v>0.47</v>
      </c>
      <c r="P1007" s="11">
        <f t="shared" si="31"/>
        <v>0.16000000000000003</v>
      </c>
      <c r="Q1007" s="4">
        <f>SUM(line_downtime[[#This Row],[Emergency stop]:[Other]])</f>
        <v>37.799999999999997</v>
      </c>
    </row>
    <row r="1008" spans="1:17" x14ac:dyDescent="0.25">
      <c r="A1008">
        <v>423117</v>
      </c>
      <c r="B1008" s="4">
        <v>0</v>
      </c>
      <c r="C1008" s="4">
        <v>0</v>
      </c>
      <c r="D1008" s="4">
        <v>0</v>
      </c>
      <c r="E1008" s="4">
        <v>0</v>
      </c>
      <c r="F1008" s="4">
        <v>0</v>
      </c>
      <c r="G1008" s="4">
        <v>0</v>
      </c>
      <c r="H1008" s="4">
        <v>0</v>
      </c>
      <c r="I1008" s="4">
        <v>0</v>
      </c>
      <c r="J1008" s="4">
        <v>0</v>
      </c>
      <c r="K1008" s="4">
        <v>0</v>
      </c>
      <c r="L1008" s="4">
        <v>0</v>
      </c>
      <c r="M1008" s="4">
        <v>13.8</v>
      </c>
      <c r="N1008" s="11">
        <f>SUM(line_downtime[[#This Row],[Emergency stop]:[Other]])/60</f>
        <v>0.23</v>
      </c>
      <c r="O1008" s="11">
        <f t="shared" si="30"/>
        <v>0</v>
      </c>
      <c r="P1008" s="11">
        <f t="shared" si="31"/>
        <v>0.23</v>
      </c>
      <c r="Q1008" s="4">
        <f>SUM(line_downtime[[#This Row],[Emergency stop]:[Other]])</f>
        <v>13.8</v>
      </c>
    </row>
    <row r="1009" spans="1:17" x14ac:dyDescent="0.25">
      <c r="A1009">
        <v>423118</v>
      </c>
      <c r="B1009" s="4">
        <v>15</v>
      </c>
      <c r="C1009" s="4">
        <v>0</v>
      </c>
      <c r="D1009" s="4">
        <v>0</v>
      </c>
      <c r="E1009" s="4">
        <v>0</v>
      </c>
      <c r="F1009" s="4">
        <v>0</v>
      </c>
      <c r="G1009" s="4">
        <v>0</v>
      </c>
      <c r="H1009" s="4">
        <v>43.8</v>
      </c>
      <c r="I1009" s="4">
        <v>0</v>
      </c>
      <c r="J1009" s="4">
        <v>0</v>
      </c>
      <c r="K1009" s="4">
        <v>0</v>
      </c>
      <c r="L1009" s="4">
        <v>0</v>
      </c>
      <c r="M1009" s="4">
        <v>0</v>
      </c>
      <c r="N1009" s="11">
        <f>SUM(line_downtime[[#This Row],[Emergency stop]:[Other]])/60</f>
        <v>0.98</v>
      </c>
      <c r="O1009" s="11">
        <f t="shared" si="30"/>
        <v>0</v>
      </c>
      <c r="P1009" s="11">
        <f t="shared" si="31"/>
        <v>0.98</v>
      </c>
      <c r="Q1009" s="4">
        <f>SUM(line_downtime[[#This Row],[Emergency stop]:[Other]])</f>
        <v>58.8</v>
      </c>
    </row>
    <row r="1010" spans="1:17" x14ac:dyDescent="0.25">
      <c r="A1010">
        <v>423119</v>
      </c>
      <c r="B1010" s="4">
        <v>0</v>
      </c>
      <c r="C1010" s="4">
        <v>0</v>
      </c>
      <c r="D1010" s="4">
        <v>0</v>
      </c>
      <c r="E1010" s="4">
        <v>0</v>
      </c>
      <c r="F1010" s="4">
        <v>0</v>
      </c>
      <c r="G1010" s="4">
        <v>0</v>
      </c>
      <c r="H1010" s="4">
        <v>0</v>
      </c>
      <c r="I1010" s="4">
        <v>15.600000000000001</v>
      </c>
      <c r="J1010" s="4">
        <v>0</v>
      </c>
      <c r="K1010" s="4">
        <v>0</v>
      </c>
      <c r="L1010" s="4">
        <v>0</v>
      </c>
      <c r="M1010" s="4">
        <v>0</v>
      </c>
      <c r="N1010" s="11">
        <f>SUM(line_downtime[[#This Row],[Emergency stop]:[Other]])/60</f>
        <v>0.26</v>
      </c>
      <c r="O1010" s="11">
        <f t="shared" si="30"/>
        <v>0.26</v>
      </c>
      <c r="P1010" s="11">
        <f t="shared" si="31"/>
        <v>0</v>
      </c>
      <c r="Q1010" s="4">
        <f>SUM(line_downtime[[#This Row],[Emergency stop]:[Other]])</f>
        <v>15.600000000000001</v>
      </c>
    </row>
    <row r="1011" spans="1:17" x14ac:dyDescent="0.25">
      <c r="A1011">
        <v>423120</v>
      </c>
      <c r="B1011" s="4">
        <v>0</v>
      </c>
      <c r="C1011" s="4">
        <v>0</v>
      </c>
      <c r="D1011" s="4">
        <v>3</v>
      </c>
      <c r="E1011" s="4">
        <v>27.6</v>
      </c>
      <c r="F1011" s="4">
        <v>0</v>
      </c>
      <c r="G1011" s="4">
        <v>0</v>
      </c>
      <c r="H1011" s="4">
        <v>0</v>
      </c>
      <c r="I1011" s="4">
        <v>0</v>
      </c>
      <c r="J1011" s="4">
        <v>3.5999999999999996</v>
      </c>
      <c r="K1011" s="4">
        <v>1.7999999999999998</v>
      </c>
      <c r="L1011" s="4">
        <v>0</v>
      </c>
      <c r="M1011" s="4">
        <v>0</v>
      </c>
      <c r="N1011" s="11">
        <f>SUM(line_downtime[[#This Row],[Emergency stop]:[Other]])/60</f>
        <v>0.6</v>
      </c>
      <c r="O1011" s="11">
        <f t="shared" si="30"/>
        <v>2.9999999999999995E-2</v>
      </c>
      <c r="P1011" s="11">
        <f t="shared" si="31"/>
        <v>0.56999999999999995</v>
      </c>
      <c r="Q1011" s="4">
        <f>SUM(line_downtime[[#This Row],[Emergency stop]:[Other]])</f>
        <v>36</v>
      </c>
    </row>
    <row r="1012" spans="1:17" x14ac:dyDescent="0.25">
      <c r="A1012">
        <v>423121</v>
      </c>
      <c r="B1012" s="4">
        <v>3.5999999999999996</v>
      </c>
      <c r="C1012" s="4">
        <v>5.3999999999999995</v>
      </c>
      <c r="D1012" s="4">
        <v>0</v>
      </c>
      <c r="E1012" s="4">
        <v>8.4</v>
      </c>
      <c r="F1012" s="4">
        <v>0</v>
      </c>
      <c r="G1012" s="4">
        <v>0</v>
      </c>
      <c r="H1012" s="4">
        <v>0</v>
      </c>
      <c r="I1012" s="4">
        <v>0</v>
      </c>
      <c r="J1012" s="4">
        <v>0</v>
      </c>
      <c r="K1012" s="4">
        <v>0</v>
      </c>
      <c r="L1012" s="4">
        <v>0</v>
      </c>
      <c r="M1012" s="4">
        <v>0</v>
      </c>
      <c r="N1012" s="11">
        <f>SUM(line_downtime[[#This Row],[Emergency stop]:[Other]])/60</f>
        <v>0.28999999999999998</v>
      </c>
      <c r="O1012" s="11">
        <f t="shared" si="30"/>
        <v>0.09</v>
      </c>
      <c r="P1012" s="11">
        <f t="shared" si="31"/>
        <v>0.19999999999999998</v>
      </c>
      <c r="Q1012" s="4">
        <f>SUM(line_downtime[[#This Row],[Emergency stop]:[Other]])</f>
        <v>17.399999999999999</v>
      </c>
    </row>
    <row r="1013" spans="1:17" x14ac:dyDescent="0.25">
      <c r="A1013">
        <v>423122</v>
      </c>
      <c r="B1013" s="4">
        <v>0</v>
      </c>
      <c r="C1013" s="4">
        <v>0</v>
      </c>
      <c r="D1013" s="4">
        <v>0</v>
      </c>
      <c r="E1013" s="4">
        <v>0</v>
      </c>
      <c r="F1013" s="4">
        <v>0</v>
      </c>
      <c r="G1013" s="4">
        <v>0</v>
      </c>
      <c r="H1013" s="4">
        <v>24.599999999999998</v>
      </c>
      <c r="I1013" s="4">
        <v>0</v>
      </c>
      <c r="J1013" s="4">
        <v>0</v>
      </c>
      <c r="K1013" s="4">
        <v>0</v>
      </c>
      <c r="L1013" s="4">
        <v>0</v>
      </c>
      <c r="M1013" s="4">
        <v>0</v>
      </c>
      <c r="N1013" s="11">
        <f>SUM(line_downtime[[#This Row],[Emergency stop]:[Other]])/60</f>
        <v>0.41</v>
      </c>
      <c r="O1013" s="11">
        <f t="shared" si="30"/>
        <v>0</v>
      </c>
      <c r="P1013" s="11">
        <f t="shared" si="31"/>
        <v>0.41</v>
      </c>
      <c r="Q1013" s="4">
        <f>SUM(line_downtime[[#This Row],[Emergency stop]:[Other]])</f>
        <v>24.599999999999998</v>
      </c>
    </row>
    <row r="1014" spans="1:17" x14ac:dyDescent="0.25">
      <c r="A1014">
        <v>423123</v>
      </c>
      <c r="B1014" s="4">
        <v>5.3999999999999995</v>
      </c>
      <c r="C1014" s="4">
        <v>0</v>
      </c>
      <c r="D1014" s="4">
        <v>0</v>
      </c>
      <c r="E1014" s="4">
        <v>0</v>
      </c>
      <c r="F1014" s="4">
        <v>0</v>
      </c>
      <c r="G1014" s="4">
        <v>0</v>
      </c>
      <c r="H1014" s="4">
        <v>0</v>
      </c>
      <c r="I1014" s="4">
        <v>1.2</v>
      </c>
      <c r="J1014" s="4">
        <v>0</v>
      </c>
      <c r="K1014" s="4">
        <v>0</v>
      </c>
      <c r="L1014" s="4">
        <v>0</v>
      </c>
      <c r="M1014" s="4">
        <v>0</v>
      </c>
      <c r="N1014" s="11">
        <f>SUM(line_downtime[[#This Row],[Emergency stop]:[Other]])/60</f>
        <v>0.11</v>
      </c>
      <c r="O1014" s="11">
        <f t="shared" si="30"/>
        <v>0.02</v>
      </c>
      <c r="P1014" s="11">
        <f t="shared" si="31"/>
        <v>0.09</v>
      </c>
      <c r="Q1014" s="4">
        <f>SUM(line_downtime[[#This Row],[Emergency stop]:[Other]])</f>
        <v>6.6</v>
      </c>
    </row>
    <row r="1015" spans="1:17" x14ac:dyDescent="0.25">
      <c r="A1015">
        <v>423124</v>
      </c>
      <c r="B1015" s="4">
        <v>0</v>
      </c>
      <c r="C1015" s="4">
        <v>0</v>
      </c>
      <c r="D1015" s="4">
        <v>0</v>
      </c>
      <c r="E1015" s="4">
        <v>57.599999999999994</v>
      </c>
      <c r="F1015" s="4">
        <v>0</v>
      </c>
      <c r="G1015" s="4">
        <v>0</v>
      </c>
      <c r="H1015" s="4">
        <v>0</v>
      </c>
      <c r="I1015" s="4">
        <v>0</v>
      </c>
      <c r="J1015" s="4">
        <v>0</v>
      </c>
      <c r="K1015" s="4">
        <v>0</v>
      </c>
      <c r="L1015" s="4">
        <v>0</v>
      </c>
      <c r="M1015" s="4">
        <v>0</v>
      </c>
      <c r="N1015" s="11">
        <f>SUM(line_downtime[[#This Row],[Emergency stop]:[Other]])/60</f>
        <v>0.95999999999999985</v>
      </c>
      <c r="O1015" s="11">
        <f t="shared" si="30"/>
        <v>0</v>
      </c>
      <c r="P1015" s="11">
        <f t="shared" si="31"/>
        <v>0.95999999999999985</v>
      </c>
      <c r="Q1015" s="4">
        <f>SUM(line_downtime[[#This Row],[Emergency stop]:[Other]])</f>
        <v>57.599999999999994</v>
      </c>
    </row>
    <row r="1016" spans="1:17" x14ac:dyDescent="0.25">
      <c r="A1016">
        <v>423125</v>
      </c>
      <c r="B1016" s="4">
        <v>0</v>
      </c>
      <c r="C1016" s="4">
        <v>0</v>
      </c>
      <c r="D1016" s="4">
        <v>0</v>
      </c>
      <c r="E1016" s="4">
        <v>0</v>
      </c>
      <c r="F1016" s="4">
        <v>0</v>
      </c>
      <c r="G1016" s="4">
        <v>52.2</v>
      </c>
      <c r="H1016" s="4">
        <v>0</v>
      </c>
      <c r="I1016" s="4">
        <v>0</v>
      </c>
      <c r="J1016" s="4">
        <v>0</v>
      </c>
      <c r="K1016" s="4">
        <v>0</v>
      </c>
      <c r="L1016" s="4">
        <v>0</v>
      </c>
      <c r="M1016" s="4">
        <v>0</v>
      </c>
      <c r="N1016" s="11">
        <f>SUM(line_downtime[[#This Row],[Emergency stop]:[Other]])/60</f>
        <v>0.87</v>
      </c>
      <c r="O1016" s="11">
        <f t="shared" si="30"/>
        <v>0.87</v>
      </c>
      <c r="P1016" s="11">
        <f t="shared" si="31"/>
        <v>0</v>
      </c>
      <c r="Q1016" s="4">
        <f>SUM(line_downtime[[#This Row],[Emergency stop]:[Other]])</f>
        <v>52.2</v>
      </c>
    </row>
    <row r="1017" spans="1:17" x14ac:dyDescent="0.25">
      <c r="A1017">
        <v>423126</v>
      </c>
      <c r="B1017" s="4">
        <v>0</v>
      </c>
      <c r="C1017" s="4">
        <v>0</v>
      </c>
      <c r="D1017" s="4">
        <v>0</v>
      </c>
      <c r="E1017" s="4">
        <v>25.8</v>
      </c>
      <c r="F1017" s="4">
        <v>0</v>
      </c>
      <c r="G1017" s="4">
        <v>12</v>
      </c>
      <c r="H1017" s="4">
        <v>0</v>
      </c>
      <c r="I1017" s="4">
        <v>0</v>
      </c>
      <c r="J1017" s="4">
        <v>0</v>
      </c>
      <c r="K1017" s="4">
        <v>0</v>
      </c>
      <c r="L1017" s="4">
        <v>9.6</v>
      </c>
      <c r="M1017" s="4">
        <v>9.6</v>
      </c>
      <c r="N1017" s="11">
        <f>SUM(line_downtime[[#This Row],[Emergency stop]:[Other]])/60</f>
        <v>0.95</v>
      </c>
      <c r="O1017" s="11">
        <f t="shared" si="30"/>
        <v>0.36000000000000004</v>
      </c>
      <c r="P1017" s="11">
        <f t="shared" si="31"/>
        <v>0.58999999999999986</v>
      </c>
      <c r="Q1017" s="4">
        <f>SUM(line_downtime[[#This Row],[Emergency stop]:[Other]])</f>
        <v>57</v>
      </c>
    </row>
    <row r="1018" spans="1:17" x14ac:dyDescent="0.25">
      <c r="A1018">
        <v>423127</v>
      </c>
      <c r="B1018" s="4">
        <v>0</v>
      </c>
      <c r="C1018" s="4">
        <v>0</v>
      </c>
      <c r="D1018" s="4">
        <v>0</v>
      </c>
      <c r="E1018" s="4">
        <v>0</v>
      </c>
      <c r="F1018" s="4">
        <v>0</v>
      </c>
      <c r="G1018" s="4">
        <v>0</v>
      </c>
      <c r="H1018" s="4">
        <v>0</v>
      </c>
      <c r="I1018" s="4">
        <v>0</v>
      </c>
      <c r="J1018" s="4">
        <v>19.2</v>
      </c>
      <c r="K1018" s="4">
        <v>0</v>
      </c>
      <c r="L1018" s="4">
        <v>0</v>
      </c>
      <c r="M1018" s="4">
        <v>0</v>
      </c>
      <c r="N1018" s="11">
        <f>SUM(line_downtime[[#This Row],[Emergency stop]:[Other]])/60</f>
        <v>0.32</v>
      </c>
      <c r="O1018" s="11">
        <f t="shared" si="30"/>
        <v>0</v>
      </c>
      <c r="P1018" s="11">
        <f t="shared" si="31"/>
        <v>0.32</v>
      </c>
      <c r="Q1018" s="4">
        <f>SUM(line_downtime[[#This Row],[Emergency stop]:[Other]])</f>
        <v>19.2</v>
      </c>
    </row>
    <row r="1019" spans="1:17" x14ac:dyDescent="0.25">
      <c r="A1019">
        <v>423128</v>
      </c>
      <c r="B1019" s="4">
        <v>3</v>
      </c>
      <c r="C1019" s="4">
        <v>0</v>
      </c>
      <c r="D1019" s="4">
        <v>0</v>
      </c>
      <c r="E1019" s="4">
        <v>0</v>
      </c>
      <c r="F1019" s="4">
        <v>0</v>
      </c>
      <c r="G1019" s="4">
        <v>0</v>
      </c>
      <c r="H1019" s="4">
        <v>0</v>
      </c>
      <c r="I1019" s="4">
        <v>20.400000000000002</v>
      </c>
      <c r="J1019" s="4">
        <v>3</v>
      </c>
      <c r="K1019" s="4">
        <v>0</v>
      </c>
      <c r="L1019" s="4">
        <v>5.3999999999999995</v>
      </c>
      <c r="M1019" s="4">
        <v>0</v>
      </c>
      <c r="N1019" s="11">
        <f>SUM(line_downtime[[#This Row],[Emergency stop]:[Other]])/60</f>
        <v>0.53</v>
      </c>
      <c r="O1019" s="11">
        <f t="shared" si="30"/>
        <v>0.43</v>
      </c>
      <c r="P1019" s="11">
        <f t="shared" si="31"/>
        <v>0.10000000000000003</v>
      </c>
      <c r="Q1019" s="4">
        <f>SUM(line_downtime[[#This Row],[Emergency stop]:[Other]])</f>
        <v>31.8</v>
      </c>
    </row>
    <row r="1020" spans="1:17" x14ac:dyDescent="0.25">
      <c r="A1020">
        <v>423129</v>
      </c>
      <c r="B1020" s="4">
        <v>0</v>
      </c>
      <c r="C1020" s="4">
        <v>0</v>
      </c>
      <c r="D1020" s="4">
        <v>4.2</v>
      </c>
      <c r="E1020" s="4">
        <v>0</v>
      </c>
      <c r="F1020" s="4">
        <v>0</v>
      </c>
      <c r="G1020" s="4">
        <v>6</v>
      </c>
      <c r="H1020" s="4">
        <v>0</v>
      </c>
      <c r="I1020" s="4">
        <v>0</v>
      </c>
      <c r="J1020" s="4">
        <v>0</v>
      </c>
      <c r="K1020" s="4">
        <v>0</v>
      </c>
      <c r="L1020" s="4">
        <v>0</v>
      </c>
      <c r="M1020" s="4">
        <v>0</v>
      </c>
      <c r="N1020" s="11">
        <f>SUM(line_downtime[[#This Row],[Emergency stop]:[Other]])/60</f>
        <v>0.16999999999999998</v>
      </c>
      <c r="O1020" s="11">
        <f t="shared" si="30"/>
        <v>0.1</v>
      </c>
      <c r="P1020" s="11">
        <f t="shared" si="31"/>
        <v>6.9999999999999979E-2</v>
      </c>
      <c r="Q1020" s="4">
        <f>SUM(line_downtime[[#This Row],[Emergency stop]:[Other]])</f>
        <v>10.199999999999999</v>
      </c>
    </row>
    <row r="1021" spans="1:17" x14ac:dyDescent="0.25">
      <c r="A1021">
        <v>423130</v>
      </c>
      <c r="B1021" s="4">
        <v>21</v>
      </c>
      <c r="C1021" s="4">
        <v>0</v>
      </c>
      <c r="D1021" s="4">
        <v>1.2</v>
      </c>
      <c r="E1021" s="4">
        <v>0</v>
      </c>
      <c r="F1021" s="4">
        <v>0</v>
      </c>
      <c r="G1021" s="4">
        <v>0</v>
      </c>
      <c r="H1021" s="4">
        <v>0</v>
      </c>
      <c r="I1021" s="4">
        <v>0</v>
      </c>
      <c r="J1021" s="4">
        <v>0</v>
      </c>
      <c r="K1021" s="4">
        <v>0</v>
      </c>
      <c r="L1021" s="4">
        <v>0</v>
      </c>
      <c r="M1021" s="4">
        <v>0.6</v>
      </c>
      <c r="N1021" s="11">
        <f>SUM(line_downtime[[#This Row],[Emergency stop]:[Other]])/60</f>
        <v>0.38</v>
      </c>
      <c r="O1021" s="11">
        <f t="shared" si="30"/>
        <v>0</v>
      </c>
      <c r="P1021" s="11">
        <f t="shared" si="31"/>
        <v>0.38</v>
      </c>
      <c r="Q1021" s="4">
        <f>SUM(line_downtime[[#This Row],[Emergency stop]:[Other]])</f>
        <v>22.8</v>
      </c>
    </row>
    <row r="1022" spans="1:17" x14ac:dyDescent="0.25">
      <c r="A1022">
        <v>423131</v>
      </c>
      <c r="B1022" s="4">
        <v>0</v>
      </c>
      <c r="C1022" s="4">
        <v>0</v>
      </c>
      <c r="D1022" s="4">
        <v>0</v>
      </c>
      <c r="E1022" s="4">
        <v>18</v>
      </c>
      <c r="F1022" s="4">
        <v>0</v>
      </c>
      <c r="G1022" s="4">
        <v>0</v>
      </c>
      <c r="H1022" s="4">
        <v>0</v>
      </c>
      <c r="I1022" s="4">
        <v>0</v>
      </c>
      <c r="J1022" s="4">
        <v>0</v>
      </c>
      <c r="K1022" s="4">
        <v>0</v>
      </c>
      <c r="L1022" s="4">
        <v>0</v>
      </c>
      <c r="M1022" s="4">
        <v>0</v>
      </c>
      <c r="N1022" s="11">
        <f>SUM(line_downtime[[#This Row],[Emergency stop]:[Other]])/60</f>
        <v>0.3</v>
      </c>
      <c r="O1022" s="11">
        <f t="shared" si="30"/>
        <v>0</v>
      </c>
      <c r="P1022" s="11">
        <f t="shared" si="31"/>
        <v>0.3</v>
      </c>
      <c r="Q1022" s="4">
        <f>SUM(line_downtime[[#This Row],[Emergency stop]:[Other]])</f>
        <v>18</v>
      </c>
    </row>
    <row r="1023" spans="1:17" x14ac:dyDescent="0.25">
      <c r="A1023">
        <v>423132</v>
      </c>
      <c r="B1023" s="4">
        <v>0</v>
      </c>
      <c r="C1023" s="4">
        <v>0</v>
      </c>
      <c r="D1023" s="4">
        <v>0</v>
      </c>
      <c r="E1023" s="4">
        <v>0</v>
      </c>
      <c r="F1023" s="4">
        <v>0</v>
      </c>
      <c r="G1023" s="4">
        <v>0</v>
      </c>
      <c r="H1023" s="4">
        <v>0</v>
      </c>
      <c r="I1023" s="4">
        <v>0</v>
      </c>
      <c r="J1023" s="4">
        <v>0</v>
      </c>
      <c r="K1023" s="4">
        <v>16.200000000000003</v>
      </c>
      <c r="L1023" s="4">
        <v>0</v>
      </c>
      <c r="M1023" s="4">
        <v>0</v>
      </c>
      <c r="N1023" s="11">
        <f>SUM(line_downtime[[#This Row],[Emergency stop]:[Other]])/60</f>
        <v>0.27000000000000007</v>
      </c>
      <c r="O1023" s="11">
        <f t="shared" si="30"/>
        <v>0.27000000000000007</v>
      </c>
      <c r="P1023" s="11">
        <f t="shared" si="31"/>
        <v>0</v>
      </c>
      <c r="Q1023" s="4">
        <f>SUM(line_downtime[[#This Row],[Emergency stop]:[Other]])</f>
        <v>16.200000000000003</v>
      </c>
    </row>
    <row r="1024" spans="1:17" x14ac:dyDescent="0.25">
      <c r="A1024">
        <v>423133</v>
      </c>
      <c r="B1024" s="4">
        <v>2.4</v>
      </c>
      <c r="C1024" s="4">
        <v>0</v>
      </c>
      <c r="D1024" s="4">
        <v>4.8</v>
      </c>
      <c r="E1024" s="4">
        <v>6.6</v>
      </c>
      <c r="F1024" s="4">
        <v>0</v>
      </c>
      <c r="G1024" s="4">
        <v>0</v>
      </c>
      <c r="H1024" s="4">
        <v>0</v>
      </c>
      <c r="I1024" s="4">
        <v>0</v>
      </c>
      <c r="J1024" s="4">
        <v>0</v>
      </c>
      <c r="K1024" s="4">
        <v>0</v>
      </c>
      <c r="L1024" s="4">
        <v>0</v>
      </c>
      <c r="M1024" s="4">
        <v>0</v>
      </c>
      <c r="N1024" s="11">
        <f>SUM(line_downtime[[#This Row],[Emergency stop]:[Other]])/60</f>
        <v>0.22999999999999998</v>
      </c>
      <c r="O1024" s="11">
        <f t="shared" si="30"/>
        <v>0</v>
      </c>
      <c r="P1024" s="11">
        <f t="shared" si="31"/>
        <v>0.22999999999999998</v>
      </c>
      <c r="Q1024" s="4">
        <f>SUM(line_downtime[[#This Row],[Emergency stop]:[Other]])</f>
        <v>13.799999999999999</v>
      </c>
    </row>
    <row r="1025" spans="1:17" x14ac:dyDescent="0.25">
      <c r="A1025">
        <v>423134</v>
      </c>
      <c r="B1025" s="4">
        <v>0</v>
      </c>
      <c r="C1025" s="4">
        <v>0</v>
      </c>
      <c r="D1025" s="4">
        <v>0</v>
      </c>
      <c r="E1025" s="4">
        <v>0</v>
      </c>
      <c r="F1025" s="4">
        <v>0</v>
      </c>
      <c r="G1025" s="4">
        <v>34.799999999999997</v>
      </c>
      <c r="H1025" s="4">
        <v>0</v>
      </c>
      <c r="I1025" s="4">
        <v>0</v>
      </c>
      <c r="J1025" s="4">
        <v>0</v>
      </c>
      <c r="K1025" s="4">
        <v>0</v>
      </c>
      <c r="L1025" s="4">
        <v>0</v>
      </c>
      <c r="M1025" s="4">
        <v>0</v>
      </c>
      <c r="N1025" s="11">
        <f>SUM(line_downtime[[#This Row],[Emergency stop]:[Other]])/60</f>
        <v>0.57999999999999996</v>
      </c>
      <c r="O1025" s="11">
        <f t="shared" si="30"/>
        <v>0.57999999999999996</v>
      </c>
      <c r="P1025" s="11">
        <f t="shared" si="31"/>
        <v>0</v>
      </c>
      <c r="Q1025" s="4">
        <f>SUM(line_downtime[[#This Row],[Emergency stop]:[Other]])</f>
        <v>34.799999999999997</v>
      </c>
    </row>
    <row r="1026" spans="1:17" x14ac:dyDescent="0.25">
      <c r="A1026">
        <v>423135</v>
      </c>
      <c r="B1026" s="4">
        <v>0</v>
      </c>
      <c r="C1026" s="4">
        <v>0.6</v>
      </c>
      <c r="D1026" s="4">
        <v>1.7999999999999998</v>
      </c>
      <c r="E1026" s="4">
        <v>0</v>
      </c>
      <c r="F1026" s="4">
        <v>9.6</v>
      </c>
      <c r="G1026" s="4">
        <v>0</v>
      </c>
      <c r="H1026" s="4">
        <v>0</v>
      </c>
      <c r="I1026" s="4">
        <v>0</v>
      </c>
      <c r="J1026" s="4">
        <v>14.399999999999999</v>
      </c>
      <c r="K1026" s="4">
        <v>0</v>
      </c>
      <c r="L1026" s="4">
        <v>0</v>
      </c>
      <c r="M1026" s="4">
        <v>0</v>
      </c>
      <c r="N1026" s="11">
        <f>SUM(line_downtime[[#This Row],[Emergency stop]:[Other]])/60</f>
        <v>0.44</v>
      </c>
      <c r="O1026" s="11">
        <f t="shared" si="30"/>
        <v>0.16999999999999998</v>
      </c>
      <c r="P1026" s="11">
        <f t="shared" si="31"/>
        <v>0.27</v>
      </c>
      <c r="Q1026" s="4">
        <f>SUM(line_downtime[[#This Row],[Emergency stop]:[Other]])</f>
        <v>26.4</v>
      </c>
    </row>
    <row r="1027" spans="1:17" x14ac:dyDescent="0.25">
      <c r="A1027">
        <v>423136</v>
      </c>
      <c r="B1027" s="4">
        <v>0</v>
      </c>
      <c r="C1027" s="4">
        <v>0</v>
      </c>
      <c r="D1027" s="4">
        <v>52.8</v>
      </c>
      <c r="E1027" s="4">
        <v>0</v>
      </c>
      <c r="F1027" s="4">
        <v>0</v>
      </c>
      <c r="G1027" s="4">
        <v>0</v>
      </c>
      <c r="H1027" s="4">
        <v>0</v>
      </c>
      <c r="I1027" s="4">
        <v>0</v>
      </c>
      <c r="J1027" s="4">
        <v>0</v>
      </c>
      <c r="K1027" s="4">
        <v>0</v>
      </c>
      <c r="L1027" s="4">
        <v>0</v>
      </c>
      <c r="M1027" s="4">
        <v>0</v>
      </c>
      <c r="N1027" s="11">
        <f>SUM(line_downtime[[#This Row],[Emergency stop]:[Other]])/60</f>
        <v>0.88</v>
      </c>
      <c r="O1027" s="11">
        <f t="shared" ref="O1027:O1039" si="32">(C1027+F1027+G1027+I1027+K1027+L1027)/60</f>
        <v>0</v>
      </c>
      <c r="P1027" s="11">
        <f t="shared" ref="P1027:P1039" si="33">N1027-O1027</f>
        <v>0.88</v>
      </c>
      <c r="Q1027" s="4">
        <f>SUM(line_downtime[[#This Row],[Emergency stop]:[Other]])</f>
        <v>52.8</v>
      </c>
    </row>
    <row r="1028" spans="1:17" x14ac:dyDescent="0.25">
      <c r="A1028">
        <v>423137</v>
      </c>
      <c r="B1028" s="4">
        <v>0</v>
      </c>
      <c r="C1028" s="4">
        <v>19.2</v>
      </c>
      <c r="D1028" s="4">
        <v>0</v>
      </c>
      <c r="E1028" s="4">
        <v>0</v>
      </c>
      <c r="F1028" s="4">
        <v>0</v>
      </c>
      <c r="G1028" s="4">
        <v>0</v>
      </c>
      <c r="H1028" s="4">
        <v>0</v>
      </c>
      <c r="I1028" s="4">
        <v>0</v>
      </c>
      <c r="J1028" s="4">
        <v>0</v>
      </c>
      <c r="K1028" s="4">
        <v>0</v>
      </c>
      <c r="L1028" s="4">
        <v>5.3999999999999995</v>
      </c>
      <c r="M1028" s="4">
        <v>0</v>
      </c>
      <c r="N1028" s="11">
        <f>SUM(line_downtime[[#This Row],[Emergency stop]:[Other]])/60</f>
        <v>0.41</v>
      </c>
      <c r="O1028" s="11">
        <f t="shared" si="32"/>
        <v>0.41</v>
      </c>
      <c r="P1028" s="11">
        <f t="shared" si="33"/>
        <v>0</v>
      </c>
      <c r="Q1028" s="4">
        <f>SUM(line_downtime[[#This Row],[Emergency stop]:[Other]])</f>
        <v>24.599999999999998</v>
      </c>
    </row>
    <row r="1029" spans="1:17" x14ac:dyDescent="0.25">
      <c r="A1029">
        <v>423138</v>
      </c>
      <c r="B1029" s="4">
        <v>0</v>
      </c>
      <c r="C1029" s="4">
        <v>6.6</v>
      </c>
      <c r="D1029" s="4">
        <v>0</v>
      </c>
      <c r="E1029" s="4">
        <v>0</v>
      </c>
      <c r="F1029" s="4">
        <v>3.5999999999999996</v>
      </c>
      <c r="G1029" s="4">
        <v>0</v>
      </c>
      <c r="H1029" s="4">
        <v>0</v>
      </c>
      <c r="I1029" s="4">
        <v>16.200000000000003</v>
      </c>
      <c r="J1029" s="4">
        <v>0</v>
      </c>
      <c r="K1029" s="4">
        <v>7.1999999999999993</v>
      </c>
      <c r="L1029" s="4">
        <v>0</v>
      </c>
      <c r="M1029" s="4">
        <v>0</v>
      </c>
      <c r="N1029" s="11">
        <f>SUM(line_downtime[[#This Row],[Emergency stop]:[Other]])/60</f>
        <v>0.56000000000000005</v>
      </c>
      <c r="O1029" s="11">
        <f t="shared" si="32"/>
        <v>0.56000000000000005</v>
      </c>
      <c r="P1029" s="11">
        <f t="shared" si="33"/>
        <v>0</v>
      </c>
      <c r="Q1029" s="4">
        <f>SUM(line_downtime[[#This Row],[Emergency stop]:[Other]])</f>
        <v>33.6</v>
      </c>
    </row>
    <row r="1030" spans="1:17" x14ac:dyDescent="0.25">
      <c r="A1030">
        <v>423139</v>
      </c>
      <c r="B1030" s="4">
        <v>0</v>
      </c>
      <c r="C1030" s="4">
        <v>0</v>
      </c>
      <c r="D1030" s="4">
        <v>0</v>
      </c>
      <c r="E1030" s="4">
        <v>14.399999999999999</v>
      </c>
      <c r="F1030" s="4">
        <v>0</v>
      </c>
      <c r="G1030" s="4">
        <v>0</v>
      </c>
      <c r="H1030" s="4">
        <v>4.2</v>
      </c>
      <c r="I1030" s="4">
        <v>0</v>
      </c>
      <c r="J1030" s="4">
        <v>0</v>
      </c>
      <c r="K1030" s="4">
        <v>0</v>
      </c>
      <c r="L1030" s="4">
        <v>4.8</v>
      </c>
      <c r="M1030" s="4">
        <v>0</v>
      </c>
      <c r="N1030" s="11">
        <f>SUM(line_downtime[[#This Row],[Emergency stop]:[Other]])/60</f>
        <v>0.38999999999999996</v>
      </c>
      <c r="O1030" s="11">
        <f t="shared" si="32"/>
        <v>0.08</v>
      </c>
      <c r="P1030" s="11">
        <f t="shared" si="33"/>
        <v>0.30999999999999994</v>
      </c>
      <c r="Q1030" s="4">
        <f>SUM(line_downtime[[#This Row],[Emergency stop]:[Other]])</f>
        <v>23.4</v>
      </c>
    </row>
    <row r="1031" spans="1:17" x14ac:dyDescent="0.25">
      <c r="A1031">
        <v>423140</v>
      </c>
      <c r="B1031" s="4">
        <v>15</v>
      </c>
      <c r="C1031" s="4">
        <v>0</v>
      </c>
      <c r="D1031" s="4">
        <v>0</v>
      </c>
      <c r="E1031" s="4">
        <v>0</v>
      </c>
      <c r="F1031" s="4">
        <v>0</v>
      </c>
      <c r="G1031" s="4">
        <v>0</v>
      </c>
      <c r="H1031" s="4">
        <v>0</v>
      </c>
      <c r="I1031" s="4">
        <v>0</v>
      </c>
      <c r="J1031" s="4">
        <v>11.4</v>
      </c>
      <c r="K1031" s="4">
        <v>0</v>
      </c>
      <c r="L1031" s="4">
        <v>0</v>
      </c>
      <c r="M1031" s="4">
        <v>0</v>
      </c>
      <c r="N1031" s="11">
        <f>SUM(line_downtime[[#This Row],[Emergency stop]:[Other]])/60</f>
        <v>0.44</v>
      </c>
      <c r="O1031" s="11">
        <f t="shared" si="32"/>
        <v>0</v>
      </c>
      <c r="P1031" s="11">
        <f t="shared" si="33"/>
        <v>0.44</v>
      </c>
      <c r="Q1031" s="4">
        <f>SUM(line_downtime[[#This Row],[Emergency stop]:[Other]])</f>
        <v>26.4</v>
      </c>
    </row>
    <row r="1032" spans="1:17" x14ac:dyDescent="0.25">
      <c r="A1032">
        <v>423141</v>
      </c>
      <c r="B1032" s="4">
        <v>0</v>
      </c>
      <c r="C1032" s="4">
        <v>0</v>
      </c>
      <c r="D1032" s="4">
        <v>0</v>
      </c>
      <c r="E1032" s="4">
        <v>0</v>
      </c>
      <c r="F1032" s="4">
        <v>1.2</v>
      </c>
      <c r="G1032" s="4">
        <v>33.6</v>
      </c>
      <c r="H1032" s="4">
        <v>1.2</v>
      </c>
      <c r="I1032" s="4">
        <v>0</v>
      </c>
      <c r="J1032" s="4">
        <v>0</v>
      </c>
      <c r="K1032" s="4">
        <v>0</v>
      </c>
      <c r="L1032" s="4">
        <v>0</v>
      </c>
      <c r="M1032" s="4">
        <v>0</v>
      </c>
      <c r="N1032" s="11">
        <f>SUM(line_downtime[[#This Row],[Emergency stop]:[Other]])/60</f>
        <v>0.60000000000000009</v>
      </c>
      <c r="O1032" s="11">
        <f t="shared" si="32"/>
        <v>0.58000000000000007</v>
      </c>
      <c r="P1032" s="11">
        <f t="shared" si="33"/>
        <v>2.0000000000000018E-2</v>
      </c>
      <c r="Q1032" s="4">
        <f>SUM(line_downtime[[#This Row],[Emergency stop]:[Other]])</f>
        <v>36.000000000000007</v>
      </c>
    </row>
    <row r="1033" spans="1:17" x14ac:dyDescent="0.25">
      <c r="A1033">
        <v>423142</v>
      </c>
      <c r="B1033" s="4">
        <v>0</v>
      </c>
      <c r="C1033" s="4">
        <v>0</v>
      </c>
      <c r="D1033" s="4">
        <v>0</v>
      </c>
      <c r="E1033" s="4">
        <v>0</v>
      </c>
      <c r="F1033" s="4">
        <v>10.200000000000001</v>
      </c>
      <c r="G1033" s="4">
        <v>0</v>
      </c>
      <c r="H1033" s="4">
        <v>0</v>
      </c>
      <c r="I1033" s="4">
        <v>0</v>
      </c>
      <c r="J1033" s="4">
        <v>0</v>
      </c>
      <c r="K1033" s="4">
        <v>0</v>
      </c>
      <c r="L1033" s="4">
        <v>0</v>
      </c>
      <c r="M1033" s="4">
        <v>0</v>
      </c>
      <c r="N1033" s="11">
        <f>SUM(line_downtime[[#This Row],[Emergency stop]:[Other]])/60</f>
        <v>0.17</v>
      </c>
      <c r="O1033" s="11">
        <f t="shared" si="32"/>
        <v>0.17</v>
      </c>
      <c r="P1033" s="11">
        <f t="shared" si="33"/>
        <v>0</v>
      </c>
      <c r="Q1033" s="4">
        <f>SUM(line_downtime[[#This Row],[Emergency stop]:[Other]])</f>
        <v>10.200000000000001</v>
      </c>
    </row>
    <row r="1034" spans="1:17" x14ac:dyDescent="0.25">
      <c r="A1034">
        <v>423143</v>
      </c>
      <c r="B1034" s="4">
        <v>58.199999999999996</v>
      </c>
      <c r="C1034" s="4">
        <v>0</v>
      </c>
      <c r="D1034" s="4">
        <v>0</v>
      </c>
      <c r="E1034" s="4">
        <v>0</v>
      </c>
      <c r="F1034" s="4">
        <v>0</v>
      </c>
      <c r="G1034" s="4">
        <v>1.2</v>
      </c>
      <c r="H1034" s="4">
        <v>0</v>
      </c>
      <c r="I1034" s="4">
        <v>0</v>
      </c>
      <c r="J1034" s="4">
        <v>0</v>
      </c>
      <c r="K1034" s="4">
        <v>0</v>
      </c>
      <c r="L1034" s="4">
        <v>0</v>
      </c>
      <c r="M1034" s="4">
        <v>0</v>
      </c>
      <c r="N1034" s="11">
        <f>SUM(line_downtime[[#This Row],[Emergency stop]:[Other]])/60</f>
        <v>0.99</v>
      </c>
      <c r="O1034" s="11">
        <f t="shared" si="32"/>
        <v>0.02</v>
      </c>
      <c r="P1034" s="11">
        <f t="shared" si="33"/>
        <v>0.97</v>
      </c>
      <c r="Q1034" s="4">
        <f>SUM(line_downtime[[#This Row],[Emergency stop]:[Other]])</f>
        <v>59.4</v>
      </c>
    </row>
    <row r="1035" spans="1:17" x14ac:dyDescent="0.25">
      <c r="A1035">
        <v>423144</v>
      </c>
      <c r="B1035" s="4">
        <v>10.799999999999999</v>
      </c>
      <c r="C1035" s="4">
        <v>0</v>
      </c>
      <c r="D1035" s="4">
        <v>0</v>
      </c>
      <c r="E1035" s="4">
        <v>0</v>
      </c>
      <c r="F1035" s="4">
        <v>0</v>
      </c>
      <c r="G1035" s="4">
        <v>0</v>
      </c>
      <c r="H1035" s="4">
        <v>0</v>
      </c>
      <c r="I1035" s="4">
        <v>0</v>
      </c>
      <c r="J1035" s="4">
        <v>0</v>
      </c>
      <c r="K1035" s="4">
        <v>0</v>
      </c>
      <c r="L1035" s="4">
        <v>3.5999999999999996</v>
      </c>
      <c r="M1035" s="4">
        <v>9</v>
      </c>
      <c r="N1035" s="11">
        <f>SUM(line_downtime[[#This Row],[Emergency stop]:[Other]])/60</f>
        <v>0.38999999999999996</v>
      </c>
      <c r="O1035" s="11">
        <f t="shared" si="32"/>
        <v>5.9999999999999991E-2</v>
      </c>
      <c r="P1035" s="11">
        <f t="shared" si="33"/>
        <v>0.32999999999999996</v>
      </c>
      <c r="Q1035" s="4">
        <f>SUM(line_downtime[[#This Row],[Emergency stop]:[Other]])</f>
        <v>23.4</v>
      </c>
    </row>
    <row r="1036" spans="1:17" x14ac:dyDescent="0.25">
      <c r="A1036">
        <v>423145</v>
      </c>
      <c r="B1036" s="4">
        <v>0</v>
      </c>
      <c r="C1036" s="4">
        <v>35.4</v>
      </c>
      <c r="D1036" s="4">
        <v>0</v>
      </c>
      <c r="E1036" s="4">
        <v>40.800000000000004</v>
      </c>
      <c r="F1036" s="4">
        <v>18.600000000000001</v>
      </c>
      <c r="G1036" s="4">
        <v>0</v>
      </c>
      <c r="H1036" s="4">
        <v>2.4</v>
      </c>
      <c r="I1036" s="4">
        <v>0</v>
      </c>
      <c r="J1036" s="4">
        <v>0</v>
      </c>
      <c r="K1036" s="4">
        <v>0</v>
      </c>
      <c r="L1036" s="4">
        <v>0</v>
      </c>
      <c r="M1036" s="4">
        <v>0</v>
      </c>
      <c r="N1036" s="11">
        <f>SUM(line_downtime[[#This Row],[Emergency stop]:[Other]])/60</f>
        <v>1.6200000000000003</v>
      </c>
      <c r="O1036" s="11">
        <f t="shared" si="32"/>
        <v>0.9</v>
      </c>
      <c r="P1036" s="11">
        <f t="shared" si="33"/>
        <v>0.72000000000000031</v>
      </c>
      <c r="Q1036" s="4">
        <f>SUM(line_downtime[[#This Row],[Emergency stop]:[Other]])</f>
        <v>97.200000000000017</v>
      </c>
    </row>
    <row r="1037" spans="1:17" x14ac:dyDescent="0.25">
      <c r="A1037">
        <v>423146</v>
      </c>
      <c r="B1037" s="4">
        <v>0</v>
      </c>
      <c r="C1037" s="4">
        <v>0</v>
      </c>
      <c r="D1037" s="4">
        <v>0</v>
      </c>
      <c r="E1037" s="4">
        <v>10.200000000000001</v>
      </c>
      <c r="F1037" s="4">
        <v>0</v>
      </c>
      <c r="G1037" s="4">
        <v>0</v>
      </c>
      <c r="H1037" s="4">
        <v>0</v>
      </c>
      <c r="I1037" s="4">
        <v>0</v>
      </c>
      <c r="J1037" s="4">
        <v>0</v>
      </c>
      <c r="K1037" s="4">
        <v>1.2</v>
      </c>
      <c r="L1037" s="4">
        <v>0</v>
      </c>
      <c r="M1037" s="4">
        <v>7.1999999999999993</v>
      </c>
      <c r="N1037" s="11">
        <f>SUM(line_downtime[[#This Row],[Emergency stop]:[Other]])/60</f>
        <v>0.31</v>
      </c>
      <c r="O1037" s="11">
        <f t="shared" si="32"/>
        <v>0.02</v>
      </c>
      <c r="P1037" s="11">
        <f t="shared" si="33"/>
        <v>0.28999999999999998</v>
      </c>
      <c r="Q1037" s="4">
        <f>SUM(line_downtime[[#This Row],[Emergency stop]:[Other]])</f>
        <v>18.600000000000001</v>
      </c>
    </row>
    <row r="1038" spans="1:17" x14ac:dyDescent="0.25">
      <c r="A1038">
        <v>423147</v>
      </c>
      <c r="B1038" s="4">
        <v>2.4</v>
      </c>
      <c r="C1038" s="4">
        <v>8.4</v>
      </c>
      <c r="D1038" s="4">
        <v>0</v>
      </c>
      <c r="E1038" s="4">
        <v>0</v>
      </c>
      <c r="F1038" s="4">
        <v>0</v>
      </c>
      <c r="G1038" s="4">
        <v>0</v>
      </c>
      <c r="H1038" s="4">
        <v>0</v>
      </c>
      <c r="I1038" s="4">
        <v>0</v>
      </c>
      <c r="J1038" s="4">
        <v>1.2</v>
      </c>
      <c r="K1038" s="4">
        <v>0</v>
      </c>
      <c r="L1038" s="4">
        <v>0</v>
      </c>
      <c r="M1038" s="4">
        <v>5.3999999999999995</v>
      </c>
      <c r="N1038" s="11">
        <f>SUM(line_downtime[[#This Row],[Emergency stop]:[Other]])/60</f>
        <v>0.28999999999999998</v>
      </c>
      <c r="O1038" s="11">
        <f t="shared" si="32"/>
        <v>0.14000000000000001</v>
      </c>
      <c r="P1038" s="11">
        <f t="shared" si="33"/>
        <v>0.14999999999999997</v>
      </c>
      <c r="Q1038" s="4">
        <f>SUM(line_downtime[[#This Row],[Emergency stop]:[Other]])</f>
        <v>17.399999999999999</v>
      </c>
    </row>
    <row r="1039" spans="1:17" x14ac:dyDescent="0.25">
      <c r="A1039">
        <v>423148</v>
      </c>
      <c r="B1039" s="4">
        <v>0</v>
      </c>
      <c r="C1039" s="4">
        <v>13.8</v>
      </c>
      <c r="D1039" s="4">
        <v>0</v>
      </c>
      <c r="E1039" s="4">
        <v>0</v>
      </c>
      <c r="F1039" s="4">
        <v>4.2</v>
      </c>
      <c r="G1039" s="4">
        <v>0</v>
      </c>
      <c r="H1039" s="4">
        <v>4.2</v>
      </c>
      <c r="I1039" s="4">
        <v>0</v>
      </c>
      <c r="J1039" s="4">
        <v>0</v>
      </c>
      <c r="K1039" s="4">
        <v>0</v>
      </c>
      <c r="L1039" s="4">
        <v>0</v>
      </c>
      <c r="M1039" s="4">
        <v>0</v>
      </c>
      <c r="N1039" s="11">
        <f>SUM(line_downtime[[#This Row],[Emergency stop]:[Other]])/60</f>
        <v>0.37</v>
      </c>
      <c r="O1039" s="11">
        <f t="shared" si="32"/>
        <v>0.3</v>
      </c>
      <c r="P1039" s="11">
        <f t="shared" si="33"/>
        <v>7.0000000000000007E-2</v>
      </c>
      <c r="Q1039" s="4">
        <f>SUM(line_downtime[[#This Row],[Emergency stop]:[Other]])</f>
        <v>22.2</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8F50-6C54-4CA7-8FA5-803829883DA4}">
  <sheetPr codeName="Sheet1">
    <tabColor rgb="FF0070C0"/>
  </sheetPr>
  <dimension ref="A1"/>
  <sheetViews>
    <sheetView zoomScaleNormal="100" workbookViewId="0"/>
  </sheetViews>
  <sheetFormatPr defaultColWidth="9.28515625" defaultRowHeight="15" x14ac:dyDescent="0.25"/>
  <cols>
    <col min="1" max="1" width="9.28515625" style="7" customWidth="1"/>
    <col min="2" max="16384" width="9.28515625" style="7"/>
  </cols>
  <sheetData/>
  <pageMargins left="0.7" right="0.7"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759A-3C4E-4165-9CDC-614FEB29F68F}">
  <sheetPr codeName="Sheet2">
    <tabColor rgb="FF002060"/>
  </sheetPr>
  <dimension ref="F15"/>
  <sheetViews>
    <sheetView tabSelected="1" zoomScaleNormal="100" workbookViewId="0"/>
  </sheetViews>
  <sheetFormatPr defaultColWidth="9.28515625" defaultRowHeight="15" x14ac:dyDescent="0.25"/>
  <cols>
    <col min="1" max="16384" width="9.28515625" style="7"/>
  </cols>
  <sheetData>
    <row r="15" spans="6:6" x14ac:dyDescent="0.25">
      <c r="F15" s="4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2AA4-60F7-4ABB-8971-9F6AB06682BB}">
  <sheetPr codeName="Sheet3">
    <tabColor rgb="FF7030A0"/>
  </sheetPr>
  <dimension ref="A1"/>
  <sheetViews>
    <sheetView zoomScaleNormal="100" workbookViewId="0"/>
  </sheetViews>
  <sheetFormatPr defaultColWidth="9.28515625" defaultRowHeight="15" x14ac:dyDescent="0.25"/>
  <cols>
    <col min="1" max="16384" width="9.2851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6968-0223-4ECE-A4F7-97E4B7AD5173}">
  <sheetPr>
    <tabColor theme="5"/>
  </sheetPr>
  <dimension ref="A3:L96"/>
  <sheetViews>
    <sheetView topLeftCell="A3" workbookViewId="0">
      <selection activeCell="G20" sqref="G20"/>
    </sheetView>
  </sheetViews>
  <sheetFormatPr defaultRowHeight="15" x14ac:dyDescent="0.25"/>
  <cols>
    <col min="1" max="1" width="13.140625" bestFit="1" customWidth="1"/>
    <col min="2" max="3" width="27.28515625" bestFit="1" customWidth="1"/>
    <col min="4" max="5" width="13.140625" bestFit="1" customWidth="1"/>
    <col min="6" max="6" width="27.28515625" bestFit="1" customWidth="1"/>
    <col min="7" max="7" width="22" bestFit="1" customWidth="1"/>
    <col min="8" max="8" width="24" bestFit="1" customWidth="1"/>
    <col min="9" max="9" width="24.140625" bestFit="1" customWidth="1"/>
    <col min="10" max="10" width="22.5703125" customWidth="1"/>
    <col min="11" max="11" width="18.7109375" bestFit="1" customWidth="1"/>
    <col min="12" max="12" width="12.7109375" customWidth="1"/>
  </cols>
  <sheetData>
    <row r="3" spans="1:8" x14ac:dyDescent="0.25">
      <c r="A3" s="5" t="s">
        <v>38</v>
      </c>
      <c r="B3" t="s">
        <v>1810</v>
      </c>
      <c r="C3" t="s">
        <v>1809</v>
      </c>
      <c r="D3" s="5" t="s">
        <v>38</v>
      </c>
      <c r="E3" t="s">
        <v>1814</v>
      </c>
      <c r="F3" t="s">
        <v>1809</v>
      </c>
    </row>
    <row r="4" spans="1:8" x14ac:dyDescent="0.25">
      <c r="A4" s="6" t="s">
        <v>46</v>
      </c>
      <c r="B4" s="13">
        <v>208.5754130555556</v>
      </c>
      <c r="C4" s="13">
        <v>54.286666666666669</v>
      </c>
      <c r="D4" s="6" t="s">
        <v>46</v>
      </c>
      <c r="E4" s="13">
        <v>89</v>
      </c>
      <c r="F4" s="13">
        <v>54.286666666666669</v>
      </c>
    </row>
    <row r="5" spans="1:8" x14ac:dyDescent="0.25">
      <c r="A5" s="6" t="s">
        <v>50</v>
      </c>
      <c r="B5" s="13">
        <v>257.24919555555539</v>
      </c>
      <c r="C5" s="13">
        <v>69.803333333333313</v>
      </c>
      <c r="D5" s="6" t="s">
        <v>50</v>
      </c>
      <c r="E5" s="13">
        <v>106</v>
      </c>
      <c r="F5" s="13">
        <v>69.803333333333313</v>
      </c>
    </row>
    <row r="6" spans="1:8" x14ac:dyDescent="0.25">
      <c r="A6" s="6" t="s">
        <v>32</v>
      </c>
      <c r="B6" s="13">
        <v>8.5333333333333385</v>
      </c>
      <c r="C6" s="13">
        <v>3.7666666666666666</v>
      </c>
      <c r="D6" s="6" t="s">
        <v>32</v>
      </c>
      <c r="E6" s="13">
        <v>6</v>
      </c>
      <c r="F6" s="13">
        <v>3.7666666666666666</v>
      </c>
    </row>
    <row r="7" spans="1:8" x14ac:dyDescent="0.25">
      <c r="A7" s="6" t="s">
        <v>47</v>
      </c>
      <c r="B7" s="13">
        <v>245.00484694444458</v>
      </c>
      <c r="C7" s="13">
        <v>61.05</v>
      </c>
      <c r="D7" s="6" t="s">
        <v>47</v>
      </c>
      <c r="E7" s="13">
        <v>104</v>
      </c>
      <c r="F7" s="13">
        <v>61.05</v>
      </c>
    </row>
    <row r="8" spans="1:8" x14ac:dyDescent="0.25">
      <c r="A8" s="6" t="s">
        <v>33</v>
      </c>
      <c r="B8" s="13">
        <v>6.0001144444444394</v>
      </c>
      <c r="C8" s="13">
        <v>2.79</v>
      </c>
      <c r="D8" s="6" t="s">
        <v>33</v>
      </c>
      <c r="E8" s="13">
        <v>6</v>
      </c>
      <c r="F8" s="13">
        <v>2.79</v>
      </c>
    </row>
    <row r="9" spans="1:8" x14ac:dyDescent="0.25">
      <c r="A9" s="6" t="s">
        <v>34</v>
      </c>
      <c r="B9" s="13">
        <v>7.0000800000000059</v>
      </c>
      <c r="C9" s="13">
        <v>3.2199999999999998</v>
      </c>
      <c r="D9" s="6" t="s">
        <v>34</v>
      </c>
      <c r="E9" s="13">
        <v>7</v>
      </c>
      <c r="F9" s="13">
        <v>3.2199999999999998</v>
      </c>
    </row>
    <row r="10" spans="1:8" x14ac:dyDescent="0.25">
      <c r="A10" s="6" t="s">
        <v>52</v>
      </c>
      <c r="B10" s="13">
        <v>195.36612305555551</v>
      </c>
      <c r="C10" s="13">
        <v>48.216666666666647</v>
      </c>
      <c r="D10" s="6" t="s">
        <v>52</v>
      </c>
      <c r="E10" s="13">
        <v>80</v>
      </c>
      <c r="F10" s="13">
        <v>48.216666666666647</v>
      </c>
    </row>
    <row r="11" spans="1:8" x14ac:dyDescent="0.25">
      <c r="A11" s="6" t="s">
        <v>51</v>
      </c>
      <c r="B11" s="13">
        <v>287.38881027777768</v>
      </c>
      <c r="C11" s="13">
        <v>75.480000000000047</v>
      </c>
      <c r="D11" s="39" t="s">
        <v>51</v>
      </c>
      <c r="E11" s="33">
        <v>122</v>
      </c>
      <c r="F11" s="33">
        <v>75.480000000000047</v>
      </c>
      <c r="H11" t="str">
        <f>D11</f>
        <v>Jamie</v>
      </c>
    </row>
    <row r="12" spans="1:8" x14ac:dyDescent="0.25">
      <c r="A12" s="6" t="s">
        <v>49</v>
      </c>
      <c r="B12" s="13">
        <v>247.60818944444443</v>
      </c>
      <c r="C12" s="13">
        <v>61.493333333333332</v>
      </c>
      <c r="D12" s="6" t="s">
        <v>49</v>
      </c>
      <c r="E12" s="13">
        <v>103</v>
      </c>
      <c r="F12" s="13">
        <v>61.493333333333332</v>
      </c>
    </row>
    <row r="13" spans="1:8" x14ac:dyDescent="0.25">
      <c r="A13" s="6" t="s">
        <v>35</v>
      </c>
      <c r="B13" s="13">
        <v>7.6333333333333435</v>
      </c>
      <c r="C13" s="13">
        <v>4.28</v>
      </c>
      <c r="D13" s="6" t="s">
        <v>35</v>
      </c>
      <c r="E13" s="13">
        <v>7</v>
      </c>
      <c r="F13" s="13">
        <v>4.28</v>
      </c>
    </row>
    <row r="14" spans="1:8" x14ac:dyDescent="0.25">
      <c r="A14" s="6" t="s">
        <v>43</v>
      </c>
      <c r="B14" s="13">
        <v>278.80245083333335</v>
      </c>
      <c r="C14" s="13">
        <v>73.290000000000035</v>
      </c>
      <c r="D14" s="6" t="s">
        <v>43</v>
      </c>
      <c r="E14" s="13">
        <v>117</v>
      </c>
      <c r="F14" s="13">
        <v>73.290000000000035</v>
      </c>
    </row>
    <row r="15" spans="1:8" x14ac:dyDescent="0.25">
      <c r="A15" s="6" t="s">
        <v>45</v>
      </c>
      <c r="B15" s="13">
        <v>203.67329888888887</v>
      </c>
      <c r="C15" s="13">
        <v>53.94666666666668</v>
      </c>
      <c r="D15" s="6" t="s">
        <v>45</v>
      </c>
      <c r="E15" s="13">
        <v>86</v>
      </c>
      <c r="F15" s="13">
        <v>53.94666666666668</v>
      </c>
    </row>
    <row r="16" spans="1:8" x14ac:dyDescent="0.25">
      <c r="A16" s="6" t="s">
        <v>44</v>
      </c>
      <c r="B16" s="13">
        <v>247.51350722222216</v>
      </c>
      <c r="C16" s="13">
        <v>70.376666666666651</v>
      </c>
      <c r="D16" s="6" t="s">
        <v>44</v>
      </c>
      <c r="E16" s="13">
        <v>103</v>
      </c>
      <c r="F16" s="13">
        <v>70.376666666666651</v>
      </c>
    </row>
    <row r="17" spans="1:7" x14ac:dyDescent="0.25">
      <c r="A17" s="6" t="s">
        <v>48</v>
      </c>
      <c r="B17" s="13">
        <v>246.82423972222227</v>
      </c>
      <c r="C17" s="13">
        <v>63.513333333333314</v>
      </c>
      <c r="D17" s="6" t="s">
        <v>48</v>
      </c>
      <c r="E17" s="13">
        <v>102</v>
      </c>
      <c r="F17" s="13">
        <v>63.513333333333314</v>
      </c>
    </row>
    <row r="18" spans="1:7" x14ac:dyDescent="0.25">
      <c r="A18" s="6" t="s">
        <v>39</v>
      </c>
      <c r="B18" s="13">
        <v>2447.1729361111143</v>
      </c>
      <c r="C18" s="13">
        <v>645.51333333333412</v>
      </c>
      <c r="D18" s="6" t="s">
        <v>39</v>
      </c>
      <c r="E18" s="13">
        <v>1038</v>
      </c>
      <c r="F18" s="13">
        <v>645.51333333333412</v>
      </c>
      <c r="G18" s="13">
        <f>GETPIVOTDATA("[Measures].[Sum of total downtime in hr2]",$A$3)</f>
        <v>645.51333333333412</v>
      </c>
    </row>
    <row r="19" spans="1:7" x14ac:dyDescent="0.25">
      <c r="G19" s="13">
        <f>GETPIVOTDATA("[Measures].[Sum of working hours3]",$A$3)</f>
        <v>2447.1729361111143</v>
      </c>
    </row>
    <row r="20" spans="1:7" x14ac:dyDescent="0.25">
      <c r="B20" s="32" t="s">
        <v>1813</v>
      </c>
      <c r="C20" s="33">
        <f>GETPIVOTDATA("[Measures].[Sum of working hours3]",$A$3)-GETPIVOTDATA("[Measures].[Sum of total downtime in hr2]",$A$3)</f>
        <v>1801.65960277778</v>
      </c>
      <c r="D20" s="39" t="s">
        <v>1834</v>
      </c>
      <c r="E20" s="33">
        <f>MAX(E4:E17)</f>
        <v>122</v>
      </c>
      <c r="G20" s="13">
        <f>C20</f>
        <v>1801.65960277778</v>
      </c>
    </row>
    <row r="21" spans="1:7" x14ac:dyDescent="0.25">
      <c r="B21" s="32" t="s">
        <v>41</v>
      </c>
      <c r="C21" s="34">
        <f>C20/GETPIVOTDATA("[Measures].[Sum of working hours3]",$A$3)</f>
        <v>0.73622079428553122</v>
      </c>
      <c r="F21" t="s">
        <v>1833</v>
      </c>
      <c r="G21" s="44">
        <f>C21</f>
        <v>0.73622079428553122</v>
      </c>
    </row>
    <row r="42" spans="1:12" x14ac:dyDescent="0.25">
      <c r="A42" s="5" t="s">
        <v>58</v>
      </c>
      <c r="B42" t="s" vm="1">
        <v>1831</v>
      </c>
    </row>
    <row r="44" spans="1:12" x14ac:dyDescent="0.25">
      <c r="A44" t="s">
        <v>1817</v>
      </c>
      <c r="B44" t="s">
        <v>1818</v>
      </c>
      <c r="C44" t="s">
        <v>1819</v>
      </c>
      <c r="D44" t="s">
        <v>1820</v>
      </c>
      <c r="E44" t="s">
        <v>1821</v>
      </c>
      <c r="F44" t="s">
        <v>1822</v>
      </c>
      <c r="G44" t="s">
        <v>1823</v>
      </c>
      <c r="H44" s="40" t="s">
        <v>1824</v>
      </c>
      <c r="I44" t="s">
        <v>1825</v>
      </c>
      <c r="J44" t="s">
        <v>1826</v>
      </c>
      <c r="K44" t="s">
        <v>1827</v>
      </c>
      <c r="L44" t="s">
        <v>1828</v>
      </c>
    </row>
    <row r="45" spans="1:12" s="13" customFormat="1" x14ac:dyDescent="0.25">
      <c r="A45" s="13">
        <v>3419.3999999999996</v>
      </c>
      <c r="B45" s="13">
        <v>2982.9999999999995</v>
      </c>
      <c r="C45" s="13">
        <v>3256.2000000000007</v>
      </c>
      <c r="D45" s="13">
        <v>3561.0000000000018</v>
      </c>
      <c r="E45" s="13">
        <v>3455.9999999999968</v>
      </c>
      <c r="F45" s="13">
        <v>3420.7999999999993</v>
      </c>
      <c r="G45" s="13">
        <v>3315.2000000000003</v>
      </c>
      <c r="H45" s="33">
        <v>3732.9999999999977</v>
      </c>
      <c r="I45" s="13">
        <v>3321.8</v>
      </c>
      <c r="J45" s="13">
        <v>3187.6000000000013</v>
      </c>
      <c r="K45" s="13">
        <v>3347.4000000000015</v>
      </c>
      <c r="L45" s="13">
        <v>2964.1999999999989</v>
      </c>
    </row>
    <row r="48" spans="1:12" x14ac:dyDescent="0.25">
      <c r="A48" s="32" t="s">
        <v>1829</v>
      </c>
      <c r="B48" s="33">
        <f>MAX(A45:L45)</f>
        <v>3732.9999999999977</v>
      </c>
      <c r="C48" s="32" t="s">
        <v>1832</v>
      </c>
    </row>
    <row r="53" spans="1:2" x14ac:dyDescent="0.25">
      <c r="A53" s="35" t="s">
        <v>38</v>
      </c>
      <c r="B53" s="13" t="s">
        <v>1809</v>
      </c>
    </row>
    <row r="54" spans="1:2" x14ac:dyDescent="0.25">
      <c r="A54" s="36" t="s">
        <v>46</v>
      </c>
      <c r="B54" s="13">
        <v>54.286666666666669</v>
      </c>
    </row>
    <row r="55" spans="1:2" x14ac:dyDescent="0.25">
      <c r="A55" s="36" t="s">
        <v>50</v>
      </c>
      <c r="B55" s="13">
        <v>69.803333333333313</v>
      </c>
    </row>
    <row r="56" spans="1:2" x14ac:dyDescent="0.25">
      <c r="A56" s="36" t="s">
        <v>32</v>
      </c>
      <c r="B56" s="13">
        <v>3.7666666666666666</v>
      </c>
    </row>
    <row r="57" spans="1:2" x14ac:dyDescent="0.25">
      <c r="A57" s="36" t="s">
        <v>47</v>
      </c>
      <c r="B57" s="13">
        <v>61.05</v>
      </c>
    </row>
    <row r="58" spans="1:2" x14ac:dyDescent="0.25">
      <c r="A58" s="36" t="s">
        <v>33</v>
      </c>
      <c r="B58" s="13">
        <v>2.79</v>
      </c>
    </row>
    <row r="59" spans="1:2" x14ac:dyDescent="0.25">
      <c r="A59" s="36" t="s">
        <v>34</v>
      </c>
      <c r="B59" s="13">
        <v>3.2199999999999998</v>
      </c>
    </row>
    <row r="60" spans="1:2" x14ac:dyDescent="0.25">
      <c r="A60" s="36" t="s">
        <v>52</v>
      </c>
      <c r="B60" s="13">
        <v>48.216666666666647</v>
      </c>
    </row>
    <row r="61" spans="1:2" x14ac:dyDescent="0.25">
      <c r="A61" s="36" t="s">
        <v>51</v>
      </c>
      <c r="B61" s="13">
        <v>75.480000000000047</v>
      </c>
    </row>
    <row r="62" spans="1:2" x14ac:dyDescent="0.25">
      <c r="A62" s="36" t="s">
        <v>49</v>
      </c>
      <c r="B62" s="13">
        <v>61.493333333333332</v>
      </c>
    </row>
    <row r="63" spans="1:2" x14ac:dyDescent="0.25">
      <c r="A63" s="36" t="s">
        <v>35</v>
      </c>
      <c r="B63" s="13">
        <v>4.28</v>
      </c>
    </row>
    <row r="64" spans="1:2" x14ac:dyDescent="0.25">
      <c r="A64" s="36" t="s">
        <v>43</v>
      </c>
      <c r="B64" s="13">
        <v>73.290000000000035</v>
      </c>
    </row>
    <row r="65" spans="1:2" x14ac:dyDescent="0.25">
      <c r="A65" s="36" t="s">
        <v>45</v>
      </c>
      <c r="B65" s="13">
        <v>53.94666666666668</v>
      </c>
    </row>
    <row r="66" spans="1:2" x14ac:dyDescent="0.25">
      <c r="A66" s="36" t="s">
        <v>44</v>
      </c>
      <c r="B66" s="13">
        <v>70.376666666666651</v>
      </c>
    </row>
    <row r="67" spans="1:2" x14ac:dyDescent="0.25">
      <c r="A67" s="36" t="s">
        <v>48</v>
      </c>
      <c r="B67" s="13">
        <v>63.513333333333314</v>
      </c>
    </row>
    <row r="68" spans="1:2" x14ac:dyDescent="0.25">
      <c r="A68" s="36" t="s">
        <v>39</v>
      </c>
      <c r="B68" s="13">
        <v>645.51333333333412</v>
      </c>
    </row>
    <row r="81" spans="1:2" x14ac:dyDescent="0.25">
      <c r="A81" s="35" t="s">
        <v>38</v>
      </c>
      <c r="B81" s="13" t="s">
        <v>1810</v>
      </c>
    </row>
    <row r="82" spans="1:2" x14ac:dyDescent="0.25">
      <c r="A82" s="36" t="s">
        <v>46</v>
      </c>
      <c r="B82" s="13">
        <v>208.5754130555556</v>
      </c>
    </row>
    <row r="83" spans="1:2" x14ac:dyDescent="0.25">
      <c r="A83" s="36" t="s">
        <v>50</v>
      </c>
      <c r="B83" s="13">
        <v>257.24919555555539</v>
      </c>
    </row>
    <row r="84" spans="1:2" x14ac:dyDescent="0.25">
      <c r="A84" s="36" t="s">
        <v>32</v>
      </c>
      <c r="B84" s="13">
        <v>8.5333333333333385</v>
      </c>
    </row>
    <row r="85" spans="1:2" x14ac:dyDescent="0.25">
      <c r="A85" s="36" t="s">
        <v>47</v>
      </c>
      <c r="B85" s="13">
        <v>245.00484694444458</v>
      </c>
    </row>
    <row r="86" spans="1:2" x14ac:dyDescent="0.25">
      <c r="A86" s="36" t="s">
        <v>33</v>
      </c>
      <c r="B86" s="13">
        <v>6.0001144444444394</v>
      </c>
    </row>
    <row r="87" spans="1:2" x14ac:dyDescent="0.25">
      <c r="A87" s="36" t="s">
        <v>34</v>
      </c>
      <c r="B87" s="13">
        <v>7.0000800000000059</v>
      </c>
    </row>
    <row r="88" spans="1:2" x14ac:dyDescent="0.25">
      <c r="A88" s="36" t="s">
        <v>52</v>
      </c>
      <c r="B88" s="13">
        <v>195.36612305555551</v>
      </c>
    </row>
    <row r="89" spans="1:2" x14ac:dyDescent="0.25">
      <c r="A89" s="36" t="s">
        <v>51</v>
      </c>
      <c r="B89" s="13">
        <v>287.38881027777768</v>
      </c>
    </row>
    <row r="90" spans="1:2" x14ac:dyDescent="0.25">
      <c r="A90" s="36" t="s">
        <v>49</v>
      </c>
      <c r="B90" s="13">
        <v>247.60818944444443</v>
      </c>
    </row>
    <row r="91" spans="1:2" x14ac:dyDescent="0.25">
      <c r="A91" s="36" t="s">
        <v>35</v>
      </c>
      <c r="B91" s="13">
        <v>7.6333333333333435</v>
      </c>
    </row>
    <row r="92" spans="1:2" x14ac:dyDescent="0.25">
      <c r="A92" s="36" t="s">
        <v>43</v>
      </c>
      <c r="B92" s="13">
        <v>278.80245083333335</v>
      </c>
    </row>
    <row r="93" spans="1:2" x14ac:dyDescent="0.25">
      <c r="A93" s="36" t="s">
        <v>45</v>
      </c>
      <c r="B93" s="13">
        <v>203.67329888888887</v>
      </c>
    </row>
    <row r="94" spans="1:2" x14ac:dyDescent="0.25">
      <c r="A94" s="36" t="s">
        <v>44</v>
      </c>
      <c r="B94" s="13">
        <v>247.51350722222216</v>
      </c>
    </row>
    <row r="95" spans="1:2" x14ac:dyDescent="0.25">
      <c r="A95" s="36" t="s">
        <v>48</v>
      </c>
      <c r="B95" s="13">
        <v>246.82423972222227</v>
      </c>
    </row>
    <row r="96" spans="1:2" x14ac:dyDescent="0.25">
      <c r="A96" s="36" t="s">
        <v>39</v>
      </c>
      <c r="B96" s="13">
        <v>2447.1729361111143</v>
      </c>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0D81-5F3F-45F8-8A33-3928F4CC2DB3}">
  <sheetPr>
    <tabColor theme="5"/>
  </sheetPr>
  <dimension ref="A3:J126"/>
  <sheetViews>
    <sheetView topLeftCell="A49" workbookViewId="0">
      <selection activeCell="D75" sqref="D75"/>
    </sheetView>
  </sheetViews>
  <sheetFormatPr defaultRowHeight="15" x14ac:dyDescent="0.25"/>
  <cols>
    <col min="1" max="1" width="13.140625" bestFit="1" customWidth="1"/>
    <col min="2" max="3" width="41" bestFit="1" customWidth="1"/>
    <col min="4" max="4" width="13.140625" bestFit="1" customWidth="1"/>
    <col min="5" max="5" width="22.140625" bestFit="1" customWidth="1"/>
    <col min="6" max="6" width="21.5703125" bestFit="1" customWidth="1"/>
    <col min="7" max="7" width="27.28515625" bestFit="1" customWidth="1"/>
    <col min="8" max="8" width="24" customWidth="1"/>
    <col min="9" max="11" width="12.7109375" customWidth="1"/>
    <col min="12" max="13" width="14.42578125" bestFit="1" customWidth="1"/>
  </cols>
  <sheetData>
    <row r="3" spans="1:6" x14ac:dyDescent="0.25">
      <c r="A3" s="13" t="s">
        <v>1827</v>
      </c>
      <c r="B3" s="13" t="s">
        <v>1818</v>
      </c>
      <c r="C3" s="13" t="s">
        <v>1819</v>
      </c>
      <c r="D3" s="13" t="s">
        <v>1824</v>
      </c>
      <c r="E3" s="13" t="s">
        <v>1822</v>
      </c>
      <c r="F3" s="13" t="s">
        <v>1826</v>
      </c>
    </row>
    <row r="4" spans="1:6" x14ac:dyDescent="0.25">
      <c r="A4" s="13">
        <v>3347.4000000000015</v>
      </c>
      <c r="B4" s="13">
        <v>2982.9999999999995</v>
      </c>
      <c r="C4" s="13">
        <v>3256.2000000000007</v>
      </c>
      <c r="D4" s="13">
        <v>3732.9999999999977</v>
      </c>
      <c r="E4" s="13">
        <v>3420.7999999999993</v>
      </c>
      <c r="F4" s="13">
        <v>3187.6000000000013</v>
      </c>
    </row>
    <row r="17" spans="1:10" x14ac:dyDescent="0.25">
      <c r="J17" s="32"/>
    </row>
    <row r="18" spans="1:10" x14ac:dyDescent="0.25">
      <c r="H18" s="32" t="s">
        <v>1836</v>
      </c>
      <c r="I18" s="33">
        <f>MAX(B18:G18)</f>
        <v>0</v>
      </c>
    </row>
    <row r="21" spans="1:10" x14ac:dyDescent="0.25">
      <c r="A21" s="5" t="s">
        <v>38</v>
      </c>
      <c r="B21" t="s">
        <v>1815</v>
      </c>
      <c r="C21" t="s">
        <v>1816</v>
      </c>
      <c r="E21" s="5" t="s">
        <v>38</v>
      </c>
      <c r="F21" t="s">
        <v>1814</v>
      </c>
      <c r="G21" t="s">
        <v>1809</v>
      </c>
    </row>
    <row r="22" spans="1:10" x14ac:dyDescent="0.25">
      <c r="A22" s="6" t="s">
        <v>46</v>
      </c>
      <c r="B22" s="13">
        <v>28.759999999999994</v>
      </c>
      <c r="C22" s="13">
        <v>26.796666666666663</v>
      </c>
      <c r="E22" s="6" t="s">
        <v>1811</v>
      </c>
      <c r="F22" s="8">
        <v>320</v>
      </c>
      <c r="G22" s="13">
        <v>190.52333333333326</v>
      </c>
    </row>
    <row r="23" spans="1:10" x14ac:dyDescent="0.25">
      <c r="A23" s="6" t="s">
        <v>50</v>
      </c>
      <c r="B23" s="13">
        <v>40.096666666666692</v>
      </c>
      <c r="C23" s="13">
        <v>32.196666666666658</v>
      </c>
      <c r="E23" s="39" t="s">
        <v>1812</v>
      </c>
      <c r="F23" s="37">
        <v>718</v>
      </c>
      <c r="G23" s="33">
        <v>454.99000000000035</v>
      </c>
    </row>
    <row r="24" spans="1:10" x14ac:dyDescent="0.25">
      <c r="A24" s="6" t="s">
        <v>32</v>
      </c>
      <c r="B24" s="13">
        <v>1.94</v>
      </c>
      <c r="C24" s="13">
        <v>2.0300000000000002</v>
      </c>
      <c r="E24" s="6" t="s">
        <v>39</v>
      </c>
      <c r="F24" s="8">
        <v>1038</v>
      </c>
      <c r="G24" s="13">
        <v>645.51333333333412</v>
      </c>
    </row>
    <row r="25" spans="1:10" x14ac:dyDescent="0.25">
      <c r="A25" s="6" t="s">
        <v>47</v>
      </c>
      <c r="B25" s="13">
        <v>32.820000000000007</v>
      </c>
      <c r="C25" s="13">
        <v>30.86</v>
      </c>
    </row>
    <row r="26" spans="1:10" x14ac:dyDescent="0.25">
      <c r="A26" s="6" t="s">
        <v>33</v>
      </c>
      <c r="B26" s="13">
        <v>1.3399999999999999</v>
      </c>
      <c r="C26" s="13">
        <v>1.45</v>
      </c>
      <c r="D26" s="5" t="s">
        <v>38</v>
      </c>
      <c r="E26" t="s">
        <v>1808</v>
      </c>
      <c r="F26" t="s">
        <v>1810</v>
      </c>
      <c r="G26" t="s">
        <v>1809</v>
      </c>
    </row>
    <row r="27" spans="1:10" x14ac:dyDescent="0.25">
      <c r="A27" s="6" t="s">
        <v>34</v>
      </c>
      <c r="B27" s="13">
        <v>0.89999999999999991</v>
      </c>
      <c r="C27" s="13">
        <v>2.3199999999999998</v>
      </c>
      <c r="D27" s="6" t="s">
        <v>46</v>
      </c>
      <c r="E27" s="13">
        <v>154.28874638888894</v>
      </c>
      <c r="F27" s="13">
        <v>208.5754130555556</v>
      </c>
      <c r="G27" s="13">
        <v>54.286666666666669</v>
      </c>
    </row>
    <row r="28" spans="1:10" x14ac:dyDescent="0.25">
      <c r="A28" s="6" t="s">
        <v>52</v>
      </c>
      <c r="B28" s="13">
        <v>25.32</v>
      </c>
      <c r="C28" s="13">
        <v>24.490000000000009</v>
      </c>
      <c r="D28" s="6" t="s">
        <v>50</v>
      </c>
      <c r="E28" s="13">
        <v>187.44586222222225</v>
      </c>
      <c r="F28" s="13">
        <v>257.24919555555539</v>
      </c>
      <c r="G28" s="13">
        <v>69.803333333333313</v>
      </c>
    </row>
    <row r="29" spans="1:10" x14ac:dyDescent="0.25">
      <c r="A29" s="6" t="s">
        <v>51</v>
      </c>
      <c r="B29" s="13">
        <v>43.449999999999996</v>
      </c>
      <c r="C29" s="13">
        <v>34.373333333333335</v>
      </c>
      <c r="D29" s="6" t="s">
        <v>32</v>
      </c>
      <c r="E29" s="13">
        <v>4.766666666666671</v>
      </c>
      <c r="F29" s="13">
        <v>8.5333333333333385</v>
      </c>
      <c r="G29" s="13">
        <v>3.7666666666666666</v>
      </c>
    </row>
    <row r="30" spans="1:10" x14ac:dyDescent="0.25">
      <c r="A30" s="6" t="s">
        <v>49</v>
      </c>
      <c r="B30" s="13">
        <v>28.233333333333327</v>
      </c>
      <c r="C30" s="13">
        <v>34.163333333333327</v>
      </c>
      <c r="D30" s="6" t="s">
        <v>47</v>
      </c>
      <c r="E30" s="13">
        <v>183.95484694444451</v>
      </c>
      <c r="F30" s="13">
        <v>245.00484694444458</v>
      </c>
      <c r="G30" s="13">
        <v>61.05</v>
      </c>
    </row>
    <row r="31" spans="1:10" x14ac:dyDescent="0.25">
      <c r="A31" s="6" t="s">
        <v>35</v>
      </c>
      <c r="B31" s="13">
        <v>0.87999999999999989</v>
      </c>
      <c r="C31" s="13">
        <v>3.4</v>
      </c>
      <c r="D31" s="6" t="s">
        <v>33</v>
      </c>
      <c r="E31" s="13">
        <v>3.2101144444444398</v>
      </c>
      <c r="F31" s="13">
        <v>6.0001144444444394</v>
      </c>
      <c r="G31" s="13">
        <v>2.79</v>
      </c>
    </row>
    <row r="32" spans="1:10" x14ac:dyDescent="0.25">
      <c r="A32" s="6" t="s">
        <v>43</v>
      </c>
      <c r="B32" s="13">
        <v>39.606666666666648</v>
      </c>
      <c r="C32" s="13">
        <v>35.330000000000013</v>
      </c>
      <c r="D32" s="6" t="s">
        <v>34</v>
      </c>
      <c r="E32" s="13">
        <v>3.7800800000000052</v>
      </c>
      <c r="F32" s="13">
        <v>7.0000800000000059</v>
      </c>
      <c r="G32" s="13">
        <v>3.2199999999999998</v>
      </c>
    </row>
    <row r="33" spans="1:7" x14ac:dyDescent="0.25">
      <c r="A33" s="6" t="s">
        <v>45</v>
      </c>
      <c r="B33" s="13">
        <v>25.66333333333333</v>
      </c>
      <c r="C33" s="13">
        <v>30.130000000000006</v>
      </c>
      <c r="D33" s="6" t="s">
        <v>52</v>
      </c>
      <c r="E33" s="13">
        <v>147.14945638888889</v>
      </c>
      <c r="F33" s="13">
        <v>195.36612305555551</v>
      </c>
      <c r="G33" s="13">
        <v>48.216666666666647</v>
      </c>
    </row>
    <row r="34" spans="1:7" x14ac:dyDescent="0.25">
      <c r="A34" s="6" t="s">
        <v>44</v>
      </c>
      <c r="B34" s="13">
        <v>35.356666666666676</v>
      </c>
      <c r="C34" s="13">
        <v>38.153333333333329</v>
      </c>
      <c r="D34" s="38" t="s">
        <v>51</v>
      </c>
      <c r="E34" s="33">
        <v>211.90881027777775</v>
      </c>
      <c r="F34" s="33">
        <v>287.38881027777768</v>
      </c>
      <c r="G34" s="33">
        <v>75.480000000000047</v>
      </c>
    </row>
    <row r="35" spans="1:7" x14ac:dyDescent="0.25">
      <c r="A35" s="6" t="s">
        <v>48</v>
      </c>
      <c r="B35" s="13">
        <v>31.096666666666657</v>
      </c>
      <c r="C35" s="13">
        <v>34.93666666666666</v>
      </c>
      <c r="D35" s="6" t="s">
        <v>49</v>
      </c>
      <c r="E35" s="13">
        <v>186.11485611111118</v>
      </c>
      <c r="F35" s="13">
        <v>247.60818944444443</v>
      </c>
      <c r="G35" s="13">
        <v>61.493333333333332</v>
      </c>
    </row>
    <row r="36" spans="1:7" x14ac:dyDescent="0.25">
      <c r="A36" s="6" t="s">
        <v>39</v>
      </c>
      <c r="B36" s="33">
        <v>335.46333333333274</v>
      </c>
      <c r="C36" s="13">
        <v>330.63000000000011</v>
      </c>
      <c r="D36" s="6" t="s">
        <v>35</v>
      </c>
      <c r="E36" s="13">
        <v>3.3533333333333433</v>
      </c>
      <c r="F36" s="13">
        <v>7.6333333333333435</v>
      </c>
      <c r="G36" s="13">
        <v>4.28</v>
      </c>
    </row>
    <row r="37" spans="1:7" x14ac:dyDescent="0.25">
      <c r="D37" s="6" t="s">
        <v>43</v>
      </c>
      <c r="E37" s="13">
        <v>205.51245083333339</v>
      </c>
      <c r="F37" s="13">
        <v>278.80245083333335</v>
      </c>
      <c r="G37" s="13">
        <v>73.290000000000035</v>
      </c>
    </row>
    <row r="38" spans="1:7" x14ac:dyDescent="0.25">
      <c r="D38" s="6" t="s">
        <v>45</v>
      </c>
      <c r="E38" s="13">
        <v>149.72663222222229</v>
      </c>
      <c r="F38" s="13">
        <v>203.67329888888887</v>
      </c>
      <c r="G38" s="13">
        <v>53.94666666666668</v>
      </c>
    </row>
    <row r="39" spans="1:7" x14ac:dyDescent="0.25">
      <c r="D39" s="6" t="s">
        <v>44</v>
      </c>
      <c r="E39" s="13">
        <v>177.13684055555561</v>
      </c>
      <c r="F39" s="13">
        <v>247.51350722222216</v>
      </c>
      <c r="G39" s="13">
        <v>70.376666666666651</v>
      </c>
    </row>
    <row r="40" spans="1:7" x14ac:dyDescent="0.25">
      <c r="D40" s="6" t="s">
        <v>48</v>
      </c>
      <c r="E40" s="13">
        <v>183.31090638888895</v>
      </c>
      <c r="F40" s="13">
        <v>246.82423972222227</v>
      </c>
      <c r="G40" s="13">
        <v>63.513333333333314</v>
      </c>
    </row>
    <row r="41" spans="1:7" x14ac:dyDescent="0.25">
      <c r="D41" s="6" t="s">
        <v>39</v>
      </c>
      <c r="E41" s="13">
        <v>1801.6596027777775</v>
      </c>
      <c r="F41" s="13">
        <v>2447.1729361111143</v>
      </c>
      <c r="G41" s="13">
        <v>645.51333333333412</v>
      </c>
    </row>
    <row r="43" spans="1:7" x14ac:dyDescent="0.25">
      <c r="D43" s="39" t="s">
        <v>1830</v>
      </c>
      <c r="E43" s="33">
        <f>MAX(E27:E40)</f>
        <v>211.90881027777775</v>
      </c>
      <c r="F43" s="33">
        <f>MAX(F27:F40)</f>
        <v>287.38881027777768</v>
      </c>
      <c r="G43" s="33">
        <f>MAX(G27:G40)</f>
        <v>75.480000000000047</v>
      </c>
    </row>
    <row r="55" spans="1:6" x14ac:dyDescent="0.25">
      <c r="A55" s="13" t="s">
        <v>1817</v>
      </c>
      <c r="B55" s="13" t="s">
        <v>1825</v>
      </c>
      <c r="C55" s="13" t="s">
        <v>1823</v>
      </c>
      <c r="D55" s="13" t="s">
        <v>1821</v>
      </c>
      <c r="E55" s="33" t="s">
        <v>1820</v>
      </c>
      <c r="F55" s="13" t="s">
        <v>1828</v>
      </c>
    </row>
    <row r="56" spans="1:6" x14ac:dyDescent="0.25">
      <c r="A56" s="13">
        <v>3419.3999999999996</v>
      </c>
      <c r="B56" s="13">
        <v>3321.8</v>
      </c>
      <c r="C56" s="13">
        <v>3315.2000000000003</v>
      </c>
      <c r="D56" s="13">
        <v>3455.9999999999968</v>
      </c>
      <c r="E56" s="13">
        <v>3561.0000000000018</v>
      </c>
      <c r="F56" s="13">
        <v>2964.1999999999989</v>
      </c>
    </row>
    <row r="72" spans="2:6" x14ac:dyDescent="0.25">
      <c r="B72" t="s">
        <v>1815</v>
      </c>
      <c r="C72" t="s">
        <v>1816</v>
      </c>
      <c r="E72" s="32" t="s">
        <v>1835</v>
      </c>
      <c r="F72" s="33">
        <f>MAX(B70:G70)</f>
        <v>0</v>
      </c>
    </row>
    <row r="73" spans="2:6" x14ac:dyDescent="0.25">
      <c r="B73" s="41">
        <v>335.46333333333274</v>
      </c>
      <c r="C73" s="41">
        <v>330.63000000000011</v>
      </c>
    </row>
    <row r="92" spans="1:2" x14ac:dyDescent="0.25">
      <c r="A92" s="35" t="s">
        <v>38</v>
      </c>
      <c r="B92" s="13" t="s">
        <v>1815</v>
      </c>
    </row>
    <row r="93" spans="1:2" x14ac:dyDescent="0.25">
      <c r="A93" s="36" t="s">
        <v>46</v>
      </c>
      <c r="B93" s="13">
        <v>28.759999999999994</v>
      </c>
    </row>
    <row r="94" spans="1:2" x14ac:dyDescent="0.25">
      <c r="A94" s="36" t="s">
        <v>50</v>
      </c>
      <c r="B94" s="13">
        <v>40.096666666666692</v>
      </c>
    </row>
    <row r="95" spans="1:2" x14ac:dyDescent="0.25">
      <c r="A95" s="36" t="s">
        <v>32</v>
      </c>
      <c r="B95" s="13">
        <v>1.94</v>
      </c>
    </row>
    <row r="96" spans="1:2" x14ac:dyDescent="0.25">
      <c r="A96" s="36" t="s">
        <v>47</v>
      </c>
      <c r="B96" s="13">
        <v>32.820000000000007</v>
      </c>
    </row>
    <row r="97" spans="1:2" x14ac:dyDescent="0.25">
      <c r="A97" s="36" t="s">
        <v>33</v>
      </c>
      <c r="B97" s="13">
        <v>1.3399999999999999</v>
      </c>
    </row>
    <row r="98" spans="1:2" x14ac:dyDescent="0.25">
      <c r="A98" s="36" t="s">
        <v>34</v>
      </c>
      <c r="B98" s="13">
        <v>0.89999999999999991</v>
      </c>
    </row>
    <row r="99" spans="1:2" x14ac:dyDescent="0.25">
      <c r="A99" s="36" t="s">
        <v>52</v>
      </c>
      <c r="B99" s="13">
        <v>25.32</v>
      </c>
    </row>
    <row r="100" spans="1:2" x14ac:dyDescent="0.25">
      <c r="A100" s="36" t="s">
        <v>51</v>
      </c>
      <c r="B100" s="13">
        <v>43.449999999999996</v>
      </c>
    </row>
    <row r="101" spans="1:2" x14ac:dyDescent="0.25">
      <c r="A101" s="36" t="s">
        <v>49</v>
      </c>
      <c r="B101" s="13">
        <v>28.233333333333327</v>
      </c>
    </row>
    <row r="102" spans="1:2" x14ac:dyDescent="0.25">
      <c r="A102" s="36" t="s">
        <v>35</v>
      </c>
      <c r="B102" s="13">
        <v>0.87999999999999989</v>
      </c>
    </row>
    <row r="103" spans="1:2" x14ac:dyDescent="0.25">
      <c r="A103" s="36" t="s">
        <v>43</v>
      </c>
      <c r="B103" s="13">
        <v>39.606666666666648</v>
      </c>
    </row>
    <row r="104" spans="1:2" x14ac:dyDescent="0.25">
      <c r="A104" s="36" t="s">
        <v>45</v>
      </c>
      <c r="B104" s="13">
        <v>25.66333333333333</v>
      </c>
    </row>
    <row r="105" spans="1:2" x14ac:dyDescent="0.25">
      <c r="A105" s="36" t="s">
        <v>44</v>
      </c>
      <c r="B105" s="13">
        <v>35.356666666666676</v>
      </c>
    </row>
    <row r="106" spans="1:2" x14ac:dyDescent="0.25">
      <c r="A106" s="36" t="s">
        <v>48</v>
      </c>
      <c r="B106" s="13">
        <v>31.096666666666657</v>
      </c>
    </row>
    <row r="107" spans="1:2" x14ac:dyDescent="0.25">
      <c r="A107" s="36" t="s">
        <v>39</v>
      </c>
      <c r="B107" s="13">
        <v>335.46333333333274</v>
      </c>
    </row>
    <row r="111" spans="1:2" x14ac:dyDescent="0.25">
      <c r="A111" s="35" t="s">
        <v>38</v>
      </c>
      <c r="B111" s="13" t="s">
        <v>1816</v>
      </c>
    </row>
    <row r="112" spans="1:2" x14ac:dyDescent="0.25">
      <c r="A112" s="36" t="s">
        <v>46</v>
      </c>
      <c r="B112" s="13">
        <v>26.796666666666663</v>
      </c>
    </row>
    <row r="113" spans="1:2" x14ac:dyDescent="0.25">
      <c r="A113" s="36" t="s">
        <v>50</v>
      </c>
      <c r="B113" s="13">
        <v>32.196666666666658</v>
      </c>
    </row>
    <row r="114" spans="1:2" x14ac:dyDescent="0.25">
      <c r="A114" s="36" t="s">
        <v>32</v>
      </c>
      <c r="B114" s="13">
        <v>2.0300000000000002</v>
      </c>
    </row>
    <row r="115" spans="1:2" x14ac:dyDescent="0.25">
      <c r="A115" s="36" t="s">
        <v>47</v>
      </c>
      <c r="B115" s="13">
        <v>30.86</v>
      </c>
    </row>
    <row r="116" spans="1:2" x14ac:dyDescent="0.25">
      <c r="A116" s="36" t="s">
        <v>33</v>
      </c>
      <c r="B116" s="13">
        <v>1.45</v>
      </c>
    </row>
    <row r="117" spans="1:2" x14ac:dyDescent="0.25">
      <c r="A117" s="36" t="s">
        <v>34</v>
      </c>
      <c r="B117" s="13">
        <v>2.3199999999999998</v>
      </c>
    </row>
    <row r="118" spans="1:2" x14ac:dyDescent="0.25">
      <c r="A118" s="36" t="s">
        <v>52</v>
      </c>
      <c r="B118" s="13">
        <v>24.490000000000009</v>
      </c>
    </row>
    <row r="119" spans="1:2" x14ac:dyDescent="0.25">
      <c r="A119" s="36" t="s">
        <v>51</v>
      </c>
      <c r="B119" s="13">
        <v>34.373333333333335</v>
      </c>
    </row>
    <row r="120" spans="1:2" x14ac:dyDescent="0.25">
      <c r="A120" s="36" t="s">
        <v>49</v>
      </c>
      <c r="B120" s="13">
        <v>34.163333333333327</v>
      </c>
    </row>
    <row r="121" spans="1:2" x14ac:dyDescent="0.25">
      <c r="A121" s="36" t="s">
        <v>35</v>
      </c>
      <c r="B121" s="13">
        <v>3.4</v>
      </c>
    </row>
    <row r="122" spans="1:2" x14ac:dyDescent="0.25">
      <c r="A122" s="36" t="s">
        <v>43</v>
      </c>
      <c r="B122" s="13">
        <v>35.330000000000013</v>
      </c>
    </row>
    <row r="123" spans="1:2" x14ac:dyDescent="0.25">
      <c r="A123" s="36" t="s">
        <v>45</v>
      </c>
      <c r="B123" s="13">
        <v>30.130000000000006</v>
      </c>
    </row>
    <row r="124" spans="1:2" x14ac:dyDescent="0.25">
      <c r="A124" s="36" t="s">
        <v>44</v>
      </c>
      <c r="B124" s="13">
        <v>38.153333333333329</v>
      </c>
    </row>
    <row r="125" spans="1:2" x14ac:dyDescent="0.25">
      <c r="A125" s="36" t="s">
        <v>48</v>
      </c>
      <c r="B125" s="13">
        <v>34.93666666666666</v>
      </c>
    </row>
    <row r="126" spans="1:2" x14ac:dyDescent="0.25">
      <c r="A126" s="36" t="s">
        <v>39</v>
      </c>
      <c r="B126" s="13">
        <v>330.63000000000011</v>
      </c>
    </row>
  </sheetData>
  <pageMargins left="0.7" right="0.7" top="0.75" bottom="0.75" header="0.3" footer="0.3"/>
  <pageSetup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6421-24A7-4C3C-AF7F-028C974B3B69}">
  <sheetPr>
    <tabColor theme="5"/>
  </sheetPr>
  <dimension ref="A3:D125"/>
  <sheetViews>
    <sheetView topLeftCell="A35" workbookViewId="0">
      <selection activeCell="E71" sqref="E71"/>
    </sheetView>
  </sheetViews>
  <sheetFormatPr defaultRowHeight="15" x14ac:dyDescent="0.25"/>
  <cols>
    <col min="1" max="1" width="13.140625" bestFit="1" customWidth="1"/>
    <col min="2" max="2" width="22.140625" bestFit="1" customWidth="1"/>
    <col min="3" max="3" width="27.28515625" bestFit="1" customWidth="1"/>
  </cols>
  <sheetData>
    <row r="3" spans="1:2" x14ac:dyDescent="0.25">
      <c r="A3" s="35" t="s">
        <v>38</v>
      </c>
      <c r="B3" s="13" t="s">
        <v>1808</v>
      </c>
    </row>
    <row r="4" spans="1:2" x14ac:dyDescent="0.25">
      <c r="A4" s="36" t="s">
        <v>46</v>
      </c>
      <c r="B4" s="13">
        <v>154.28874638888894</v>
      </c>
    </row>
    <row r="5" spans="1:2" x14ac:dyDescent="0.25">
      <c r="A5" s="36" t="s">
        <v>50</v>
      </c>
      <c r="B5" s="13">
        <v>187.44586222222225</v>
      </c>
    </row>
    <row r="6" spans="1:2" x14ac:dyDescent="0.25">
      <c r="A6" s="36" t="s">
        <v>32</v>
      </c>
      <c r="B6" s="13">
        <v>4.766666666666671</v>
      </c>
    </row>
    <row r="7" spans="1:2" x14ac:dyDescent="0.25">
      <c r="A7" s="36" t="s">
        <v>47</v>
      </c>
      <c r="B7" s="13">
        <v>183.95484694444451</v>
      </c>
    </row>
    <row r="8" spans="1:2" x14ac:dyDescent="0.25">
      <c r="A8" s="36" t="s">
        <v>33</v>
      </c>
      <c r="B8" s="13">
        <v>3.2101144444444398</v>
      </c>
    </row>
    <row r="9" spans="1:2" x14ac:dyDescent="0.25">
      <c r="A9" s="36" t="s">
        <v>34</v>
      </c>
      <c r="B9" s="13">
        <v>3.7800800000000052</v>
      </c>
    </row>
    <row r="10" spans="1:2" x14ac:dyDescent="0.25">
      <c r="A10" s="36" t="s">
        <v>52</v>
      </c>
      <c r="B10" s="13">
        <v>147.14945638888889</v>
      </c>
    </row>
    <row r="11" spans="1:2" x14ac:dyDescent="0.25">
      <c r="A11" s="42" t="s">
        <v>51</v>
      </c>
      <c r="B11" s="33">
        <v>211.90881027777775</v>
      </c>
    </row>
    <row r="12" spans="1:2" x14ac:dyDescent="0.25">
      <c r="A12" s="36" t="s">
        <v>49</v>
      </c>
      <c r="B12" s="13">
        <v>186.11485611111118</v>
      </c>
    </row>
    <row r="13" spans="1:2" x14ac:dyDescent="0.25">
      <c r="A13" s="36" t="s">
        <v>35</v>
      </c>
      <c r="B13" s="13">
        <v>3.3533333333333433</v>
      </c>
    </row>
    <row r="14" spans="1:2" x14ac:dyDescent="0.25">
      <c r="A14" s="36" t="s">
        <v>43</v>
      </c>
      <c r="B14" s="13">
        <v>205.51245083333339</v>
      </c>
    </row>
    <row r="15" spans="1:2" x14ac:dyDescent="0.25">
      <c r="A15" s="36" t="s">
        <v>45</v>
      </c>
      <c r="B15" s="13">
        <v>149.72663222222229</v>
      </c>
    </row>
    <row r="16" spans="1:2" x14ac:dyDescent="0.25">
      <c r="A16" s="36" t="s">
        <v>44</v>
      </c>
      <c r="B16" s="13">
        <v>177.13684055555561</v>
      </c>
    </row>
    <row r="17" spans="1:2" x14ac:dyDescent="0.25">
      <c r="A17" s="36" t="s">
        <v>48</v>
      </c>
      <c r="B17" s="13">
        <v>183.31090638888895</v>
      </c>
    </row>
    <row r="18" spans="1:2" x14ac:dyDescent="0.25">
      <c r="A18" s="36" t="s">
        <v>39</v>
      </c>
      <c r="B18" s="13">
        <v>1801.6596027777775</v>
      </c>
    </row>
    <row r="20" spans="1:2" x14ac:dyDescent="0.25">
      <c r="A20" s="35" t="s">
        <v>38</v>
      </c>
      <c r="B20" s="13" t="s">
        <v>1810</v>
      </c>
    </row>
    <row r="21" spans="1:2" x14ac:dyDescent="0.25">
      <c r="A21" s="36" t="s">
        <v>46</v>
      </c>
      <c r="B21" s="13">
        <v>208.5754130555556</v>
      </c>
    </row>
    <row r="22" spans="1:2" x14ac:dyDescent="0.25">
      <c r="A22" s="36" t="s">
        <v>50</v>
      </c>
      <c r="B22" s="13">
        <v>257.24919555555539</v>
      </c>
    </row>
    <row r="23" spans="1:2" x14ac:dyDescent="0.25">
      <c r="A23" s="36" t="s">
        <v>32</v>
      </c>
      <c r="B23" s="13">
        <v>8.5333333333333385</v>
      </c>
    </row>
    <row r="24" spans="1:2" x14ac:dyDescent="0.25">
      <c r="A24" s="36" t="s">
        <v>47</v>
      </c>
      <c r="B24" s="13">
        <v>245.00484694444458</v>
      </c>
    </row>
    <row r="25" spans="1:2" x14ac:dyDescent="0.25">
      <c r="A25" s="36" t="s">
        <v>33</v>
      </c>
      <c r="B25" s="13">
        <v>6.0001144444444394</v>
      </c>
    </row>
    <row r="26" spans="1:2" x14ac:dyDescent="0.25">
      <c r="A26" s="36" t="s">
        <v>34</v>
      </c>
      <c r="B26" s="13">
        <v>7.0000800000000059</v>
      </c>
    </row>
    <row r="27" spans="1:2" x14ac:dyDescent="0.25">
      <c r="A27" s="36" t="s">
        <v>52</v>
      </c>
      <c r="B27" s="13">
        <v>195.36612305555551</v>
      </c>
    </row>
    <row r="28" spans="1:2" x14ac:dyDescent="0.25">
      <c r="A28" s="42" t="s">
        <v>51</v>
      </c>
      <c r="B28" s="33">
        <v>287.38881027777768</v>
      </c>
    </row>
    <row r="29" spans="1:2" x14ac:dyDescent="0.25">
      <c r="A29" s="36" t="s">
        <v>49</v>
      </c>
      <c r="B29" s="13">
        <v>247.60818944444443</v>
      </c>
    </row>
    <row r="30" spans="1:2" x14ac:dyDescent="0.25">
      <c r="A30" s="36" t="s">
        <v>35</v>
      </c>
      <c r="B30" s="13">
        <v>7.6333333333333435</v>
      </c>
    </row>
    <row r="31" spans="1:2" x14ac:dyDescent="0.25">
      <c r="A31" s="36" t="s">
        <v>43</v>
      </c>
      <c r="B31" s="13">
        <v>278.80245083333335</v>
      </c>
    </row>
    <row r="32" spans="1:2" x14ac:dyDescent="0.25">
      <c r="A32" s="36" t="s">
        <v>45</v>
      </c>
      <c r="B32" s="13">
        <v>203.67329888888887</v>
      </c>
    </row>
    <row r="33" spans="1:2" x14ac:dyDescent="0.25">
      <c r="A33" s="36" t="s">
        <v>44</v>
      </c>
      <c r="B33" s="13">
        <v>247.51350722222216</v>
      </c>
    </row>
    <row r="34" spans="1:2" x14ac:dyDescent="0.25">
      <c r="A34" s="36" t="s">
        <v>48</v>
      </c>
      <c r="B34" s="13">
        <v>246.82423972222227</v>
      </c>
    </row>
    <row r="35" spans="1:2" x14ac:dyDescent="0.25">
      <c r="A35" s="36" t="s">
        <v>39</v>
      </c>
      <c r="B35" s="13">
        <v>2447.1729361111143</v>
      </c>
    </row>
    <row r="37" spans="1:2" x14ac:dyDescent="0.25">
      <c r="A37" s="42" t="s">
        <v>1837</v>
      </c>
      <c r="B37" s="33">
        <f>MAX(B21:B34)</f>
        <v>287.38881027777768</v>
      </c>
    </row>
    <row r="39" spans="1:2" x14ac:dyDescent="0.25">
      <c r="A39" s="35" t="s">
        <v>38</v>
      </c>
      <c r="B39" s="13" t="s">
        <v>1809</v>
      </c>
    </row>
    <row r="40" spans="1:2" x14ac:dyDescent="0.25">
      <c r="A40" s="36" t="s">
        <v>46</v>
      </c>
      <c r="B40" s="13">
        <v>54.286666666666669</v>
      </c>
    </row>
    <row r="41" spans="1:2" x14ac:dyDescent="0.25">
      <c r="A41" s="36" t="s">
        <v>50</v>
      </c>
      <c r="B41" s="13">
        <v>69.803333333333313</v>
      </c>
    </row>
    <row r="42" spans="1:2" x14ac:dyDescent="0.25">
      <c r="A42" s="36" t="s">
        <v>32</v>
      </c>
      <c r="B42" s="13">
        <v>3.7666666666666666</v>
      </c>
    </row>
    <row r="43" spans="1:2" x14ac:dyDescent="0.25">
      <c r="A43" s="36" t="s">
        <v>47</v>
      </c>
      <c r="B43" s="13">
        <v>61.05</v>
      </c>
    </row>
    <row r="44" spans="1:2" x14ac:dyDescent="0.25">
      <c r="A44" s="36" t="s">
        <v>33</v>
      </c>
      <c r="B44" s="13">
        <v>2.79</v>
      </c>
    </row>
    <row r="45" spans="1:2" x14ac:dyDescent="0.25">
      <c r="A45" s="36" t="s">
        <v>34</v>
      </c>
      <c r="B45" s="13">
        <v>3.2199999999999998</v>
      </c>
    </row>
    <row r="46" spans="1:2" x14ac:dyDescent="0.25">
      <c r="A46" s="36" t="s">
        <v>52</v>
      </c>
      <c r="B46" s="13">
        <v>48.216666666666647</v>
      </c>
    </row>
    <row r="47" spans="1:2" x14ac:dyDescent="0.25">
      <c r="A47" s="42" t="s">
        <v>51</v>
      </c>
      <c r="B47" s="33">
        <v>75.480000000000047</v>
      </c>
    </row>
    <row r="48" spans="1:2" x14ac:dyDescent="0.25">
      <c r="A48" s="36" t="s">
        <v>49</v>
      </c>
      <c r="B48" s="13">
        <v>61.493333333333332</v>
      </c>
    </row>
    <row r="49" spans="1:4" x14ac:dyDescent="0.25">
      <c r="A49" s="36" t="s">
        <v>35</v>
      </c>
      <c r="B49" s="13">
        <v>4.28</v>
      </c>
    </row>
    <row r="50" spans="1:4" x14ac:dyDescent="0.25">
      <c r="A50" s="36" t="s">
        <v>43</v>
      </c>
      <c r="B50" s="13">
        <v>73.290000000000035</v>
      </c>
    </row>
    <row r="51" spans="1:4" x14ac:dyDescent="0.25">
      <c r="A51" s="36" t="s">
        <v>45</v>
      </c>
      <c r="B51" s="13">
        <v>53.94666666666668</v>
      </c>
    </row>
    <row r="52" spans="1:4" x14ac:dyDescent="0.25">
      <c r="A52" s="36" t="s">
        <v>44</v>
      </c>
      <c r="B52" s="13">
        <v>70.376666666666651</v>
      </c>
    </row>
    <row r="53" spans="1:4" x14ac:dyDescent="0.25">
      <c r="A53" s="36" t="s">
        <v>48</v>
      </c>
      <c r="B53" s="13">
        <v>63.513333333333314</v>
      </c>
    </row>
    <row r="54" spans="1:4" x14ac:dyDescent="0.25">
      <c r="A54" s="36" t="s">
        <v>39</v>
      </c>
      <c r="B54" s="13">
        <v>645.51333333333412</v>
      </c>
    </row>
    <row r="56" spans="1:4" x14ac:dyDescent="0.25">
      <c r="A56" s="5" t="s">
        <v>38</v>
      </c>
      <c r="B56" t="s">
        <v>1808</v>
      </c>
      <c r="C56" t="s">
        <v>1809</v>
      </c>
    </row>
    <row r="57" spans="1:4" x14ac:dyDescent="0.25">
      <c r="A57" s="6" t="s">
        <v>1843</v>
      </c>
      <c r="B57" s="13"/>
      <c r="C57" s="13"/>
    </row>
    <row r="58" spans="1:4" x14ac:dyDescent="0.25">
      <c r="A58" s="43" t="s">
        <v>23</v>
      </c>
      <c r="B58" s="13">
        <v>52.616693333333338</v>
      </c>
      <c r="C58" s="13">
        <v>12.43</v>
      </c>
    </row>
    <row r="59" spans="1:4" x14ac:dyDescent="0.25">
      <c r="A59" s="43" t="s">
        <v>20</v>
      </c>
      <c r="B59" s="13">
        <v>43.797386388888867</v>
      </c>
      <c r="C59" s="13">
        <v>14.476666666666668</v>
      </c>
    </row>
    <row r="60" spans="1:4" x14ac:dyDescent="0.25">
      <c r="A60" s="43" t="s">
        <v>21</v>
      </c>
      <c r="B60" s="13">
        <v>27.788234722222228</v>
      </c>
      <c r="C60" s="13">
        <v>11.706666666666667</v>
      </c>
      <c r="D60" s="13">
        <f>SUM(B58:B63)</f>
        <v>232.93178055555555</v>
      </c>
    </row>
    <row r="61" spans="1:4" x14ac:dyDescent="0.25">
      <c r="A61" s="43" t="s">
        <v>19</v>
      </c>
      <c r="B61" s="13">
        <v>34.899552222222226</v>
      </c>
      <c r="C61" s="13">
        <v>9.67</v>
      </c>
    </row>
    <row r="62" spans="1:4" x14ac:dyDescent="0.25">
      <c r="A62" s="43" t="s">
        <v>18</v>
      </c>
      <c r="B62" s="13">
        <v>34.88793638888891</v>
      </c>
      <c r="C62" s="13">
        <v>14.793333333333337</v>
      </c>
      <c r="D62" s="13">
        <f>SUM(C58:C63)</f>
        <v>75.186666666666667</v>
      </c>
    </row>
    <row r="63" spans="1:4" x14ac:dyDescent="0.25">
      <c r="A63" s="43" t="s">
        <v>22</v>
      </c>
      <c r="B63" s="13">
        <v>38.941977500000007</v>
      </c>
      <c r="C63" s="13">
        <v>12.110000000000001</v>
      </c>
    </row>
    <row r="64" spans="1:4" x14ac:dyDescent="0.25">
      <c r="A64" s="6" t="s">
        <v>1844</v>
      </c>
      <c r="B64" s="13"/>
      <c r="C64" s="13"/>
    </row>
    <row r="65" spans="1:4" x14ac:dyDescent="0.25">
      <c r="A65" s="43" t="s">
        <v>23</v>
      </c>
      <c r="B65" s="13">
        <v>34.755560277777782</v>
      </c>
      <c r="C65" s="13">
        <v>8.66</v>
      </c>
    </row>
    <row r="66" spans="1:4" x14ac:dyDescent="0.25">
      <c r="A66" s="43" t="s">
        <v>20</v>
      </c>
      <c r="B66" s="13">
        <v>35.460043333333331</v>
      </c>
      <c r="C66" s="13">
        <v>10.88</v>
      </c>
    </row>
    <row r="67" spans="1:4" x14ac:dyDescent="0.25">
      <c r="A67" s="43" t="s">
        <v>21</v>
      </c>
      <c r="B67" s="13">
        <v>39.729661666666665</v>
      </c>
      <c r="C67" s="13">
        <v>15.486666666666665</v>
      </c>
    </row>
    <row r="68" spans="1:4" x14ac:dyDescent="0.25">
      <c r="A68" s="43" t="s">
        <v>19</v>
      </c>
      <c r="B68" s="13">
        <v>37.343664166666663</v>
      </c>
      <c r="C68" s="13">
        <v>12.226666666666667</v>
      </c>
      <c r="D68" s="13">
        <f>SUM(B65:B70)</f>
        <v>216.44988055555555</v>
      </c>
    </row>
    <row r="69" spans="1:4" x14ac:dyDescent="0.25">
      <c r="A69" s="43" t="s">
        <v>18</v>
      </c>
      <c r="B69" s="13">
        <v>36.986099444444442</v>
      </c>
      <c r="C69" s="13">
        <v>12.910000000000004</v>
      </c>
    </row>
    <row r="70" spans="1:4" x14ac:dyDescent="0.25">
      <c r="A70" s="43" t="s">
        <v>22</v>
      </c>
      <c r="B70" s="13">
        <v>32.174851666666676</v>
      </c>
      <c r="C70" s="13">
        <v>10.536666666666667</v>
      </c>
      <c r="D70" s="13">
        <f>SUM(C65:C70)</f>
        <v>70.7</v>
      </c>
    </row>
    <row r="71" spans="1:4" x14ac:dyDescent="0.25">
      <c r="A71" s="6" t="s">
        <v>1845</v>
      </c>
      <c r="B71" s="13"/>
      <c r="C71" s="13"/>
    </row>
    <row r="72" spans="1:4" x14ac:dyDescent="0.25">
      <c r="A72" s="43" t="s">
        <v>23</v>
      </c>
      <c r="B72" s="13">
        <v>53.992975277777774</v>
      </c>
      <c r="C72" s="13">
        <v>15.220000000000002</v>
      </c>
    </row>
    <row r="73" spans="1:4" x14ac:dyDescent="0.25">
      <c r="A73" s="43" t="s">
        <v>20</v>
      </c>
      <c r="B73" s="13">
        <v>28.482210000000016</v>
      </c>
      <c r="C73" s="13">
        <v>9.8800000000000008</v>
      </c>
    </row>
    <row r="74" spans="1:4" x14ac:dyDescent="0.25">
      <c r="A74" s="43" t="s">
        <v>21</v>
      </c>
      <c r="B74" s="13">
        <v>35.596243333333327</v>
      </c>
      <c r="C74" s="13">
        <v>11.526666666666669</v>
      </c>
    </row>
    <row r="75" spans="1:4" x14ac:dyDescent="0.25">
      <c r="A75" s="43" t="s">
        <v>19</v>
      </c>
      <c r="B75" s="13">
        <v>43.23373194444445</v>
      </c>
      <c r="C75" s="13">
        <v>7.7099999999999991</v>
      </c>
    </row>
    <row r="76" spans="1:4" x14ac:dyDescent="0.25">
      <c r="A76" s="43" t="s">
        <v>18</v>
      </c>
      <c r="B76" s="13">
        <v>33.998242500000011</v>
      </c>
      <c r="C76" s="13">
        <v>9.7766666666666673</v>
      </c>
    </row>
    <row r="77" spans="1:4" x14ac:dyDescent="0.25">
      <c r="A77" s="43" t="s">
        <v>22</v>
      </c>
      <c r="B77" s="13">
        <v>53.782956111111133</v>
      </c>
      <c r="C77" s="13">
        <v>17.073333333333338</v>
      </c>
    </row>
    <row r="78" spans="1:4" x14ac:dyDescent="0.25">
      <c r="A78" s="6" t="s">
        <v>1846</v>
      </c>
      <c r="B78" s="13"/>
      <c r="C78" s="13"/>
    </row>
    <row r="79" spans="1:4" x14ac:dyDescent="0.25">
      <c r="A79" s="43" t="s">
        <v>23</v>
      </c>
      <c r="B79" s="13">
        <v>37.409108333333343</v>
      </c>
      <c r="C79" s="13">
        <v>17.073333333333334</v>
      </c>
    </row>
    <row r="80" spans="1:4" x14ac:dyDescent="0.25">
      <c r="A80" s="43" t="s">
        <v>20</v>
      </c>
      <c r="B80" s="13">
        <v>17.468338611111108</v>
      </c>
      <c r="C80" s="13">
        <v>11.340000000000002</v>
      </c>
    </row>
    <row r="81" spans="1:3" x14ac:dyDescent="0.25">
      <c r="A81" s="43" t="s">
        <v>21</v>
      </c>
      <c r="B81" s="13">
        <v>17.690925555555559</v>
      </c>
      <c r="C81" s="13">
        <v>8.0299999999999994</v>
      </c>
    </row>
    <row r="82" spans="1:3" x14ac:dyDescent="0.25">
      <c r="A82" s="43" t="s">
        <v>19</v>
      </c>
      <c r="B82" s="13">
        <v>14.121356666666662</v>
      </c>
      <c r="C82" s="13">
        <v>11.270000000000001</v>
      </c>
    </row>
    <row r="83" spans="1:3" x14ac:dyDescent="0.25">
      <c r="A83" s="43" t="s">
        <v>18</v>
      </c>
      <c r="B83" s="13">
        <v>16.822660555555562</v>
      </c>
      <c r="C83" s="13">
        <v>10.686666666666667</v>
      </c>
    </row>
    <row r="84" spans="1:3" x14ac:dyDescent="0.25">
      <c r="A84" s="43" t="s">
        <v>22</v>
      </c>
      <c r="B84" s="13">
        <v>22.90278277777778</v>
      </c>
      <c r="C84" s="13">
        <v>15.45</v>
      </c>
    </row>
    <row r="85" spans="1:3" x14ac:dyDescent="0.25">
      <c r="A85" s="6" t="s">
        <v>1847</v>
      </c>
      <c r="B85" s="13"/>
      <c r="C85" s="13"/>
    </row>
    <row r="86" spans="1:3" x14ac:dyDescent="0.25">
      <c r="A86" s="43" t="s">
        <v>23</v>
      </c>
      <c r="B86" s="13">
        <v>5.5733333333333395</v>
      </c>
      <c r="C86" s="13">
        <v>4.2266666666666666</v>
      </c>
    </row>
    <row r="87" spans="1:3" x14ac:dyDescent="0.25">
      <c r="A87" s="43" t="s">
        <v>20</v>
      </c>
      <c r="B87" s="13">
        <v>3.5100800000000021</v>
      </c>
      <c r="C87" s="13">
        <v>3.49</v>
      </c>
    </row>
    <row r="88" spans="1:3" x14ac:dyDescent="0.25">
      <c r="A88" s="43" t="s">
        <v>21</v>
      </c>
      <c r="B88" s="13">
        <v>2.4600000000000026</v>
      </c>
      <c r="C88" s="13">
        <v>3.54</v>
      </c>
    </row>
    <row r="89" spans="1:3" x14ac:dyDescent="0.25">
      <c r="A89" s="43" t="s">
        <v>19</v>
      </c>
      <c r="B89" s="13">
        <v>2.9399999999999982</v>
      </c>
      <c r="C89" s="13">
        <v>2.06</v>
      </c>
    </row>
    <row r="90" spans="1:3" x14ac:dyDescent="0.25">
      <c r="A90" s="43" t="s">
        <v>18</v>
      </c>
      <c r="B90" s="13">
        <v>5.2901144444444466</v>
      </c>
      <c r="C90" s="13">
        <v>5.71</v>
      </c>
    </row>
    <row r="91" spans="1:3" x14ac:dyDescent="0.25">
      <c r="A91" s="43" t="s">
        <v>22</v>
      </c>
      <c r="B91" s="13">
        <v>2.9200000000000039</v>
      </c>
      <c r="C91" s="13">
        <v>2.0799999999999996</v>
      </c>
    </row>
    <row r="92" spans="1:3" x14ac:dyDescent="0.25">
      <c r="A92" s="6" t="s">
        <v>1838</v>
      </c>
      <c r="B92" s="13"/>
      <c r="C92" s="13"/>
    </row>
    <row r="93" spans="1:3" x14ac:dyDescent="0.25">
      <c r="A93" s="43" t="s">
        <v>20</v>
      </c>
      <c r="B93" s="13">
        <v>15</v>
      </c>
      <c r="C93" s="13">
        <v>8.2333333333333343</v>
      </c>
    </row>
    <row r="94" spans="1:3" x14ac:dyDescent="0.25">
      <c r="A94" s="43" t="s">
        <v>21</v>
      </c>
      <c r="B94" s="13">
        <v>3.9999999999999991</v>
      </c>
      <c r="C94" s="13">
        <v>1.9166666666666667</v>
      </c>
    </row>
    <row r="95" spans="1:3" x14ac:dyDescent="0.25">
      <c r="A95" s="43" t="s">
        <v>19</v>
      </c>
      <c r="B95" s="13">
        <v>6.0000000000000009</v>
      </c>
      <c r="C95" s="13">
        <v>2.8166666666666664</v>
      </c>
    </row>
    <row r="96" spans="1:3" x14ac:dyDescent="0.25">
      <c r="A96" s="43" t="s">
        <v>18</v>
      </c>
      <c r="B96" s="13">
        <v>1</v>
      </c>
      <c r="C96" s="13">
        <v>1.25</v>
      </c>
    </row>
    <row r="97" spans="1:3" x14ac:dyDescent="0.25">
      <c r="A97" s="6" t="s">
        <v>1839</v>
      </c>
      <c r="B97" s="13"/>
      <c r="C97" s="13"/>
    </row>
    <row r="98" spans="1:3" x14ac:dyDescent="0.25">
      <c r="A98" s="43" t="s">
        <v>23</v>
      </c>
      <c r="B98" s="13">
        <v>65.009912222222226</v>
      </c>
      <c r="C98" s="13">
        <v>15.943333333333335</v>
      </c>
    </row>
    <row r="99" spans="1:3" x14ac:dyDescent="0.25">
      <c r="A99" s="43" t="s">
        <v>20</v>
      </c>
      <c r="B99" s="13">
        <v>21.651626944444448</v>
      </c>
      <c r="C99" s="13">
        <v>5.3800000000000008</v>
      </c>
    </row>
    <row r="100" spans="1:3" x14ac:dyDescent="0.25">
      <c r="A100" s="43" t="s">
        <v>21</v>
      </c>
      <c r="B100" s="13">
        <v>29.720366388888891</v>
      </c>
      <c r="C100" s="13">
        <v>14.733333333333334</v>
      </c>
    </row>
    <row r="101" spans="1:3" x14ac:dyDescent="0.25">
      <c r="A101" s="43" t="s">
        <v>19</v>
      </c>
      <c r="B101" s="13">
        <v>46.375817222222217</v>
      </c>
      <c r="C101" s="13">
        <v>16.126666666666669</v>
      </c>
    </row>
    <row r="102" spans="1:3" x14ac:dyDescent="0.25">
      <c r="A102" s="43" t="s">
        <v>18</v>
      </c>
      <c r="B102" s="13">
        <v>28.699437222222215</v>
      </c>
      <c r="C102" s="13">
        <v>11.616666666666667</v>
      </c>
    </row>
    <row r="103" spans="1:3" x14ac:dyDescent="0.25">
      <c r="A103" s="43" t="s">
        <v>22</v>
      </c>
      <c r="B103" s="13">
        <v>40.812136666666675</v>
      </c>
      <c r="C103" s="13">
        <v>16.686666666666667</v>
      </c>
    </row>
    <row r="104" spans="1:3" x14ac:dyDescent="0.25">
      <c r="A104" s="6" t="s">
        <v>1840</v>
      </c>
      <c r="B104" s="13"/>
      <c r="C104" s="13"/>
    </row>
    <row r="105" spans="1:3" x14ac:dyDescent="0.25">
      <c r="A105" s="43" t="s">
        <v>23</v>
      </c>
      <c r="B105" s="13">
        <v>53.932261111111124</v>
      </c>
      <c r="C105" s="13">
        <v>14.213333333333333</v>
      </c>
    </row>
    <row r="106" spans="1:3" x14ac:dyDescent="0.25">
      <c r="A106" s="43" t="s">
        <v>20</v>
      </c>
      <c r="B106" s="13">
        <v>31.260791666666673</v>
      </c>
      <c r="C106" s="13">
        <v>11.706666666666669</v>
      </c>
    </row>
    <row r="107" spans="1:3" x14ac:dyDescent="0.25">
      <c r="A107" s="43" t="s">
        <v>21</v>
      </c>
      <c r="B107" s="13">
        <v>42.298830833333341</v>
      </c>
      <c r="C107" s="13">
        <v>13.573333333333334</v>
      </c>
    </row>
    <row r="108" spans="1:3" x14ac:dyDescent="0.25">
      <c r="A108" s="43" t="s">
        <v>19</v>
      </c>
      <c r="B108" s="13">
        <v>41.810711944444449</v>
      </c>
      <c r="C108" s="13">
        <v>13.863333333333332</v>
      </c>
    </row>
    <row r="109" spans="1:3" x14ac:dyDescent="0.25">
      <c r="A109" s="43" t="s">
        <v>18</v>
      </c>
      <c r="B109" s="13">
        <v>38.931061111111113</v>
      </c>
      <c r="C109" s="13">
        <v>14.936666666666667</v>
      </c>
    </row>
    <row r="110" spans="1:3" x14ac:dyDescent="0.25">
      <c r="A110" s="43" t="s">
        <v>22</v>
      </c>
      <c r="B110" s="13">
        <v>27.558345833333334</v>
      </c>
      <c r="C110" s="13">
        <v>11.573333333333334</v>
      </c>
    </row>
    <row r="111" spans="1:3" x14ac:dyDescent="0.25">
      <c r="A111" s="6" t="s">
        <v>1841</v>
      </c>
      <c r="B111" s="13"/>
      <c r="C111" s="13"/>
    </row>
    <row r="112" spans="1:3" x14ac:dyDescent="0.25">
      <c r="A112" s="43" t="s">
        <v>23</v>
      </c>
      <c r="B112" s="13">
        <v>36.011477777777777</v>
      </c>
      <c r="C112" s="13">
        <v>11.713333333333333</v>
      </c>
    </row>
    <row r="113" spans="1:3" x14ac:dyDescent="0.25">
      <c r="A113" s="43" t="s">
        <v>20</v>
      </c>
      <c r="B113" s="13">
        <v>38.663292500000004</v>
      </c>
      <c r="C113" s="13">
        <v>16.36</v>
      </c>
    </row>
    <row r="114" spans="1:3" x14ac:dyDescent="0.25">
      <c r="A114" s="43" t="s">
        <v>21</v>
      </c>
      <c r="B114" s="13">
        <v>47.740120555555556</v>
      </c>
      <c r="C114" s="13">
        <v>14.236666666666665</v>
      </c>
    </row>
    <row r="115" spans="1:3" x14ac:dyDescent="0.25">
      <c r="A115" s="43" t="s">
        <v>19</v>
      </c>
      <c r="B115" s="13">
        <v>32.540297777777788</v>
      </c>
      <c r="C115" s="13">
        <v>11.7</v>
      </c>
    </row>
    <row r="116" spans="1:3" x14ac:dyDescent="0.25">
      <c r="A116" s="43" t="s">
        <v>18</v>
      </c>
      <c r="B116" s="13">
        <v>42.445704444444445</v>
      </c>
      <c r="C116" s="13">
        <v>15.803333333333333</v>
      </c>
    </row>
    <row r="117" spans="1:3" x14ac:dyDescent="0.25">
      <c r="A117" s="43" t="s">
        <v>22</v>
      </c>
      <c r="B117" s="13">
        <v>26.32067694444444</v>
      </c>
      <c r="C117" s="13">
        <v>10.766666666666666</v>
      </c>
    </row>
    <row r="118" spans="1:3" x14ac:dyDescent="0.25">
      <c r="A118" s="6" t="s">
        <v>1842</v>
      </c>
      <c r="B118" s="13"/>
      <c r="C118" s="13"/>
    </row>
    <row r="119" spans="1:3" x14ac:dyDescent="0.25">
      <c r="A119" s="43" t="s">
        <v>23</v>
      </c>
      <c r="B119" s="13">
        <v>61.402206388888878</v>
      </c>
      <c r="C119" s="13">
        <v>15.459999999999999</v>
      </c>
    </row>
    <row r="120" spans="1:3" x14ac:dyDescent="0.25">
      <c r="A120" s="43" t="s">
        <v>20</v>
      </c>
      <c r="B120" s="13">
        <v>47.608646111111121</v>
      </c>
      <c r="C120" s="13">
        <v>15.569999999999999</v>
      </c>
    </row>
    <row r="121" spans="1:3" x14ac:dyDescent="0.25">
      <c r="A121" s="43" t="s">
        <v>21</v>
      </c>
      <c r="B121" s="13">
        <v>43.687001388888881</v>
      </c>
      <c r="C121" s="13">
        <v>13.08</v>
      </c>
    </row>
    <row r="122" spans="1:3" x14ac:dyDescent="0.25">
      <c r="A122" s="43" t="s">
        <v>19</v>
      </c>
      <c r="B122" s="13">
        <v>27.905354722222228</v>
      </c>
      <c r="C122" s="13">
        <v>14.113333333333335</v>
      </c>
    </row>
    <row r="123" spans="1:3" x14ac:dyDescent="0.25">
      <c r="A123" s="43" t="s">
        <v>18</v>
      </c>
      <c r="B123" s="13">
        <v>28.659321666666667</v>
      </c>
      <c r="C123" s="13">
        <v>9.6</v>
      </c>
    </row>
    <row r="124" spans="1:3" x14ac:dyDescent="0.25">
      <c r="A124" s="43" t="s">
        <v>22</v>
      </c>
      <c r="B124" s="13">
        <v>27.037482777777782</v>
      </c>
      <c r="C124" s="13">
        <v>10.510000000000002</v>
      </c>
    </row>
    <row r="125" spans="1:3" x14ac:dyDescent="0.25">
      <c r="A125" s="6" t="s">
        <v>39</v>
      </c>
      <c r="B125" s="13">
        <v>1801.6596027777775</v>
      </c>
      <c r="C125" s="13">
        <v>645.51333333333412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FCA-5186-4548-9109-C424D4B27C86}">
  <sheetPr>
    <tabColor theme="8"/>
  </sheetPr>
  <dimension ref="A3:H191"/>
  <sheetViews>
    <sheetView topLeftCell="C110" workbookViewId="0">
      <selection activeCell="D114" sqref="D114"/>
    </sheetView>
  </sheetViews>
  <sheetFormatPr defaultRowHeight="15" x14ac:dyDescent="0.25"/>
  <cols>
    <col min="1" max="1" width="13.140625" bestFit="1" customWidth="1"/>
    <col min="2" max="2" width="21.5703125" bestFit="1" customWidth="1"/>
    <col min="3" max="3" width="41" bestFit="1" customWidth="1"/>
    <col min="4" max="4" width="36.42578125" bestFit="1" customWidth="1"/>
    <col min="5" max="5" width="13.140625" bestFit="1" customWidth="1"/>
    <col min="6" max="6" width="22.140625" bestFit="1" customWidth="1"/>
    <col min="7" max="7" width="27.28515625" bestFit="1" customWidth="1"/>
    <col min="8" max="8" width="21.5703125" bestFit="1" customWidth="1"/>
  </cols>
  <sheetData>
    <row r="3" spans="1:7" x14ac:dyDescent="0.25">
      <c r="A3" s="35" t="s">
        <v>38</v>
      </c>
      <c r="B3" s="13" t="s">
        <v>1815</v>
      </c>
      <c r="C3" s="13" t="s">
        <v>1816</v>
      </c>
      <c r="E3" s="35" t="s">
        <v>38</v>
      </c>
      <c r="F3" s="13" t="s">
        <v>1815</v>
      </c>
      <c r="G3" s="13" t="s">
        <v>1816</v>
      </c>
    </row>
    <row r="4" spans="1:7" x14ac:dyDescent="0.25">
      <c r="A4" s="36" t="s">
        <v>1843</v>
      </c>
      <c r="B4" s="13">
        <v>42.36999999999999</v>
      </c>
      <c r="C4" s="13">
        <v>34.039999999999992</v>
      </c>
      <c r="E4" s="36" t="s">
        <v>23</v>
      </c>
      <c r="F4" s="13">
        <v>55.426666666666648</v>
      </c>
      <c r="G4" s="13">
        <v>63.860000000000042</v>
      </c>
    </row>
    <row r="5" spans="1:7" x14ac:dyDescent="0.25">
      <c r="A5" s="36" t="s">
        <v>1844</v>
      </c>
      <c r="B5" s="13">
        <v>37.370000000000005</v>
      </c>
      <c r="C5" s="13">
        <v>35.130000000000017</v>
      </c>
      <c r="E5" s="36" t="s">
        <v>20</v>
      </c>
      <c r="F5" s="13">
        <v>56.546666666666667</v>
      </c>
      <c r="G5" s="13">
        <v>55.446666666666658</v>
      </c>
    </row>
    <row r="6" spans="1:7" x14ac:dyDescent="0.25">
      <c r="A6" s="36" t="s">
        <v>1845</v>
      </c>
      <c r="B6" s="13">
        <v>31.969999999999995</v>
      </c>
      <c r="C6" s="13">
        <v>40.880000000000024</v>
      </c>
      <c r="E6" s="36" t="s">
        <v>21</v>
      </c>
      <c r="F6" s="13">
        <v>60.48333333333332</v>
      </c>
      <c r="G6" s="13">
        <v>50.70333333333334</v>
      </c>
    </row>
    <row r="7" spans="1:7" x14ac:dyDescent="0.25">
      <c r="A7" s="36" t="s">
        <v>1846</v>
      </c>
      <c r="B7" s="13">
        <v>40.980000000000004</v>
      </c>
      <c r="C7" s="13">
        <v>38.960000000000008</v>
      </c>
      <c r="E7" s="36" t="s">
        <v>19</v>
      </c>
      <c r="F7" s="13">
        <v>54.6</v>
      </c>
      <c r="G7" s="13">
        <v>50.526666666666657</v>
      </c>
    </row>
    <row r="8" spans="1:7" x14ac:dyDescent="0.25">
      <c r="A8" s="36" t="s">
        <v>1847</v>
      </c>
      <c r="B8" s="13">
        <v>7.3199999999999994</v>
      </c>
      <c r="C8" s="13">
        <v>13.990000000000004</v>
      </c>
      <c r="E8" s="36" t="s">
        <v>18</v>
      </c>
      <c r="F8" s="13">
        <v>47.53000000000003</v>
      </c>
      <c r="G8" s="13">
        <v>61.709999999999994</v>
      </c>
    </row>
    <row r="9" spans="1:7" x14ac:dyDescent="0.25">
      <c r="A9" s="36" t="s">
        <v>1838</v>
      </c>
      <c r="B9" s="13">
        <v>7.2</v>
      </c>
      <c r="C9" s="13">
        <v>7.0166666666666657</v>
      </c>
      <c r="E9" s="36" t="s">
        <v>22</v>
      </c>
      <c r="F9" s="13">
        <v>60.876666666666658</v>
      </c>
      <c r="G9" s="13">
        <v>48.383333333333368</v>
      </c>
    </row>
    <row r="10" spans="1:7" x14ac:dyDescent="0.25">
      <c r="A10" s="36" t="s">
        <v>1839</v>
      </c>
      <c r="B10" s="13">
        <v>41.293333333333337</v>
      </c>
      <c r="C10" s="13">
        <v>40.943333333333314</v>
      </c>
      <c r="E10" s="36" t="s">
        <v>39</v>
      </c>
      <c r="F10" s="13">
        <v>335.46333333333274</v>
      </c>
      <c r="G10" s="13">
        <v>330.63000000000011</v>
      </c>
    </row>
    <row r="11" spans="1:7" x14ac:dyDescent="0.25">
      <c r="A11" s="36" t="s">
        <v>1840</v>
      </c>
      <c r="B11" s="13">
        <v>43.750000000000021</v>
      </c>
      <c r="C11" s="13">
        <v>39.840000000000018</v>
      </c>
    </row>
    <row r="12" spans="1:7" x14ac:dyDescent="0.25">
      <c r="A12" s="36" t="s">
        <v>1841</v>
      </c>
      <c r="B12" s="13">
        <v>43.68</v>
      </c>
      <c r="C12" s="13">
        <v>40.409999999999997</v>
      </c>
    </row>
    <row r="13" spans="1:7" x14ac:dyDescent="0.25">
      <c r="A13" s="36" t="s">
        <v>1842</v>
      </c>
      <c r="B13" s="13">
        <v>39.529999999999994</v>
      </c>
      <c r="C13" s="13">
        <v>39.419999999999995</v>
      </c>
    </row>
    <row r="14" spans="1:7" x14ac:dyDescent="0.25">
      <c r="A14" s="36" t="s">
        <v>39</v>
      </c>
      <c r="B14" s="13">
        <v>335.46333333333274</v>
      </c>
      <c r="C14" s="13">
        <v>330.63000000000011</v>
      </c>
    </row>
    <row r="33" spans="1:3" x14ac:dyDescent="0.25">
      <c r="A33" s="35" t="s">
        <v>38</v>
      </c>
      <c r="B33" s="13" t="s">
        <v>1810</v>
      </c>
      <c r="C33" s="13" t="s">
        <v>1848</v>
      </c>
    </row>
    <row r="34" spans="1:3" x14ac:dyDescent="0.25">
      <c r="A34" s="36" t="s">
        <v>23</v>
      </c>
      <c r="B34" s="13">
        <v>515.64352805555541</v>
      </c>
      <c r="C34" s="13">
        <v>295.63333333333281</v>
      </c>
    </row>
    <row r="35" spans="1:3" x14ac:dyDescent="0.25">
      <c r="A35" s="36" t="s">
        <v>20</v>
      </c>
      <c r="B35" s="13">
        <v>390.21908222222237</v>
      </c>
      <c r="C35" s="13">
        <v>174</v>
      </c>
    </row>
    <row r="36" spans="1:3" x14ac:dyDescent="0.25">
      <c r="A36" s="36" t="s">
        <v>21</v>
      </c>
      <c r="B36" s="13">
        <v>398.54138444444447</v>
      </c>
      <c r="C36" s="13">
        <v>171</v>
      </c>
    </row>
    <row r="37" spans="1:3" x14ac:dyDescent="0.25">
      <c r="A37" s="36" t="s">
        <v>19</v>
      </c>
      <c r="B37" s="13">
        <v>388.72715333333304</v>
      </c>
      <c r="C37" s="13">
        <v>172</v>
      </c>
    </row>
    <row r="38" spans="1:3" x14ac:dyDescent="0.25">
      <c r="A38" s="36" t="s">
        <v>18</v>
      </c>
      <c r="B38" s="13">
        <v>374.80391111111118</v>
      </c>
      <c r="C38" s="13">
        <v>169</v>
      </c>
    </row>
    <row r="39" spans="1:3" x14ac:dyDescent="0.25">
      <c r="A39" s="36" t="s">
        <v>22</v>
      </c>
      <c r="B39" s="13">
        <v>379.23787694444445</v>
      </c>
      <c r="C39" s="13">
        <v>171</v>
      </c>
    </row>
    <row r="40" spans="1:3" x14ac:dyDescent="0.25">
      <c r="A40" s="36" t="s">
        <v>39</v>
      </c>
      <c r="B40" s="13">
        <v>2447.1729361111143</v>
      </c>
      <c r="C40" s="13">
        <v>1152.6333333333346</v>
      </c>
    </row>
    <row r="43" spans="1:3" x14ac:dyDescent="0.25">
      <c r="A43" s="35" t="s">
        <v>38</v>
      </c>
      <c r="B43" s="13" t="s">
        <v>1810</v>
      </c>
      <c r="C43" s="13" t="s">
        <v>1809</v>
      </c>
    </row>
    <row r="44" spans="1:3" x14ac:dyDescent="0.25">
      <c r="A44" s="36" t="s">
        <v>23</v>
      </c>
      <c r="B44" s="13">
        <v>515.64352805555541</v>
      </c>
      <c r="C44" s="13">
        <v>114.94000000000007</v>
      </c>
    </row>
    <row r="45" spans="1:3" x14ac:dyDescent="0.25">
      <c r="A45" s="36" t="s">
        <v>20</v>
      </c>
      <c r="B45" s="13">
        <v>390.21908222222237</v>
      </c>
      <c r="C45" s="13">
        <v>107.31666666666672</v>
      </c>
    </row>
    <row r="46" spans="1:3" x14ac:dyDescent="0.25">
      <c r="A46" s="36" t="s">
        <v>21</v>
      </c>
      <c r="B46" s="13">
        <v>398.54138444444447</v>
      </c>
      <c r="C46" s="13">
        <v>107.83000000000004</v>
      </c>
    </row>
    <row r="47" spans="1:3" x14ac:dyDescent="0.25">
      <c r="A47" s="36" t="s">
        <v>19</v>
      </c>
      <c r="B47" s="13">
        <v>388.72715333333304</v>
      </c>
      <c r="C47" s="13">
        <v>101.55666666666666</v>
      </c>
    </row>
    <row r="48" spans="1:3" x14ac:dyDescent="0.25">
      <c r="A48" s="36" t="s">
        <v>18</v>
      </c>
      <c r="B48" s="13">
        <v>374.80391111111118</v>
      </c>
      <c r="C48" s="13">
        <v>107.08333333333333</v>
      </c>
    </row>
    <row r="49" spans="1:4" x14ac:dyDescent="0.25">
      <c r="A49" s="36" t="s">
        <v>22</v>
      </c>
      <c r="B49" s="13">
        <v>379.23787694444445</v>
      </c>
      <c r="C49" s="13">
        <v>106.78666666666665</v>
      </c>
    </row>
    <row r="50" spans="1:4" x14ac:dyDescent="0.25">
      <c r="A50" s="36" t="s">
        <v>39</v>
      </c>
      <c r="B50" s="13">
        <v>2447.1729361111143</v>
      </c>
      <c r="C50" s="13">
        <v>645.51333333333412</v>
      </c>
    </row>
    <row r="54" spans="1:4" x14ac:dyDescent="0.25">
      <c r="C54" s="5" t="s">
        <v>38</v>
      </c>
      <c r="D54" t="s">
        <v>1810</v>
      </c>
    </row>
    <row r="55" spans="1:4" x14ac:dyDescent="0.25">
      <c r="C55" s="6" t="s">
        <v>1843</v>
      </c>
      <c r="D55" s="8"/>
    </row>
    <row r="56" spans="1:4" x14ac:dyDescent="0.25">
      <c r="C56" s="43" t="s">
        <v>23</v>
      </c>
      <c r="D56" s="8">
        <v>65.046693333333337</v>
      </c>
    </row>
    <row r="57" spans="1:4" x14ac:dyDescent="0.25">
      <c r="C57" s="43" t="s">
        <v>20</v>
      </c>
      <c r="D57" s="8">
        <v>58.274053055555541</v>
      </c>
    </row>
    <row r="58" spans="1:4" x14ac:dyDescent="0.25">
      <c r="C58" s="43" t="s">
        <v>21</v>
      </c>
      <c r="D58" s="8">
        <v>39.494901388888898</v>
      </c>
    </row>
    <row r="59" spans="1:4" x14ac:dyDescent="0.25">
      <c r="C59" s="43" t="s">
        <v>19</v>
      </c>
      <c r="D59" s="8">
        <v>44.569552222222221</v>
      </c>
    </row>
    <row r="60" spans="1:4" x14ac:dyDescent="0.25">
      <c r="C60" s="43" t="s">
        <v>18</v>
      </c>
      <c r="D60" s="8">
        <v>49.681269722222247</v>
      </c>
    </row>
    <row r="61" spans="1:4" x14ac:dyDescent="0.25">
      <c r="C61" s="43" t="s">
        <v>22</v>
      </c>
      <c r="D61" s="8">
        <v>51.051977499999992</v>
      </c>
    </row>
    <row r="62" spans="1:4" x14ac:dyDescent="0.25">
      <c r="C62" s="6" t="s">
        <v>1844</v>
      </c>
      <c r="D62" s="8"/>
    </row>
    <row r="63" spans="1:4" x14ac:dyDescent="0.25">
      <c r="C63" s="43" t="s">
        <v>23</v>
      </c>
      <c r="D63" s="8">
        <v>43.415560277777779</v>
      </c>
    </row>
    <row r="64" spans="1:4" x14ac:dyDescent="0.25">
      <c r="C64" s="43" t="s">
        <v>20</v>
      </c>
      <c r="D64" s="8">
        <v>46.340043333333327</v>
      </c>
    </row>
    <row r="65" spans="3:8" x14ac:dyDescent="0.25">
      <c r="C65" s="43" t="s">
        <v>21</v>
      </c>
      <c r="D65" s="8">
        <v>55.216328333333337</v>
      </c>
    </row>
    <row r="66" spans="3:8" x14ac:dyDescent="0.25">
      <c r="C66" s="43" t="s">
        <v>19</v>
      </c>
      <c r="D66" s="8">
        <v>49.57033083333333</v>
      </c>
    </row>
    <row r="67" spans="3:8" x14ac:dyDescent="0.25">
      <c r="C67" s="43" t="s">
        <v>18</v>
      </c>
      <c r="D67" s="8">
        <v>49.896099444444452</v>
      </c>
    </row>
    <row r="68" spans="3:8" x14ac:dyDescent="0.25">
      <c r="C68" s="43" t="s">
        <v>22</v>
      </c>
      <c r="D68" s="8">
        <v>42.711518333333345</v>
      </c>
    </row>
    <row r="69" spans="3:8" x14ac:dyDescent="0.25">
      <c r="C69" s="6" t="s">
        <v>1845</v>
      </c>
      <c r="D69" s="8"/>
    </row>
    <row r="70" spans="3:8" x14ac:dyDescent="0.25">
      <c r="C70" s="43" t="s">
        <v>23</v>
      </c>
      <c r="D70" s="8">
        <v>69.212975277777758</v>
      </c>
    </row>
    <row r="71" spans="3:8" x14ac:dyDescent="0.25">
      <c r="C71" s="43" t="s">
        <v>20</v>
      </c>
      <c r="D71" s="8">
        <v>38.362210000000012</v>
      </c>
    </row>
    <row r="72" spans="3:8" x14ac:dyDescent="0.25">
      <c r="C72" s="43" t="s">
        <v>21</v>
      </c>
      <c r="D72" s="8">
        <v>47.122909999999997</v>
      </c>
    </row>
    <row r="73" spans="3:8" x14ac:dyDescent="0.25">
      <c r="C73" s="43" t="s">
        <v>19</v>
      </c>
      <c r="D73" s="8">
        <v>50.943731944444437</v>
      </c>
    </row>
    <row r="74" spans="3:8" x14ac:dyDescent="0.25">
      <c r="C74" s="43" t="s">
        <v>18</v>
      </c>
      <c r="D74" s="8">
        <v>43.77490916666666</v>
      </c>
      <c r="E74" s="5" t="s">
        <v>38</v>
      </c>
      <c r="F74" t="s">
        <v>1808</v>
      </c>
      <c r="G74" t="s">
        <v>1809</v>
      </c>
      <c r="H74" t="s">
        <v>1810</v>
      </c>
    </row>
    <row r="75" spans="3:8" x14ac:dyDescent="0.25">
      <c r="C75" s="43" t="s">
        <v>22</v>
      </c>
      <c r="D75" s="8">
        <v>70.856289444444471</v>
      </c>
      <c r="E75" s="6" t="s">
        <v>23</v>
      </c>
      <c r="F75" s="13">
        <v>400.7035280555553</v>
      </c>
      <c r="G75" s="13">
        <v>114.94000000000007</v>
      </c>
      <c r="H75" s="13">
        <v>515.64352805555541</v>
      </c>
    </row>
    <row r="76" spans="3:8" x14ac:dyDescent="0.25">
      <c r="C76" s="6" t="s">
        <v>1846</v>
      </c>
      <c r="D76" s="8"/>
      <c r="E76" s="6" t="s">
        <v>20</v>
      </c>
      <c r="F76" s="13">
        <v>282.90241555555571</v>
      </c>
      <c r="G76" s="13">
        <v>107.31666666666672</v>
      </c>
      <c r="H76" s="13">
        <v>390.21908222222237</v>
      </c>
    </row>
    <row r="77" spans="3:8" x14ac:dyDescent="0.25">
      <c r="C77" s="43" t="s">
        <v>23</v>
      </c>
      <c r="D77" s="8">
        <v>54.482441666666659</v>
      </c>
      <c r="E77" s="6" t="s">
        <v>21</v>
      </c>
      <c r="F77" s="13">
        <v>290.71138444444449</v>
      </c>
      <c r="G77" s="13">
        <v>107.83000000000004</v>
      </c>
      <c r="H77" s="13">
        <v>398.54138444444447</v>
      </c>
    </row>
    <row r="78" spans="3:8" x14ac:dyDescent="0.25">
      <c r="C78" s="43" t="s">
        <v>20</v>
      </c>
      <c r="D78" s="8">
        <v>28.808338611111111</v>
      </c>
      <c r="E78" s="6" t="s">
        <v>19</v>
      </c>
      <c r="F78" s="13">
        <v>287.1704866666667</v>
      </c>
      <c r="G78" s="13">
        <v>101.55666666666666</v>
      </c>
      <c r="H78" s="13">
        <v>388.72715333333304</v>
      </c>
    </row>
    <row r="79" spans="3:8" x14ac:dyDescent="0.25">
      <c r="C79" s="43" t="s">
        <v>21</v>
      </c>
      <c r="D79" s="8">
        <v>25.72092555555556</v>
      </c>
      <c r="E79" s="6" t="s">
        <v>18</v>
      </c>
      <c r="F79" s="13">
        <v>267.72057777777798</v>
      </c>
      <c r="G79" s="13">
        <v>107.08333333333333</v>
      </c>
      <c r="H79" s="13">
        <v>374.80391111111118</v>
      </c>
    </row>
    <row r="80" spans="3:8" x14ac:dyDescent="0.25">
      <c r="C80" s="43" t="s">
        <v>19</v>
      </c>
      <c r="D80" s="8">
        <v>25.39135666666666</v>
      </c>
      <c r="E80" s="6" t="s">
        <v>22</v>
      </c>
      <c r="F80" s="13">
        <v>272.45121027777776</v>
      </c>
      <c r="G80" s="13">
        <v>106.78666666666665</v>
      </c>
      <c r="H80" s="13">
        <v>379.23787694444445</v>
      </c>
    </row>
    <row r="81" spans="3:8" x14ac:dyDescent="0.25">
      <c r="C81" s="43" t="s">
        <v>18</v>
      </c>
      <c r="D81" s="8">
        <v>27.509327222222225</v>
      </c>
      <c r="E81" s="6" t="s">
        <v>39</v>
      </c>
      <c r="F81" s="13">
        <v>1801.6596027777775</v>
      </c>
      <c r="G81" s="13">
        <v>645.51333333333412</v>
      </c>
      <c r="H81" s="13">
        <v>2447.1729361111143</v>
      </c>
    </row>
    <row r="82" spans="3:8" x14ac:dyDescent="0.25">
      <c r="C82" s="43" t="s">
        <v>22</v>
      </c>
      <c r="D82" s="8">
        <v>38.352782777777769</v>
      </c>
    </row>
    <row r="83" spans="3:8" x14ac:dyDescent="0.25">
      <c r="C83" s="6" t="s">
        <v>1847</v>
      </c>
      <c r="D83" s="8"/>
    </row>
    <row r="84" spans="3:8" x14ac:dyDescent="0.25">
      <c r="C84" s="43" t="s">
        <v>23</v>
      </c>
      <c r="D84" s="8">
        <v>9.800000000000006</v>
      </c>
    </row>
    <row r="85" spans="3:8" x14ac:dyDescent="0.25">
      <c r="C85" s="43" t="s">
        <v>20</v>
      </c>
      <c r="D85" s="8">
        <v>7.0000800000000023</v>
      </c>
    </row>
    <row r="86" spans="3:8" x14ac:dyDescent="0.25">
      <c r="C86" s="43" t="s">
        <v>21</v>
      </c>
      <c r="D86" s="8">
        <v>6.0000000000000018</v>
      </c>
    </row>
    <row r="87" spans="3:8" x14ac:dyDescent="0.25">
      <c r="C87" s="43" t="s">
        <v>19</v>
      </c>
      <c r="D87" s="8">
        <v>4.9999999999999982</v>
      </c>
    </row>
    <row r="88" spans="3:8" x14ac:dyDescent="0.25">
      <c r="C88" s="43" t="s">
        <v>18</v>
      </c>
      <c r="D88" s="8">
        <v>11.000114444444449</v>
      </c>
    </row>
    <row r="89" spans="3:8" x14ac:dyDescent="0.25">
      <c r="C89" s="43" t="s">
        <v>22</v>
      </c>
      <c r="D89" s="8">
        <v>5.0000000000000036</v>
      </c>
    </row>
    <row r="90" spans="3:8" x14ac:dyDescent="0.25">
      <c r="C90" s="6" t="s">
        <v>1838</v>
      </c>
      <c r="D90" s="8"/>
    </row>
    <row r="91" spans="3:8" x14ac:dyDescent="0.25">
      <c r="C91" s="43" t="s">
        <v>20</v>
      </c>
      <c r="D91" s="8">
        <v>23.233333333333331</v>
      </c>
    </row>
    <row r="92" spans="3:8" x14ac:dyDescent="0.25">
      <c r="C92" s="43" t="s">
        <v>21</v>
      </c>
      <c r="D92" s="8">
        <v>5.9166666666666652</v>
      </c>
    </row>
    <row r="93" spans="3:8" x14ac:dyDescent="0.25">
      <c r="C93" s="43" t="s">
        <v>19</v>
      </c>
      <c r="D93" s="8">
        <v>8.8166666666666664</v>
      </c>
    </row>
    <row r="94" spans="3:8" x14ac:dyDescent="0.25">
      <c r="C94" s="43" t="s">
        <v>18</v>
      </c>
      <c r="D94" s="8">
        <v>2.25</v>
      </c>
    </row>
    <row r="95" spans="3:8" x14ac:dyDescent="0.25">
      <c r="C95" s="6" t="s">
        <v>1839</v>
      </c>
      <c r="D95" s="8"/>
    </row>
    <row r="96" spans="3:8" x14ac:dyDescent="0.25">
      <c r="C96" s="43" t="s">
        <v>23</v>
      </c>
      <c r="D96" s="8">
        <v>80.95324555555554</v>
      </c>
    </row>
    <row r="97" spans="3:4" x14ac:dyDescent="0.25">
      <c r="C97" s="43" t="s">
        <v>20</v>
      </c>
      <c r="D97" s="8">
        <v>27.031626944444444</v>
      </c>
    </row>
    <row r="98" spans="3:4" x14ac:dyDescent="0.25">
      <c r="C98" s="43" t="s">
        <v>21</v>
      </c>
      <c r="D98" s="8">
        <v>44.453699722222218</v>
      </c>
    </row>
    <row r="99" spans="3:4" x14ac:dyDescent="0.25">
      <c r="C99" s="43" t="s">
        <v>19</v>
      </c>
      <c r="D99" s="8">
        <v>62.502483888888882</v>
      </c>
    </row>
    <row r="100" spans="3:4" x14ac:dyDescent="0.25">
      <c r="C100" s="43" t="s">
        <v>18</v>
      </c>
      <c r="D100" s="8">
        <v>40.316103888888883</v>
      </c>
    </row>
    <row r="101" spans="3:4" x14ac:dyDescent="0.25">
      <c r="C101" s="43" t="s">
        <v>22</v>
      </c>
      <c r="D101" s="8">
        <v>57.498803333333342</v>
      </c>
    </row>
    <row r="102" spans="3:4" x14ac:dyDescent="0.25">
      <c r="C102" s="6" t="s">
        <v>1840</v>
      </c>
      <c r="D102" s="8"/>
    </row>
    <row r="103" spans="3:4" x14ac:dyDescent="0.25">
      <c r="C103" s="43" t="s">
        <v>23</v>
      </c>
      <c r="D103" s="8">
        <v>68.145594444444455</v>
      </c>
    </row>
    <row r="104" spans="3:4" x14ac:dyDescent="0.25">
      <c r="C104" s="43" t="s">
        <v>20</v>
      </c>
      <c r="D104" s="8">
        <v>42.96745833333334</v>
      </c>
    </row>
    <row r="105" spans="3:4" x14ac:dyDescent="0.25">
      <c r="C105" s="43" t="s">
        <v>21</v>
      </c>
      <c r="D105" s="8">
        <v>55.872164166666671</v>
      </c>
    </row>
    <row r="106" spans="3:4" x14ac:dyDescent="0.25">
      <c r="C106" s="43" t="s">
        <v>19</v>
      </c>
      <c r="D106" s="8">
        <v>55.674045277777779</v>
      </c>
    </row>
    <row r="107" spans="3:4" x14ac:dyDescent="0.25">
      <c r="C107" s="43" t="s">
        <v>18</v>
      </c>
      <c r="D107" s="8">
        <v>53.86772777777778</v>
      </c>
    </row>
    <row r="108" spans="3:4" x14ac:dyDescent="0.25">
      <c r="C108" s="43" t="s">
        <v>22</v>
      </c>
      <c r="D108" s="8">
        <v>39.131679166666672</v>
      </c>
    </row>
    <row r="109" spans="3:4" x14ac:dyDescent="0.25">
      <c r="C109" s="6" t="s">
        <v>1841</v>
      </c>
      <c r="D109" s="8"/>
    </row>
    <row r="110" spans="3:4" x14ac:dyDescent="0.25">
      <c r="C110" s="43" t="s">
        <v>23</v>
      </c>
      <c r="D110" s="8">
        <v>47.724811111111109</v>
      </c>
    </row>
    <row r="111" spans="3:4" x14ac:dyDescent="0.25">
      <c r="C111" s="43" t="s">
        <v>20</v>
      </c>
      <c r="D111" s="8">
        <v>55.023292499999997</v>
      </c>
    </row>
    <row r="112" spans="3:4" x14ac:dyDescent="0.25">
      <c r="C112" s="43" t="s">
        <v>21</v>
      </c>
      <c r="D112" s="8">
        <v>61.976787222222242</v>
      </c>
    </row>
    <row r="113" spans="1:4" x14ac:dyDescent="0.25">
      <c r="C113" s="43" t="s">
        <v>19</v>
      </c>
      <c r="D113" s="8">
        <v>44.240297777777791</v>
      </c>
    </row>
    <row r="114" spans="1:4" x14ac:dyDescent="0.25">
      <c r="C114" s="43" t="s">
        <v>18</v>
      </c>
      <c r="D114" s="8">
        <v>58.249037777777772</v>
      </c>
    </row>
    <row r="115" spans="1:4" x14ac:dyDescent="0.25">
      <c r="C115" s="43" t="s">
        <v>22</v>
      </c>
      <c r="D115" s="8">
        <v>37.087343611111109</v>
      </c>
    </row>
    <row r="116" spans="1:4" x14ac:dyDescent="0.25">
      <c r="C116" s="6" t="s">
        <v>1842</v>
      </c>
      <c r="D116" s="8"/>
    </row>
    <row r="117" spans="1:4" x14ac:dyDescent="0.25">
      <c r="C117" s="43" t="s">
        <v>23</v>
      </c>
      <c r="D117" s="8">
        <v>76.862206388888879</v>
      </c>
    </row>
    <row r="118" spans="1:4" x14ac:dyDescent="0.25">
      <c r="C118" s="43" t="s">
        <v>20</v>
      </c>
      <c r="D118" s="8">
        <v>63.178646111111135</v>
      </c>
    </row>
    <row r="119" spans="1:4" x14ac:dyDescent="0.25">
      <c r="C119" s="43" t="s">
        <v>21</v>
      </c>
      <c r="D119" s="8">
        <v>56.767001388888886</v>
      </c>
    </row>
    <row r="120" spans="1:4" x14ac:dyDescent="0.25">
      <c r="C120" s="43" t="s">
        <v>19</v>
      </c>
      <c r="D120" s="8">
        <v>42.018688055555558</v>
      </c>
    </row>
    <row r="121" spans="1:4" x14ac:dyDescent="0.25">
      <c r="C121" s="43" t="s">
        <v>18</v>
      </c>
      <c r="D121" s="8">
        <v>38.259321666666665</v>
      </c>
    </row>
    <row r="122" spans="1:4" x14ac:dyDescent="0.25">
      <c r="C122" s="43" t="s">
        <v>22</v>
      </c>
      <c r="D122" s="8">
        <v>37.54748277777778</v>
      </c>
    </row>
    <row r="123" spans="1:4" x14ac:dyDescent="0.25">
      <c r="C123" s="6" t="s">
        <v>39</v>
      </c>
      <c r="D123" s="8">
        <v>2447.1729361111143</v>
      </c>
    </row>
    <row r="126" spans="1:4" x14ac:dyDescent="0.25">
      <c r="A126" s="5" t="s">
        <v>38</v>
      </c>
      <c r="B126" t="s">
        <v>1810</v>
      </c>
      <c r="C126" t="s">
        <v>1816</v>
      </c>
      <c r="D126" t="s">
        <v>1815</v>
      </c>
    </row>
    <row r="127" spans="1:4" x14ac:dyDescent="0.25">
      <c r="A127" s="6" t="s">
        <v>23</v>
      </c>
      <c r="B127" s="13"/>
      <c r="C127" s="13"/>
      <c r="D127" s="13"/>
    </row>
    <row r="128" spans="1:4" x14ac:dyDescent="0.25">
      <c r="A128" s="43" t="s">
        <v>1843</v>
      </c>
      <c r="B128" s="13">
        <v>65.046693333333337</v>
      </c>
      <c r="C128" s="13">
        <v>6.14</v>
      </c>
      <c r="D128" s="13">
        <v>6.2900000000000009</v>
      </c>
    </row>
    <row r="129" spans="1:4" x14ac:dyDescent="0.25">
      <c r="A129" s="43" t="s">
        <v>1844</v>
      </c>
      <c r="B129" s="13">
        <v>43.415560277777779</v>
      </c>
      <c r="C129" s="13">
        <v>6.0299999999999994</v>
      </c>
      <c r="D129" s="13">
        <v>2.6300000000000003</v>
      </c>
    </row>
    <row r="130" spans="1:4" x14ac:dyDescent="0.25">
      <c r="A130" s="43" t="s">
        <v>1845</v>
      </c>
      <c r="B130" s="13">
        <v>69.212975277777758</v>
      </c>
      <c r="C130" s="13">
        <v>10.020000000000001</v>
      </c>
      <c r="D130" s="13">
        <v>6.09</v>
      </c>
    </row>
    <row r="131" spans="1:4" x14ac:dyDescent="0.25">
      <c r="A131" s="43" t="s">
        <v>1846</v>
      </c>
      <c r="B131" s="13">
        <v>54.482441666666659</v>
      </c>
      <c r="C131" s="13">
        <v>6.8699999999999992</v>
      </c>
      <c r="D131" s="13">
        <v>10.94</v>
      </c>
    </row>
    <row r="132" spans="1:4" x14ac:dyDescent="0.25">
      <c r="A132" s="43" t="s">
        <v>1847</v>
      </c>
      <c r="B132" s="13">
        <v>9.800000000000006</v>
      </c>
      <c r="C132" s="13">
        <v>2.08</v>
      </c>
      <c r="D132" s="13">
        <v>2.35</v>
      </c>
    </row>
    <row r="133" spans="1:4" x14ac:dyDescent="0.25">
      <c r="A133" s="43" t="s">
        <v>1839</v>
      </c>
      <c r="B133" s="13">
        <v>80.95324555555554</v>
      </c>
      <c r="C133" s="13">
        <v>10.700000000000003</v>
      </c>
      <c r="D133" s="13">
        <v>6.3966666666666674</v>
      </c>
    </row>
    <row r="134" spans="1:4" x14ac:dyDescent="0.25">
      <c r="A134" s="43" t="s">
        <v>1840</v>
      </c>
      <c r="B134" s="13">
        <v>68.145594444444455</v>
      </c>
      <c r="C134" s="13">
        <v>5.8500000000000005</v>
      </c>
      <c r="D134" s="13">
        <v>8.98</v>
      </c>
    </row>
    <row r="135" spans="1:4" x14ac:dyDescent="0.25">
      <c r="A135" s="43" t="s">
        <v>1841</v>
      </c>
      <c r="B135" s="13">
        <v>47.724811111111109</v>
      </c>
      <c r="C135" s="13">
        <v>7.8100000000000005</v>
      </c>
      <c r="D135" s="13">
        <v>4.6500000000000004</v>
      </c>
    </row>
    <row r="136" spans="1:4" x14ac:dyDescent="0.25">
      <c r="A136" s="43" t="s">
        <v>1842</v>
      </c>
      <c r="B136" s="13">
        <v>76.862206388888879</v>
      </c>
      <c r="C136" s="13">
        <v>8.36</v>
      </c>
      <c r="D136" s="13">
        <v>7.1</v>
      </c>
    </row>
    <row r="137" spans="1:4" x14ac:dyDescent="0.25">
      <c r="A137" s="6" t="s">
        <v>20</v>
      </c>
      <c r="B137" s="13"/>
      <c r="C137" s="13"/>
      <c r="D137" s="13"/>
    </row>
    <row r="138" spans="1:4" x14ac:dyDescent="0.25">
      <c r="A138" s="43" t="s">
        <v>1843</v>
      </c>
      <c r="B138" s="13">
        <v>58.274053055555541</v>
      </c>
      <c r="C138" s="13">
        <v>7.2099999999999991</v>
      </c>
      <c r="D138" s="13">
        <v>7.85</v>
      </c>
    </row>
    <row r="139" spans="1:4" x14ac:dyDescent="0.25">
      <c r="A139" s="43" t="s">
        <v>1844</v>
      </c>
      <c r="B139" s="13">
        <v>46.340043333333327</v>
      </c>
      <c r="C139" s="13">
        <v>5.74</v>
      </c>
      <c r="D139" s="13">
        <v>5.1400000000000015</v>
      </c>
    </row>
    <row r="140" spans="1:4" x14ac:dyDescent="0.25">
      <c r="A140" s="43" t="s">
        <v>1845</v>
      </c>
      <c r="B140" s="13">
        <v>38.362210000000012</v>
      </c>
      <c r="C140" s="13">
        <v>6.129999999999999</v>
      </c>
      <c r="D140" s="13">
        <v>3.75</v>
      </c>
    </row>
    <row r="141" spans="1:4" x14ac:dyDescent="0.25">
      <c r="A141" s="43" t="s">
        <v>1846</v>
      </c>
      <c r="B141" s="13">
        <v>28.808338611111111</v>
      </c>
      <c r="C141" s="13">
        <v>6.92</v>
      </c>
      <c r="D141" s="13">
        <v>7.5100000000000007</v>
      </c>
    </row>
    <row r="142" spans="1:4" x14ac:dyDescent="0.25">
      <c r="A142" s="43" t="s">
        <v>1847</v>
      </c>
      <c r="B142" s="13">
        <v>7.0000800000000023</v>
      </c>
      <c r="C142" s="13">
        <v>2.08</v>
      </c>
      <c r="D142" s="13">
        <v>1.4100000000000001</v>
      </c>
    </row>
    <row r="143" spans="1:4" x14ac:dyDescent="0.25">
      <c r="A143" s="43" t="s">
        <v>1838</v>
      </c>
      <c r="B143" s="13">
        <v>23.233333333333331</v>
      </c>
      <c r="C143" s="13">
        <v>4.7666666666666666</v>
      </c>
      <c r="D143" s="13">
        <v>3.4666666666666668</v>
      </c>
    </row>
    <row r="144" spans="1:4" x14ac:dyDescent="0.25">
      <c r="A144" s="43" t="s">
        <v>1839</v>
      </c>
      <c r="B144" s="13">
        <v>27.031626944444444</v>
      </c>
      <c r="C144" s="13">
        <v>2.44</v>
      </c>
      <c r="D144" s="13">
        <v>2.94</v>
      </c>
    </row>
    <row r="145" spans="1:4" x14ac:dyDescent="0.25">
      <c r="A145" s="43" t="s">
        <v>1840</v>
      </c>
      <c r="B145" s="13">
        <v>42.96745833333334</v>
      </c>
      <c r="C145" s="13">
        <v>6.2100000000000009</v>
      </c>
      <c r="D145" s="13">
        <v>5.8299999999999992</v>
      </c>
    </row>
    <row r="146" spans="1:4" x14ac:dyDescent="0.25">
      <c r="A146" s="43" t="s">
        <v>1841</v>
      </c>
      <c r="B146" s="13">
        <v>55.023292499999997</v>
      </c>
      <c r="C146" s="13">
        <v>7.34</v>
      </c>
      <c r="D146" s="13">
        <v>9.6899999999999977</v>
      </c>
    </row>
    <row r="147" spans="1:4" x14ac:dyDescent="0.25">
      <c r="A147" s="43" t="s">
        <v>1842</v>
      </c>
      <c r="B147" s="13">
        <v>63.178646111111135</v>
      </c>
      <c r="C147" s="13">
        <v>6.6100000000000012</v>
      </c>
      <c r="D147" s="13">
        <v>8.9600000000000009</v>
      </c>
    </row>
    <row r="148" spans="1:4" x14ac:dyDescent="0.25">
      <c r="A148" s="6" t="s">
        <v>21</v>
      </c>
      <c r="B148" s="13"/>
      <c r="C148" s="13"/>
      <c r="D148" s="13"/>
    </row>
    <row r="149" spans="1:4" x14ac:dyDescent="0.25">
      <c r="A149" s="43" t="s">
        <v>1843</v>
      </c>
      <c r="B149" s="13">
        <v>39.494901388888898</v>
      </c>
      <c r="C149" s="13">
        <v>4.42</v>
      </c>
      <c r="D149" s="13">
        <v>7.32</v>
      </c>
    </row>
    <row r="150" spans="1:4" x14ac:dyDescent="0.25">
      <c r="A150" s="43" t="s">
        <v>1844</v>
      </c>
      <c r="B150" s="13">
        <v>55.216328333333337</v>
      </c>
      <c r="C150" s="13">
        <v>7.4099999999999993</v>
      </c>
      <c r="D150" s="13">
        <v>9.7100000000000009</v>
      </c>
    </row>
    <row r="151" spans="1:4" x14ac:dyDescent="0.25">
      <c r="A151" s="43" t="s">
        <v>1845</v>
      </c>
      <c r="B151" s="13">
        <v>47.122909999999997</v>
      </c>
      <c r="C151" s="13">
        <v>8.4400000000000013</v>
      </c>
      <c r="D151" s="13">
        <v>3.3</v>
      </c>
    </row>
    <row r="152" spans="1:4" x14ac:dyDescent="0.25">
      <c r="A152" s="43" t="s">
        <v>1846</v>
      </c>
      <c r="B152" s="13">
        <v>25.72092555555556</v>
      </c>
      <c r="C152" s="13">
        <v>3.8699999999999997</v>
      </c>
      <c r="D152" s="13">
        <v>4.17</v>
      </c>
    </row>
    <row r="153" spans="1:4" x14ac:dyDescent="0.25">
      <c r="A153" s="43" t="s">
        <v>1847</v>
      </c>
      <c r="B153" s="13">
        <v>6.0000000000000018</v>
      </c>
      <c r="C153" s="13">
        <v>2.54</v>
      </c>
      <c r="D153" s="13">
        <v>1</v>
      </c>
    </row>
    <row r="154" spans="1:4" x14ac:dyDescent="0.25">
      <c r="A154" s="43" t="s">
        <v>1838</v>
      </c>
      <c r="B154" s="13">
        <v>5.9166666666666652</v>
      </c>
      <c r="C154" s="13">
        <v>1.5833333333333333</v>
      </c>
      <c r="D154" s="13">
        <v>0.33333333333333331</v>
      </c>
    </row>
    <row r="155" spans="1:4" x14ac:dyDescent="0.25">
      <c r="A155" s="43" t="s">
        <v>1839</v>
      </c>
      <c r="B155" s="13">
        <v>44.453699722222218</v>
      </c>
      <c r="C155" s="13">
        <v>5.33</v>
      </c>
      <c r="D155" s="13">
        <v>9.57</v>
      </c>
    </row>
    <row r="156" spans="1:4" x14ac:dyDescent="0.25">
      <c r="A156" s="43" t="s">
        <v>1840</v>
      </c>
      <c r="B156" s="13">
        <v>55.872164166666671</v>
      </c>
      <c r="C156" s="13">
        <v>5.09</v>
      </c>
      <c r="D156" s="13">
        <v>9.23</v>
      </c>
    </row>
    <row r="157" spans="1:4" x14ac:dyDescent="0.25">
      <c r="A157" s="43" t="s">
        <v>1841</v>
      </c>
      <c r="B157" s="13">
        <v>61.976787222222242</v>
      </c>
      <c r="C157" s="13">
        <v>5.23</v>
      </c>
      <c r="D157" s="13">
        <v>9.56</v>
      </c>
    </row>
    <row r="158" spans="1:4" x14ac:dyDescent="0.25">
      <c r="A158" s="43" t="s">
        <v>1842</v>
      </c>
      <c r="B158" s="13">
        <v>56.767001388888886</v>
      </c>
      <c r="C158" s="13">
        <v>6.79</v>
      </c>
      <c r="D158" s="13">
        <v>6.29</v>
      </c>
    </row>
    <row r="159" spans="1:4" x14ac:dyDescent="0.25">
      <c r="A159" s="6" t="s">
        <v>19</v>
      </c>
      <c r="B159" s="13"/>
      <c r="C159" s="13"/>
      <c r="D159" s="13"/>
    </row>
    <row r="160" spans="1:4" x14ac:dyDescent="0.25">
      <c r="A160" s="43" t="s">
        <v>1843</v>
      </c>
      <c r="B160" s="13">
        <v>44.569552222222221</v>
      </c>
      <c r="C160" s="13">
        <v>5.16</v>
      </c>
      <c r="D160" s="13">
        <v>4.5100000000000007</v>
      </c>
    </row>
    <row r="161" spans="1:4" x14ac:dyDescent="0.25">
      <c r="A161" s="43" t="s">
        <v>1844</v>
      </c>
      <c r="B161" s="13">
        <v>49.57033083333333</v>
      </c>
      <c r="C161" s="13">
        <v>4.1500000000000004</v>
      </c>
      <c r="D161" s="13">
        <v>8.2200000000000006</v>
      </c>
    </row>
    <row r="162" spans="1:4" x14ac:dyDescent="0.25">
      <c r="A162" s="43" t="s">
        <v>1845</v>
      </c>
      <c r="B162" s="13">
        <v>50.943731944444437</v>
      </c>
      <c r="C162" s="13">
        <v>3.45</v>
      </c>
      <c r="D162" s="13">
        <v>4.26</v>
      </c>
    </row>
    <row r="163" spans="1:4" x14ac:dyDescent="0.25">
      <c r="A163" s="43" t="s">
        <v>1846</v>
      </c>
      <c r="B163" s="13">
        <v>25.39135666666666</v>
      </c>
      <c r="C163" s="13">
        <v>7.16</v>
      </c>
      <c r="D163" s="13">
        <v>5.7</v>
      </c>
    </row>
    <row r="164" spans="1:4" x14ac:dyDescent="0.25">
      <c r="A164" s="43" t="s">
        <v>1847</v>
      </c>
      <c r="B164" s="13">
        <v>4.9999999999999982</v>
      </c>
      <c r="C164" s="13">
        <v>1.38</v>
      </c>
      <c r="D164" s="13">
        <v>0.68</v>
      </c>
    </row>
    <row r="165" spans="1:4" x14ac:dyDescent="0.25">
      <c r="A165" s="43" t="s">
        <v>1838</v>
      </c>
      <c r="B165" s="13">
        <v>8.8166666666666664</v>
      </c>
      <c r="C165" s="13">
        <v>0.41666666666666663</v>
      </c>
      <c r="D165" s="13">
        <v>2.4</v>
      </c>
    </row>
    <row r="166" spans="1:4" x14ac:dyDescent="0.25">
      <c r="A166" s="43" t="s">
        <v>1839</v>
      </c>
      <c r="B166" s="13">
        <v>62.502483888888882</v>
      </c>
      <c r="C166" s="13">
        <v>8.5200000000000014</v>
      </c>
      <c r="D166" s="13">
        <v>7.830000000000001</v>
      </c>
    </row>
    <row r="167" spans="1:4" x14ac:dyDescent="0.25">
      <c r="A167" s="43" t="s">
        <v>1840</v>
      </c>
      <c r="B167" s="13">
        <v>55.674045277777779</v>
      </c>
      <c r="C167" s="13">
        <v>6.4899999999999993</v>
      </c>
      <c r="D167" s="13">
        <v>8.3699999999999974</v>
      </c>
    </row>
    <row r="168" spans="1:4" x14ac:dyDescent="0.25">
      <c r="A168" s="43" t="s">
        <v>1841</v>
      </c>
      <c r="B168" s="13">
        <v>44.240297777777791</v>
      </c>
      <c r="C168" s="13">
        <v>6.96</v>
      </c>
      <c r="D168" s="13">
        <v>4.74</v>
      </c>
    </row>
    <row r="169" spans="1:4" x14ac:dyDescent="0.25">
      <c r="A169" s="43" t="s">
        <v>1842</v>
      </c>
      <c r="B169" s="13">
        <v>42.018688055555558</v>
      </c>
      <c r="C169" s="13">
        <v>6.8400000000000016</v>
      </c>
      <c r="D169" s="13">
        <v>7.8900000000000006</v>
      </c>
    </row>
    <row r="170" spans="1:4" x14ac:dyDescent="0.25">
      <c r="A170" s="6" t="s">
        <v>18</v>
      </c>
      <c r="B170" s="13"/>
      <c r="C170" s="13"/>
      <c r="D170" s="13"/>
    </row>
    <row r="171" spans="1:4" x14ac:dyDescent="0.25">
      <c r="A171" s="43" t="s">
        <v>1843</v>
      </c>
      <c r="B171" s="13">
        <v>49.681269722222247</v>
      </c>
      <c r="C171" s="13">
        <v>8.3099999999999987</v>
      </c>
      <c r="D171" s="13">
        <v>7.0900000000000007</v>
      </c>
    </row>
    <row r="172" spans="1:4" x14ac:dyDescent="0.25">
      <c r="A172" s="43" t="s">
        <v>1844</v>
      </c>
      <c r="B172" s="13">
        <v>49.896099444444452</v>
      </c>
      <c r="C172" s="13">
        <v>6.8599999999999994</v>
      </c>
      <c r="D172" s="13">
        <v>6.05</v>
      </c>
    </row>
    <row r="173" spans="1:4" x14ac:dyDescent="0.25">
      <c r="A173" s="43" t="s">
        <v>1845</v>
      </c>
      <c r="B173" s="13">
        <v>43.77490916666666</v>
      </c>
      <c r="C173" s="13">
        <v>5.1800000000000006</v>
      </c>
      <c r="D173" s="13">
        <v>4.6400000000000006</v>
      </c>
    </row>
    <row r="174" spans="1:4" x14ac:dyDescent="0.25">
      <c r="A174" s="43" t="s">
        <v>1846</v>
      </c>
      <c r="B174" s="13">
        <v>27.509327222222225</v>
      </c>
      <c r="C174" s="13">
        <v>6.46</v>
      </c>
      <c r="D174" s="13">
        <v>4.3899999999999997</v>
      </c>
    </row>
    <row r="175" spans="1:4" x14ac:dyDescent="0.25">
      <c r="A175" s="43" t="s">
        <v>1847</v>
      </c>
      <c r="B175" s="13">
        <v>11.000114444444449</v>
      </c>
      <c r="C175" s="13">
        <v>4.8099999999999996</v>
      </c>
      <c r="D175" s="13">
        <v>0.9</v>
      </c>
    </row>
    <row r="176" spans="1:4" x14ac:dyDescent="0.25">
      <c r="A176" s="43" t="s">
        <v>1838</v>
      </c>
      <c r="B176" s="13">
        <v>2.25</v>
      </c>
      <c r="C176" s="13">
        <v>0.25</v>
      </c>
      <c r="D176" s="13">
        <v>1</v>
      </c>
    </row>
    <row r="177" spans="1:4" x14ac:dyDescent="0.25">
      <c r="A177" s="43" t="s">
        <v>1839</v>
      </c>
      <c r="B177" s="13">
        <v>40.316103888888883</v>
      </c>
      <c r="C177" s="13">
        <v>5.1100000000000003</v>
      </c>
      <c r="D177" s="13">
        <v>6.51</v>
      </c>
    </row>
    <row r="178" spans="1:4" x14ac:dyDescent="0.25">
      <c r="A178" s="43" t="s">
        <v>1840</v>
      </c>
      <c r="B178" s="13">
        <v>53.86772777777778</v>
      </c>
      <c r="C178" s="13">
        <v>9.6499999999999986</v>
      </c>
      <c r="D178" s="13">
        <v>5.6599999999999993</v>
      </c>
    </row>
    <row r="179" spans="1:4" x14ac:dyDescent="0.25">
      <c r="A179" s="43" t="s">
        <v>1841</v>
      </c>
      <c r="B179" s="13">
        <v>58.249037777777772</v>
      </c>
      <c r="C179" s="13">
        <v>9.7299999999999986</v>
      </c>
      <c r="D179" s="13">
        <v>7.0400000000000009</v>
      </c>
    </row>
    <row r="180" spans="1:4" x14ac:dyDescent="0.25">
      <c r="A180" s="43" t="s">
        <v>1842</v>
      </c>
      <c r="B180" s="13">
        <v>38.259321666666665</v>
      </c>
      <c r="C180" s="13">
        <v>5.35</v>
      </c>
      <c r="D180" s="13">
        <v>4.2499999999999991</v>
      </c>
    </row>
    <row r="181" spans="1:4" x14ac:dyDescent="0.25">
      <c r="A181" s="6" t="s">
        <v>22</v>
      </c>
      <c r="B181" s="13"/>
      <c r="C181" s="13"/>
      <c r="D181" s="13"/>
    </row>
    <row r="182" spans="1:4" x14ac:dyDescent="0.25">
      <c r="A182" s="43" t="s">
        <v>1843</v>
      </c>
      <c r="B182" s="13">
        <v>51.051977499999992</v>
      </c>
      <c r="C182" s="13">
        <v>2.8</v>
      </c>
      <c r="D182" s="13">
        <v>9.3099999999999987</v>
      </c>
    </row>
    <row r="183" spans="1:4" x14ac:dyDescent="0.25">
      <c r="A183" s="43" t="s">
        <v>1844</v>
      </c>
      <c r="B183" s="13">
        <v>42.711518333333345</v>
      </c>
      <c r="C183" s="13">
        <v>4.9400000000000013</v>
      </c>
      <c r="D183" s="13">
        <v>5.62</v>
      </c>
    </row>
    <row r="184" spans="1:4" x14ac:dyDescent="0.25">
      <c r="A184" s="43" t="s">
        <v>1845</v>
      </c>
      <c r="B184" s="13">
        <v>70.856289444444471</v>
      </c>
      <c r="C184" s="13">
        <v>7.66</v>
      </c>
      <c r="D184" s="13">
        <v>9.9300000000000015</v>
      </c>
    </row>
    <row r="185" spans="1:4" x14ac:dyDescent="0.25">
      <c r="A185" s="43" t="s">
        <v>1846</v>
      </c>
      <c r="B185" s="13">
        <v>38.352782777777769</v>
      </c>
      <c r="C185" s="13">
        <v>7.68</v>
      </c>
      <c r="D185" s="13">
        <v>8.2700000000000014</v>
      </c>
    </row>
    <row r="186" spans="1:4" x14ac:dyDescent="0.25">
      <c r="A186" s="43" t="s">
        <v>1847</v>
      </c>
      <c r="B186" s="13">
        <v>5.0000000000000036</v>
      </c>
      <c r="C186" s="13">
        <v>1.0999999999999999</v>
      </c>
      <c r="D186" s="13">
        <v>0.98</v>
      </c>
    </row>
    <row r="187" spans="1:4" x14ac:dyDescent="0.25">
      <c r="A187" s="43" t="s">
        <v>1839</v>
      </c>
      <c r="B187" s="13">
        <v>57.498803333333342</v>
      </c>
      <c r="C187" s="13">
        <v>8.8433333333333337</v>
      </c>
      <c r="D187" s="13">
        <v>8.0466666666666669</v>
      </c>
    </row>
    <row r="188" spans="1:4" x14ac:dyDescent="0.25">
      <c r="A188" s="43" t="s">
        <v>1840</v>
      </c>
      <c r="B188" s="13">
        <v>39.131679166666672</v>
      </c>
      <c r="C188" s="13">
        <v>6.55</v>
      </c>
      <c r="D188" s="13">
        <v>5.6800000000000006</v>
      </c>
    </row>
    <row r="189" spans="1:4" x14ac:dyDescent="0.25">
      <c r="A189" s="43" t="s">
        <v>1841</v>
      </c>
      <c r="B189" s="13">
        <v>37.087343611111109</v>
      </c>
      <c r="C189" s="13">
        <v>3.3399999999999994</v>
      </c>
      <c r="D189" s="13">
        <v>8.0000000000000018</v>
      </c>
    </row>
    <row r="190" spans="1:4" x14ac:dyDescent="0.25">
      <c r="A190" s="43" t="s">
        <v>1842</v>
      </c>
      <c r="B190" s="13">
        <v>37.54748277777778</v>
      </c>
      <c r="C190" s="13">
        <v>5.47</v>
      </c>
      <c r="D190" s="13">
        <v>5.0399999999999991</v>
      </c>
    </row>
    <row r="191" spans="1:4" x14ac:dyDescent="0.25">
      <c r="A191" s="6" t="s">
        <v>39</v>
      </c>
      <c r="B191" s="13">
        <v>2447.1729361111143</v>
      </c>
      <c r="C191" s="13">
        <v>330.63000000000011</v>
      </c>
      <c r="D191" s="13">
        <v>335.46333333333274</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62F3-8C54-4C2B-8E48-722D67F8C002}">
  <sheetPr codeName="Sheet6">
    <tabColor theme="6"/>
  </sheetPr>
  <dimension ref="A1:S1039"/>
  <sheetViews>
    <sheetView topLeftCell="J1" zoomScale="110" zoomScaleNormal="110" workbookViewId="0">
      <selection activeCell="Q7" sqref="Q7"/>
    </sheetView>
  </sheetViews>
  <sheetFormatPr defaultRowHeight="15" x14ac:dyDescent="0.25"/>
  <cols>
    <col min="1" max="1" width="10.85546875" style="10" bestFit="1" customWidth="1"/>
    <col min="2" max="2" width="12" customWidth="1"/>
    <col min="3" max="3" width="12.28515625" style="8" customWidth="1"/>
    <col min="4" max="4" width="13" customWidth="1"/>
    <col min="5" max="6" width="14.85546875" style="25" customWidth="1"/>
    <col min="7" max="7" width="14.28515625" style="13" customWidth="1"/>
    <col min="8" max="8" width="26.7109375" style="13" customWidth="1"/>
    <col min="9" max="9" width="23.28515625" style="18" customWidth="1"/>
    <col min="10" max="10" width="11.5703125" style="13" customWidth="1"/>
    <col min="11" max="11" width="28.28515625" style="9" customWidth="1"/>
    <col min="12" max="12" width="19" style="9" customWidth="1"/>
    <col min="13" max="13" width="25.42578125" style="13" customWidth="1"/>
    <col min="14" max="15" width="23.5703125" style="9" customWidth="1"/>
    <col min="16" max="16" width="18.7109375" style="9" customWidth="1"/>
  </cols>
  <sheetData>
    <row r="1" spans="1:19" x14ac:dyDescent="0.25">
      <c r="A1" s="14" t="s">
        <v>56</v>
      </c>
      <c r="B1" s="12" t="s">
        <v>0</v>
      </c>
      <c r="C1" s="17" t="s">
        <v>57</v>
      </c>
      <c r="D1" s="12" t="s">
        <v>58</v>
      </c>
      <c r="E1" s="24" t="s">
        <v>59</v>
      </c>
      <c r="F1" s="24" t="s">
        <v>60</v>
      </c>
      <c r="G1" s="16" t="s">
        <v>61</v>
      </c>
      <c r="H1" s="16" t="s">
        <v>1850</v>
      </c>
      <c r="I1" s="20" t="s">
        <v>63</v>
      </c>
      <c r="J1" s="12" t="s">
        <v>1788</v>
      </c>
      <c r="K1" s="15" t="s">
        <v>1790</v>
      </c>
      <c r="L1" s="15" t="s">
        <v>40</v>
      </c>
      <c r="M1" s="16" t="s">
        <v>1794</v>
      </c>
      <c r="N1" s="15" t="s">
        <v>1805</v>
      </c>
      <c r="O1" s="15" t="s">
        <v>1806</v>
      </c>
      <c r="P1" s="15" t="s">
        <v>1807</v>
      </c>
    </row>
    <row r="2" spans="1:19" x14ac:dyDescent="0.25">
      <c r="A2" s="10">
        <v>45533</v>
      </c>
      <c r="B2" t="s">
        <v>18</v>
      </c>
      <c r="C2" s="8">
        <v>422111</v>
      </c>
      <c r="D2" t="s">
        <v>43</v>
      </c>
      <c r="E2" s="26" t="s">
        <v>64</v>
      </c>
      <c r="F2" s="25" t="s">
        <v>65</v>
      </c>
      <c r="G2" s="13">
        <v>1</v>
      </c>
      <c r="H2" s="13">
        <f>line_downtime[[#This Row],[total downtime in mins]]</f>
        <v>75</v>
      </c>
      <c r="I2" s="22">
        <v>9.375E-2</v>
      </c>
      <c r="J2" t="str">
        <f t="shared" ref="J2:J65" si="0">IF(HOUR(E2)&lt;12, "Morning Shift", "Evening Shift")</f>
        <v>Morning Shift</v>
      </c>
      <c r="K2" s="9">
        <f>IF(line_productivity[[#This Row],[End time]]&lt;line_productivity[[#This Row],[Start Time]],((line_productivity[[#This Row],[End time]]+1)-line_productivity[[#This Row],[Start Time]])*24,(line_productivity[[#This Row],[End time]]-line_productivity[[#This Row],[Start Time]])*24)</f>
        <v>2.25</v>
      </c>
      <c r="L2" s="9">
        <f>MAX(0,line_productivity[[#This Row],[working hours3]]-line_productivity[[#This Row],[total downtime in hr2]])</f>
        <v>1</v>
      </c>
      <c r="M2" s="13">
        <f>IF(line_productivity[[#This Row],[Total downtime in min]]&gt;85,85,line_productivity[[#This Row],[Total downtime in min]])</f>
        <v>75</v>
      </c>
      <c r="N2" s="9">
        <f>line_productivity[[#This Row],[total downtime in min 2]]/60</f>
        <v>1.25</v>
      </c>
      <c r="O2" s="9">
        <f>IF(line_productivity[[#This Row],[total downtime in hrs]]&gt;line_productivity[[#This Row],[working hours of operator]],line_productivity[[#This Row],[working hours of operator]],line_productivity[[#This Row],[total downtime in hrs]])</f>
        <v>1.25</v>
      </c>
      <c r="P2" s="9">
        <f>IF(line_productivity[[#This Row],[working hours of operator]]=line_productivity[[#This Row],[total downtime in hr2]],(line_productivity[[#This Row],[working hours of operator]]+line_productivity[[#This Row],[total downtime in hr2]])*0.9,line_productivity[[#This Row],[working hours of operator]])</f>
        <v>2.25</v>
      </c>
    </row>
    <row r="3" spans="1:19" x14ac:dyDescent="0.25">
      <c r="A3" s="10">
        <v>45533</v>
      </c>
      <c r="B3" t="s">
        <v>19</v>
      </c>
      <c r="C3" s="8">
        <v>422112</v>
      </c>
      <c r="D3" t="s">
        <v>44</v>
      </c>
      <c r="E3" s="26" t="s">
        <v>65</v>
      </c>
      <c r="F3" s="25" t="s">
        <v>67</v>
      </c>
      <c r="G3" s="13">
        <v>1</v>
      </c>
      <c r="H3" s="13">
        <f>line_downtime[[#This Row],[total downtime in mins]]</f>
        <v>40</v>
      </c>
      <c r="I3" s="18" t="s">
        <v>68</v>
      </c>
      <c r="J3" t="str">
        <f t="shared" si="0"/>
        <v>Evening Shift</v>
      </c>
      <c r="K3" s="9">
        <f>IF(line_productivity[[#This Row],[End time]]&lt;line_productivity[[#This Row],[Start Time]],((line_productivity[[#This Row],[End time]]+1)-line_productivity[[#This Row],[Start Time]])*24,(line_productivity[[#This Row],[End time]]-line_productivity[[#This Row],[Start Time]])*24)</f>
        <v>1.6666666666666661</v>
      </c>
      <c r="L3" s="9">
        <f>MAX(0,line_productivity[[#This Row],[working hours3]]-line_productivity[[#This Row],[total downtime in hr2]])</f>
        <v>0.99999999999999944</v>
      </c>
      <c r="M3" s="13">
        <f>IF(line_productivity[[#This Row],[Total downtime in min]]&gt;85,85,line_productivity[[#This Row],[Total downtime in min]])</f>
        <v>40</v>
      </c>
      <c r="N3" s="9">
        <f>line_productivity[[#This Row],[total downtime in min 2]]/60</f>
        <v>0.66666666666666663</v>
      </c>
      <c r="O3" s="9">
        <f>IF(line_productivity[[#This Row],[total downtime in hrs]]&gt;line_productivity[[#This Row],[working hours of operator]],line_productivity[[#This Row],[working hours of operator]],line_productivity[[#This Row],[total downtime in hrs]])</f>
        <v>0.66666666666666663</v>
      </c>
      <c r="P3" s="9">
        <f>IF(line_productivity[[#This Row],[working hours of operator]]=line_productivity[[#This Row],[total downtime in hr2]],(line_productivity[[#This Row],[working hours of operator]]+line_productivity[[#This Row],[total downtime in hr2]])*0.9,line_productivity[[#This Row],[working hours of operator]])</f>
        <v>1.6666666666666661</v>
      </c>
    </row>
    <row r="4" spans="1:19" x14ac:dyDescent="0.25">
      <c r="A4" s="10">
        <v>45533</v>
      </c>
      <c r="B4" t="s">
        <v>19</v>
      </c>
      <c r="C4" s="8">
        <v>422113</v>
      </c>
      <c r="D4" t="s">
        <v>45</v>
      </c>
      <c r="E4" s="26" t="s">
        <v>67</v>
      </c>
      <c r="F4" s="25" t="s">
        <v>69</v>
      </c>
      <c r="G4" s="13">
        <v>1</v>
      </c>
      <c r="H4" s="13">
        <f>line_downtime[[#This Row],[total downtime in mins]]</f>
        <v>50</v>
      </c>
      <c r="I4" s="18" t="s">
        <v>70</v>
      </c>
      <c r="J4" t="str">
        <f t="shared" si="0"/>
        <v>Evening Shift</v>
      </c>
      <c r="K4" s="9">
        <f>IF(line_productivity[[#This Row],[End time]]&lt;line_productivity[[#This Row],[Start Time]],((line_productivity[[#This Row],[End time]]+1)-line_productivity[[#This Row],[Start Time]])*24,(line_productivity[[#This Row],[End time]]-line_productivity[[#This Row],[Start Time]])*24)</f>
        <v>1.8333333333333321</v>
      </c>
      <c r="L4" s="9">
        <f>MAX(0,line_productivity[[#This Row],[working hours3]]-line_productivity[[#This Row],[total downtime in hr2]])</f>
        <v>0.99999999999999878</v>
      </c>
      <c r="M4" s="13">
        <f>IF(line_productivity[[#This Row],[Total downtime in min]]&gt;85,85,line_productivity[[#This Row],[Total downtime in min]])</f>
        <v>50</v>
      </c>
      <c r="N4" s="9">
        <f>line_productivity[[#This Row],[total downtime in min 2]]/60</f>
        <v>0.83333333333333337</v>
      </c>
      <c r="O4" s="9">
        <f>IF(line_productivity[[#This Row],[total downtime in hrs]]&gt;line_productivity[[#This Row],[working hours of operator]],line_productivity[[#This Row],[working hours of operator]],line_productivity[[#This Row],[total downtime in hrs]])</f>
        <v>0.83333333333333337</v>
      </c>
      <c r="P4" s="9">
        <f>IF(line_productivity[[#This Row],[working hours of operator]]=line_productivity[[#This Row],[total downtime in hr2]],(line_productivity[[#This Row],[working hours of operator]]+line_productivity[[#This Row],[total downtime in hr2]])*0.9,line_productivity[[#This Row],[working hours of operator]])</f>
        <v>1.8333333333333321</v>
      </c>
      <c r="R4" s="9"/>
    </row>
    <row r="5" spans="1:19" x14ac:dyDescent="0.25">
      <c r="A5" s="10">
        <v>45533</v>
      </c>
      <c r="B5" t="s">
        <v>19</v>
      </c>
      <c r="C5" s="8">
        <v>422114</v>
      </c>
      <c r="D5" t="s">
        <v>46</v>
      </c>
      <c r="E5" s="26" t="s">
        <v>69</v>
      </c>
      <c r="F5" s="25" t="s">
        <v>71</v>
      </c>
      <c r="G5" s="13">
        <v>1</v>
      </c>
      <c r="H5" s="13">
        <f>line_downtime[[#This Row],[total downtime in mins]]</f>
        <v>40</v>
      </c>
      <c r="I5" s="21" t="s">
        <v>72</v>
      </c>
      <c r="J5" t="str">
        <f t="shared" si="0"/>
        <v>Evening Shift</v>
      </c>
      <c r="K5" s="9">
        <f>IF(line_productivity[[#This Row],[End time]]&lt;line_productivity[[#This Row],[Start Time]],((line_productivity[[#This Row],[End time]]+1)-line_productivity[[#This Row],[Start Time]])*24,(line_productivity[[#This Row],[End time]]-line_productivity[[#This Row],[Start Time]])*24)</f>
        <v>1.6666666666666687</v>
      </c>
      <c r="L5" s="9">
        <f>MAX(0,line_productivity[[#This Row],[working hours3]]-line_productivity[[#This Row],[total downtime in hr2]])</f>
        <v>1.0000000000000022</v>
      </c>
      <c r="M5" s="13">
        <f>IF(line_productivity[[#This Row],[Total downtime in min]]&gt;85,85,line_productivity[[#This Row],[Total downtime in min]])</f>
        <v>40</v>
      </c>
      <c r="N5" s="9">
        <f>line_productivity[[#This Row],[total downtime in min 2]]/60</f>
        <v>0.66666666666666663</v>
      </c>
      <c r="O5" s="9">
        <f>IF(line_productivity[[#This Row],[total downtime in hrs]]&gt;line_productivity[[#This Row],[working hours of operator]],line_productivity[[#This Row],[working hours of operator]],line_productivity[[#This Row],[total downtime in hrs]])</f>
        <v>0.66666666666666663</v>
      </c>
      <c r="P5" s="9">
        <f>IF(line_productivity[[#This Row],[working hours of operator]]=line_productivity[[#This Row],[total downtime in hr2]],(line_productivity[[#This Row],[working hours of operator]]+line_productivity[[#This Row],[total downtime in hr2]])*0.9,line_productivity[[#This Row],[working hours of operator]])</f>
        <v>1.6666666666666687</v>
      </c>
      <c r="R5" s="9"/>
    </row>
    <row r="6" spans="1:19" x14ac:dyDescent="0.25">
      <c r="A6" s="10">
        <v>45533</v>
      </c>
      <c r="B6" t="s">
        <v>19</v>
      </c>
      <c r="C6" s="8">
        <v>422115</v>
      </c>
      <c r="D6" t="s">
        <v>46</v>
      </c>
      <c r="E6" s="26" t="s">
        <v>71</v>
      </c>
      <c r="F6" s="25" t="s">
        <v>73</v>
      </c>
      <c r="G6" s="13">
        <v>1</v>
      </c>
      <c r="H6" s="13">
        <f>line_downtime[[#This Row],[total downtime in mins]]</f>
        <v>24</v>
      </c>
      <c r="I6" s="18" t="s">
        <v>74</v>
      </c>
      <c r="J6" t="str">
        <f t="shared" si="0"/>
        <v>Evening Shift</v>
      </c>
      <c r="K6" s="9">
        <f>IF(line_productivity[[#This Row],[End time]]&lt;line_productivity[[#This Row],[Start Time]],((line_productivity[[#This Row],[End time]]+1)-line_productivity[[#This Row],[Start Time]])*24,(line_productivity[[#This Row],[End time]]-line_productivity[[#This Row],[Start Time]])*24)</f>
        <v>1.4000000000000004</v>
      </c>
      <c r="L6" s="9">
        <f>MAX(0,line_productivity[[#This Row],[working hours3]]-line_productivity[[#This Row],[total downtime in hr2]])</f>
        <v>1.0000000000000004</v>
      </c>
      <c r="M6" s="13">
        <f>IF(line_productivity[[#This Row],[Total downtime in min]]&gt;85,85,line_productivity[[#This Row],[Total downtime in min]])</f>
        <v>24</v>
      </c>
      <c r="N6" s="9">
        <f>line_productivity[[#This Row],[total downtime in min 2]]/60</f>
        <v>0.4</v>
      </c>
      <c r="O6" s="9">
        <f>IF(line_productivity[[#This Row],[total downtime in hrs]]&gt;line_productivity[[#This Row],[working hours of operator]],line_productivity[[#This Row],[working hours of operator]],line_productivity[[#This Row],[total downtime in hrs]])</f>
        <v>0.4</v>
      </c>
      <c r="P6" s="9">
        <f>IF(line_productivity[[#This Row],[working hours of operator]]=line_productivity[[#This Row],[total downtime in hr2]],(line_productivity[[#This Row],[working hours of operator]]+line_productivity[[#This Row],[total downtime in hr2]])*0.9,line_productivity[[#This Row],[working hours of operator]])</f>
        <v>1.4000000000000004</v>
      </c>
      <c r="S6" s="9"/>
    </row>
    <row r="7" spans="1:19" x14ac:dyDescent="0.25">
      <c r="A7" s="10">
        <v>45533</v>
      </c>
      <c r="B7" t="s">
        <v>19</v>
      </c>
      <c r="C7" s="8">
        <v>422116</v>
      </c>
      <c r="D7" t="s">
        <v>47</v>
      </c>
      <c r="E7" s="26" t="s">
        <v>73</v>
      </c>
      <c r="F7" s="25" t="s">
        <v>75</v>
      </c>
      <c r="G7" s="13">
        <v>1</v>
      </c>
      <c r="H7" s="13">
        <f>line_downtime[[#This Row],[total downtime in mins]]</f>
        <v>0</v>
      </c>
      <c r="I7" s="18" t="s">
        <v>76</v>
      </c>
      <c r="J7" t="str">
        <f t="shared" si="0"/>
        <v>Evening Shift</v>
      </c>
      <c r="K7" s="9">
        <f>IF(line_productivity[[#This Row],[End time]]&lt;line_productivity[[#This Row],[Start Time]],((line_productivity[[#This Row],[End time]]+1)-line_productivity[[#This Row],[Start Time]])*24,(line_productivity[[#This Row],[End time]]-line_productivity[[#This Row],[Start Time]])*24)</f>
        <v>0.99999999999999911</v>
      </c>
      <c r="L7" s="9">
        <f>MAX(0,line_productivity[[#This Row],[working hours3]]-line_productivity[[#This Row],[total downtime in hr2]])</f>
        <v>0.99999999999999911</v>
      </c>
      <c r="M7" s="13">
        <f>IF(line_productivity[[#This Row],[Total downtime in min]]&gt;85,85,line_productivity[[#This Row],[Total downtime in min]])</f>
        <v>0</v>
      </c>
      <c r="N7" s="9">
        <f>line_productivity[[#This Row],[total downtime in min 2]]/60</f>
        <v>0</v>
      </c>
      <c r="O7" s="9">
        <f>IF(line_productivity[[#This Row],[total downtime in hrs]]&gt;line_productivity[[#This Row],[working hours of operator]],line_productivity[[#This Row],[working hours of operator]],line_productivity[[#This Row],[total downtime in hrs]])</f>
        <v>0</v>
      </c>
      <c r="P7"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8" spans="1:19" x14ac:dyDescent="0.25">
      <c r="A8" s="10">
        <v>45533</v>
      </c>
      <c r="B8" t="s">
        <v>19</v>
      </c>
      <c r="C8" s="8">
        <v>422117</v>
      </c>
      <c r="D8" t="s">
        <v>48</v>
      </c>
      <c r="E8" s="26" t="s">
        <v>75</v>
      </c>
      <c r="F8" s="25" t="s">
        <v>77</v>
      </c>
      <c r="G8" s="13">
        <v>1</v>
      </c>
      <c r="H8" s="13">
        <f>line_downtime[[#This Row],[total downtime in mins]]</f>
        <v>15</v>
      </c>
      <c r="I8" s="18" t="s">
        <v>78</v>
      </c>
      <c r="J8" t="str">
        <f t="shared" si="0"/>
        <v>Evening Shift</v>
      </c>
      <c r="K8" s="9">
        <f>IF(line_productivity[[#This Row],[End time]]&lt;line_productivity[[#This Row],[Start Time]],((line_productivity[[#This Row],[End time]]+1)-line_productivity[[#This Row],[Start Time]])*24,(line_productivity[[#This Row],[End time]]-line_productivity[[#This Row],[Start Time]])*24)</f>
        <v>1.2500000000000009</v>
      </c>
      <c r="L8" s="9">
        <f>MAX(0,line_productivity[[#This Row],[working hours3]]-line_productivity[[#This Row],[total downtime in hr2]])</f>
        <v>1.0000000000000009</v>
      </c>
      <c r="M8" s="13">
        <f>IF(line_productivity[[#This Row],[Total downtime in min]]&gt;85,85,line_productivity[[#This Row],[Total downtime in min]])</f>
        <v>15</v>
      </c>
      <c r="N8" s="9">
        <f>line_productivity[[#This Row],[total downtime in min 2]]/60</f>
        <v>0.25</v>
      </c>
      <c r="O8" s="9">
        <f>IF(line_productivity[[#This Row],[total downtime in hrs]]&gt;line_productivity[[#This Row],[working hours of operator]],line_productivity[[#This Row],[working hours of operator]],line_productivity[[#This Row],[total downtime in hrs]])</f>
        <v>0.25</v>
      </c>
      <c r="P8" s="9">
        <f>IF(line_productivity[[#This Row],[working hours of operator]]=line_productivity[[#This Row],[total downtime in hr2]],(line_productivity[[#This Row],[working hours of operator]]+line_productivity[[#This Row],[total downtime in hr2]])*0.9,line_productivity[[#This Row],[working hours of operator]])</f>
        <v>1.2500000000000009</v>
      </c>
    </row>
    <row r="9" spans="1:19" x14ac:dyDescent="0.25">
      <c r="A9" s="10">
        <v>45534</v>
      </c>
      <c r="B9" t="s">
        <v>20</v>
      </c>
      <c r="C9" s="8">
        <v>422118</v>
      </c>
      <c r="D9" t="s">
        <v>44</v>
      </c>
      <c r="E9" s="26" t="s">
        <v>79</v>
      </c>
      <c r="F9" s="25" t="s">
        <v>80</v>
      </c>
      <c r="G9" s="13">
        <v>1</v>
      </c>
      <c r="H9" s="13">
        <f>line_downtime[[#This Row],[total downtime in mins]]</f>
        <v>60</v>
      </c>
      <c r="I9" s="18" t="s">
        <v>81</v>
      </c>
      <c r="J9" t="str">
        <f t="shared" si="0"/>
        <v>Morning Shift</v>
      </c>
      <c r="K9" s="9">
        <f>IF(line_productivity[[#This Row],[End time]]&lt;line_productivity[[#This Row],[Start Time]],((line_productivity[[#This Row],[End time]]+1)-line_productivity[[#This Row],[Start Time]])*24,(line_productivity[[#This Row],[End time]]-line_productivity[[#This Row],[Start Time]])*24)</f>
        <v>1.9999999999999996</v>
      </c>
      <c r="L9" s="9">
        <f>MAX(0,line_productivity[[#This Row],[working hours3]]-line_productivity[[#This Row],[total downtime in hr2]])</f>
        <v>0.99999999999999956</v>
      </c>
      <c r="M9" s="13">
        <f>IF(line_productivity[[#This Row],[Total downtime in min]]&gt;85,85,line_productivity[[#This Row],[Total downtime in min]])</f>
        <v>60</v>
      </c>
      <c r="N9" s="9">
        <f>line_productivity[[#This Row],[total downtime in min 2]]/60</f>
        <v>1</v>
      </c>
      <c r="O9" s="9">
        <f>IF(line_productivity[[#This Row],[total downtime in hrs]]&gt;line_productivity[[#This Row],[working hours of operator]],line_productivity[[#This Row],[working hours of operator]],line_productivity[[#This Row],[total downtime in hrs]])</f>
        <v>1</v>
      </c>
      <c r="P9" s="9">
        <f>IF(line_productivity[[#This Row],[working hours of operator]]=line_productivity[[#This Row],[total downtime in hr2]],(line_productivity[[#This Row],[working hours of operator]]+line_productivity[[#This Row],[total downtime in hr2]])*0.9,line_productivity[[#This Row],[working hours of operator]])</f>
        <v>1.9999999999999996</v>
      </c>
    </row>
    <row r="10" spans="1:19" x14ac:dyDescent="0.25">
      <c r="A10" s="10">
        <v>45534</v>
      </c>
      <c r="B10" t="s">
        <v>20</v>
      </c>
      <c r="C10" s="8">
        <v>422119</v>
      </c>
      <c r="D10" t="s">
        <v>49</v>
      </c>
      <c r="E10" s="26" t="s">
        <v>80</v>
      </c>
      <c r="F10" s="25" t="s">
        <v>82</v>
      </c>
      <c r="G10" s="13">
        <v>1</v>
      </c>
      <c r="H10" s="13">
        <f>line_downtime[[#This Row],[total downtime in mins]]</f>
        <v>25</v>
      </c>
      <c r="I10" s="18" t="s">
        <v>83</v>
      </c>
      <c r="J10" t="str">
        <f t="shared" si="0"/>
        <v>Morning Shift</v>
      </c>
      <c r="K10" s="9">
        <f>IF(line_productivity[[#This Row],[End time]]&lt;line_productivity[[#This Row],[Start Time]],((line_productivity[[#This Row],[End time]]+1)-line_productivity[[#This Row],[Start Time]])*24,(line_productivity[[#This Row],[End time]]-line_productivity[[#This Row],[Start Time]])*24)</f>
        <v>1.416666666666667</v>
      </c>
      <c r="L10" s="9">
        <f>MAX(0,line_productivity[[#This Row],[working hours3]]-line_productivity[[#This Row],[total downtime in hr2]])</f>
        <v>1.0000000000000002</v>
      </c>
      <c r="M10" s="13">
        <f>IF(line_productivity[[#This Row],[Total downtime in min]]&gt;85,85,line_productivity[[#This Row],[Total downtime in min]])</f>
        <v>25</v>
      </c>
      <c r="N10" s="9">
        <f>line_productivity[[#This Row],[total downtime in min 2]]/60</f>
        <v>0.41666666666666669</v>
      </c>
      <c r="O10" s="9">
        <f>IF(line_productivity[[#This Row],[total downtime in hrs]]&gt;line_productivity[[#This Row],[working hours of operator]],line_productivity[[#This Row],[working hours of operator]],line_productivity[[#This Row],[total downtime in hrs]])</f>
        <v>0.41666666666666669</v>
      </c>
      <c r="P10" s="9">
        <f>IF(line_productivity[[#This Row],[working hours of operator]]=line_productivity[[#This Row],[total downtime in hr2]],(line_productivity[[#This Row],[working hours of operator]]+line_productivity[[#This Row],[total downtime in hr2]])*0.9,line_productivity[[#This Row],[working hours of operator]])</f>
        <v>1.416666666666667</v>
      </c>
    </row>
    <row r="11" spans="1:19" x14ac:dyDescent="0.25">
      <c r="A11" s="10">
        <v>45534</v>
      </c>
      <c r="B11" t="s">
        <v>20</v>
      </c>
      <c r="C11" s="8">
        <v>422120</v>
      </c>
      <c r="D11" t="s">
        <v>46</v>
      </c>
      <c r="E11" s="26" t="s">
        <v>82</v>
      </c>
      <c r="F11" s="25" t="s">
        <v>84</v>
      </c>
      <c r="G11" s="13">
        <v>1</v>
      </c>
      <c r="H11" s="13">
        <f>line_downtime[[#This Row],[total downtime in mins]]</f>
        <v>52</v>
      </c>
      <c r="I11" s="18" t="s">
        <v>81</v>
      </c>
      <c r="J11" t="str">
        <f t="shared" si="0"/>
        <v>Morning Shift</v>
      </c>
      <c r="K11" s="9">
        <f>IF(line_productivity[[#This Row],[End time]]&lt;line_productivity[[#This Row],[Start Time]],((line_productivity[[#This Row],[End time]]+1)-line_productivity[[#This Row],[Start Time]])*24,(line_productivity[[#This Row],[End time]]-line_productivity[[#This Row],[Start Time]])*24)</f>
        <v>1.8666666666666667</v>
      </c>
      <c r="L11" s="9">
        <f>MAX(0,line_productivity[[#This Row],[working hours3]]-line_productivity[[#This Row],[total downtime in hr2]])</f>
        <v>1</v>
      </c>
      <c r="M11" s="13">
        <f>IF(line_productivity[[#This Row],[Total downtime in min]]&gt;85,85,line_productivity[[#This Row],[Total downtime in min]])</f>
        <v>52</v>
      </c>
      <c r="N11" s="9">
        <f>line_productivity[[#This Row],[total downtime in min 2]]/60</f>
        <v>0.8666666666666667</v>
      </c>
      <c r="O11" s="9">
        <f>IF(line_productivity[[#This Row],[total downtime in hrs]]&gt;line_productivity[[#This Row],[working hours of operator]],line_productivity[[#This Row],[working hours of operator]],line_productivity[[#This Row],[total downtime in hrs]])</f>
        <v>0.8666666666666667</v>
      </c>
      <c r="P11" s="9">
        <f>IF(line_productivity[[#This Row],[working hours of operator]]=line_productivity[[#This Row],[total downtime in hr2]],(line_productivity[[#This Row],[working hours of operator]]+line_productivity[[#This Row],[total downtime in hr2]])*0.9,line_productivity[[#This Row],[working hours of operator]])</f>
        <v>1.8666666666666667</v>
      </c>
    </row>
    <row r="12" spans="1:19" x14ac:dyDescent="0.25">
      <c r="A12" s="10">
        <v>45534</v>
      </c>
      <c r="B12" t="s">
        <v>20</v>
      </c>
      <c r="C12" s="8">
        <v>422121</v>
      </c>
      <c r="D12" t="s">
        <v>47</v>
      </c>
      <c r="E12" s="26" t="s">
        <v>84</v>
      </c>
      <c r="F12" s="25" t="s">
        <v>85</v>
      </c>
      <c r="G12" s="13">
        <v>1</v>
      </c>
      <c r="H12" s="13">
        <f>line_downtime[[#This Row],[total downtime in mins]]</f>
        <v>15</v>
      </c>
      <c r="I12" s="18" t="s">
        <v>86</v>
      </c>
      <c r="J12" t="str">
        <f t="shared" si="0"/>
        <v>Morning Shift</v>
      </c>
      <c r="K12" s="9">
        <f>IF(line_productivity[[#This Row],[End time]]&lt;line_productivity[[#This Row],[Start Time]],((line_productivity[[#This Row],[End time]]+1)-line_productivity[[#This Row],[Start Time]])*24,(line_productivity[[#This Row],[End time]]-line_productivity[[#This Row],[Start Time]])*24)</f>
        <v>1.2499999999999996</v>
      </c>
      <c r="L12" s="9">
        <f>MAX(0,line_productivity[[#This Row],[working hours3]]-line_productivity[[#This Row],[total downtime in hr2]])</f>
        <v>0.99999999999999956</v>
      </c>
      <c r="M12" s="13">
        <f>IF(line_productivity[[#This Row],[Total downtime in min]]&gt;85,85,line_productivity[[#This Row],[Total downtime in min]])</f>
        <v>15</v>
      </c>
      <c r="N12" s="9">
        <f>line_productivity[[#This Row],[total downtime in min 2]]/60</f>
        <v>0.25</v>
      </c>
      <c r="O12" s="9">
        <f>IF(line_productivity[[#This Row],[total downtime in hrs]]&gt;line_productivity[[#This Row],[working hours of operator]],line_productivity[[#This Row],[working hours of operator]],line_productivity[[#This Row],[total downtime in hrs]])</f>
        <v>0.25</v>
      </c>
      <c r="P12" s="9">
        <f>IF(line_productivity[[#This Row],[working hours of operator]]=line_productivity[[#This Row],[total downtime in hr2]],(line_productivity[[#This Row],[working hours of operator]]+line_productivity[[#This Row],[total downtime in hr2]])*0.9,line_productivity[[#This Row],[working hours of operator]])</f>
        <v>1.2499999999999996</v>
      </c>
    </row>
    <row r="13" spans="1:19" x14ac:dyDescent="0.25">
      <c r="A13" s="10">
        <v>45534</v>
      </c>
      <c r="B13" t="s">
        <v>20</v>
      </c>
      <c r="C13" s="8">
        <v>422122</v>
      </c>
      <c r="D13" t="s">
        <v>50</v>
      </c>
      <c r="E13" s="26" t="s">
        <v>85</v>
      </c>
      <c r="F13" s="25" t="s">
        <v>87</v>
      </c>
      <c r="G13" s="13">
        <v>1</v>
      </c>
      <c r="H13" s="13">
        <f>line_downtime[[#This Row],[total downtime in mins]]</f>
        <v>25</v>
      </c>
      <c r="I13" s="18" t="s">
        <v>88</v>
      </c>
      <c r="J13" t="str">
        <f t="shared" si="0"/>
        <v>Morning Shift</v>
      </c>
      <c r="K13" s="9">
        <f>IF(line_productivity[[#This Row],[End time]]&lt;line_productivity[[#This Row],[Start Time]],((line_productivity[[#This Row],[End time]]+1)-line_productivity[[#This Row],[Start Time]])*24,(line_productivity[[#This Row],[End time]]-line_productivity[[#This Row],[Start Time]])*24)</f>
        <v>1.416666666666667</v>
      </c>
      <c r="L13" s="9">
        <f>MAX(0,line_productivity[[#This Row],[working hours3]]-line_productivity[[#This Row],[total downtime in hr2]])</f>
        <v>1.0000000000000002</v>
      </c>
      <c r="M13" s="13">
        <f>IF(line_productivity[[#This Row],[Total downtime in min]]&gt;85,85,line_productivity[[#This Row],[Total downtime in min]])</f>
        <v>25</v>
      </c>
      <c r="N13" s="9">
        <f>line_productivity[[#This Row],[total downtime in min 2]]/60</f>
        <v>0.41666666666666669</v>
      </c>
      <c r="O13" s="9">
        <f>IF(line_productivity[[#This Row],[total downtime in hrs]]&gt;line_productivity[[#This Row],[working hours of operator]],line_productivity[[#This Row],[working hours of operator]],line_productivity[[#This Row],[total downtime in hrs]])</f>
        <v>0.41666666666666669</v>
      </c>
      <c r="P13" s="9">
        <f>IF(line_productivity[[#This Row],[working hours of operator]]=line_productivity[[#This Row],[total downtime in hr2]],(line_productivity[[#This Row],[working hours of operator]]+line_productivity[[#This Row],[total downtime in hr2]])*0.9,line_productivity[[#This Row],[working hours of operator]])</f>
        <v>1.416666666666667</v>
      </c>
    </row>
    <row r="14" spans="1:19" x14ac:dyDescent="0.25">
      <c r="A14" s="10">
        <v>45534</v>
      </c>
      <c r="B14" t="s">
        <v>20</v>
      </c>
      <c r="C14" s="8">
        <v>422123</v>
      </c>
      <c r="D14" t="s">
        <v>51</v>
      </c>
      <c r="E14" s="26" t="s">
        <v>87</v>
      </c>
      <c r="F14" s="25" t="s">
        <v>89</v>
      </c>
      <c r="G14" s="13">
        <v>1</v>
      </c>
      <c r="H14" s="13">
        <f>line_downtime[[#This Row],[total downtime in mins]]</f>
        <v>73</v>
      </c>
      <c r="I14" s="18" t="s">
        <v>90</v>
      </c>
      <c r="J14" t="str">
        <f t="shared" si="0"/>
        <v>Evening Shift</v>
      </c>
      <c r="K14" s="9">
        <f>IF(line_productivity[[#This Row],[End time]]&lt;line_productivity[[#This Row],[Start Time]],((line_productivity[[#This Row],[End time]]+1)-line_productivity[[#This Row],[Start Time]])*24,(line_productivity[[#This Row],[End time]]-line_productivity[[#This Row],[Start Time]])*24)</f>
        <v>2.2166666666666668</v>
      </c>
      <c r="L14" s="9">
        <f>MAX(0,line_productivity[[#This Row],[working hours3]]-line_productivity[[#This Row],[total downtime in hr2]])</f>
        <v>1.0000000000000002</v>
      </c>
      <c r="M14" s="13">
        <f>IF(line_productivity[[#This Row],[Total downtime in min]]&gt;85,85,line_productivity[[#This Row],[Total downtime in min]])</f>
        <v>73</v>
      </c>
      <c r="N14" s="9">
        <f>line_productivity[[#This Row],[total downtime in min 2]]/60</f>
        <v>1.2166666666666666</v>
      </c>
      <c r="O14" s="9">
        <f>IF(line_productivity[[#This Row],[total downtime in hrs]]&gt;line_productivity[[#This Row],[working hours of operator]],line_productivity[[#This Row],[working hours of operator]],line_productivity[[#This Row],[total downtime in hrs]])</f>
        <v>1.2166666666666666</v>
      </c>
      <c r="P14" s="9">
        <f>IF(line_productivity[[#This Row],[working hours of operator]]=line_productivity[[#This Row],[total downtime in hr2]],(line_productivity[[#This Row],[working hours of operator]]+line_productivity[[#This Row],[total downtime in hr2]])*0.9,line_productivity[[#This Row],[working hours of operator]])</f>
        <v>2.2166666666666668</v>
      </c>
    </row>
    <row r="15" spans="1:19" x14ac:dyDescent="0.25">
      <c r="A15" s="10">
        <v>45534</v>
      </c>
      <c r="B15" t="s">
        <v>20</v>
      </c>
      <c r="C15" s="8">
        <v>422124</v>
      </c>
      <c r="D15" t="s">
        <v>46</v>
      </c>
      <c r="E15" s="26" t="s">
        <v>89</v>
      </c>
      <c r="F15" s="25" t="s">
        <v>91</v>
      </c>
      <c r="G15" s="13">
        <v>1</v>
      </c>
      <c r="H15" s="13">
        <f>line_downtime[[#This Row],[total downtime in mins]]</f>
        <v>40</v>
      </c>
      <c r="I15" s="18" t="s">
        <v>92</v>
      </c>
      <c r="J15" t="str">
        <f t="shared" si="0"/>
        <v>Evening Shift</v>
      </c>
      <c r="K15" s="9">
        <f>IF(line_productivity[[#This Row],[End time]]&lt;line_productivity[[#This Row],[Start Time]],((line_productivity[[#This Row],[End time]]+1)-line_productivity[[#This Row],[Start Time]])*24,(line_productivity[[#This Row],[End time]]-line_productivity[[#This Row],[Start Time]])*24)</f>
        <v>1.6666666666666661</v>
      </c>
      <c r="L15" s="9">
        <f>MAX(0,line_productivity[[#This Row],[working hours3]]-line_productivity[[#This Row],[total downtime in hr2]])</f>
        <v>0.99999999999999944</v>
      </c>
      <c r="M15" s="13">
        <f>IF(line_productivity[[#This Row],[Total downtime in min]]&gt;85,85,line_productivity[[#This Row],[Total downtime in min]])</f>
        <v>40</v>
      </c>
      <c r="N15" s="9">
        <f>line_productivity[[#This Row],[total downtime in min 2]]/60</f>
        <v>0.66666666666666663</v>
      </c>
      <c r="O15" s="9">
        <f>IF(line_productivity[[#This Row],[total downtime in hrs]]&gt;line_productivity[[#This Row],[working hours of operator]],line_productivity[[#This Row],[working hours of operator]],line_productivity[[#This Row],[total downtime in hrs]])</f>
        <v>0.66666666666666663</v>
      </c>
      <c r="P15" s="9">
        <f>IF(line_productivity[[#This Row],[working hours of operator]]=line_productivity[[#This Row],[total downtime in hr2]],(line_productivity[[#This Row],[working hours of operator]]+line_productivity[[#This Row],[total downtime in hr2]])*0.9,line_productivity[[#This Row],[working hours of operator]])</f>
        <v>1.6666666666666661</v>
      </c>
    </row>
    <row r="16" spans="1:19" x14ac:dyDescent="0.25">
      <c r="A16" s="10">
        <v>45534</v>
      </c>
      <c r="B16" t="s">
        <v>20</v>
      </c>
      <c r="C16" s="8">
        <v>422125</v>
      </c>
      <c r="D16" t="s">
        <v>50</v>
      </c>
      <c r="E16" s="26" t="s">
        <v>91</v>
      </c>
      <c r="F16" s="25" t="s">
        <v>93</v>
      </c>
      <c r="G16" s="13">
        <v>1</v>
      </c>
      <c r="H16" s="13">
        <f>line_downtime[[#This Row],[total downtime in mins]]</f>
        <v>20</v>
      </c>
      <c r="I16" s="18" t="s">
        <v>83</v>
      </c>
      <c r="J16" t="str">
        <f t="shared" si="0"/>
        <v>Evening Shift</v>
      </c>
      <c r="K16" s="9">
        <f>IF(line_productivity[[#This Row],[End time]]&lt;line_productivity[[#This Row],[Start Time]],((line_productivity[[#This Row],[End time]]+1)-line_productivity[[#This Row],[Start Time]])*24,(line_productivity[[#This Row],[End time]]-line_productivity[[#This Row],[Start Time]])*24)</f>
        <v>1.3333333333333339</v>
      </c>
      <c r="L16" s="9">
        <f>MAX(0,line_productivity[[#This Row],[working hours3]]-line_productivity[[#This Row],[total downtime in hr2]])</f>
        <v>1.0000000000000007</v>
      </c>
      <c r="M16" s="13">
        <f>IF(line_productivity[[#This Row],[Total downtime in min]]&gt;85,85,line_productivity[[#This Row],[Total downtime in min]])</f>
        <v>20</v>
      </c>
      <c r="N16" s="9">
        <f>line_productivity[[#This Row],[total downtime in min 2]]/60</f>
        <v>0.33333333333333331</v>
      </c>
      <c r="O16" s="9">
        <f>IF(line_productivity[[#This Row],[total downtime in hrs]]&gt;line_productivity[[#This Row],[working hours of operator]],line_productivity[[#This Row],[working hours of operator]],line_productivity[[#This Row],[total downtime in hrs]])</f>
        <v>0.33333333333333331</v>
      </c>
      <c r="P16" s="9">
        <f>IF(line_productivity[[#This Row],[working hours of operator]]=line_productivity[[#This Row],[total downtime in hr2]],(line_productivity[[#This Row],[working hours of operator]]+line_productivity[[#This Row],[total downtime in hr2]])*0.9,line_productivity[[#This Row],[working hours of operator]])</f>
        <v>1.3333333333333339</v>
      </c>
    </row>
    <row r="17" spans="1:16" x14ac:dyDescent="0.25">
      <c r="A17" s="10">
        <v>45534</v>
      </c>
      <c r="B17" t="s">
        <v>20</v>
      </c>
      <c r="C17" s="8">
        <v>422126</v>
      </c>
      <c r="D17" t="s">
        <v>48</v>
      </c>
      <c r="E17" s="26" t="s">
        <v>93</v>
      </c>
      <c r="F17" s="25" t="s">
        <v>94</v>
      </c>
      <c r="G17" s="13">
        <v>1</v>
      </c>
      <c r="H17" s="13">
        <f>line_downtime[[#This Row],[total downtime in mins]]</f>
        <v>44</v>
      </c>
      <c r="I17" s="18" t="s">
        <v>95</v>
      </c>
      <c r="J17" t="str">
        <f t="shared" si="0"/>
        <v>Evening Shift</v>
      </c>
      <c r="K17" s="9">
        <f>IF(line_productivity[[#This Row],[End time]]&lt;line_productivity[[#This Row],[Start Time]],((line_productivity[[#This Row],[End time]]+1)-line_productivity[[#This Row],[Start Time]])*24,(line_productivity[[#This Row],[End time]]-line_productivity[[#This Row],[Start Time]])*24)</f>
        <v>1.7333333333333325</v>
      </c>
      <c r="L17" s="9">
        <f>MAX(0,line_productivity[[#This Row],[working hours3]]-line_productivity[[#This Row],[total downtime in hr2]])</f>
        <v>0.99999999999999922</v>
      </c>
      <c r="M17" s="13">
        <f>IF(line_productivity[[#This Row],[Total downtime in min]]&gt;85,85,line_productivity[[#This Row],[Total downtime in min]])</f>
        <v>44</v>
      </c>
      <c r="N17" s="9">
        <f>line_productivity[[#This Row],[total downtime in min 2]]/60</f>
        <v>0.73333333333333328</v>
      </c>
      <c r="O17" s="9">
        <f>IF(line_productivity[[#This Row],[total downtime in hrs]]&gt;line_productivity[[#This Row],[working hours of operator]],line_productivity[[#This Row],[working hours of operator]],line_productivity[[#This Row],[total downtime in hrs]])</f>
        <v>0.73333333333333328</v>
      </c>
      <c r="P17" s="9">
        <f>IF(line_productivity[[#This Row],[working hours of operator]]=line_productivity[[#This Row],[total downtime in hr2]],(line_productivity[[#This Row],[working hours of operator]]+line_productivity[[#This Row],[total downtime in hr2]])*0.9,line_productivity[[#This Row],[working hours of operator]])</f>
        <v>1.7333333333333325</v>
      </c>
    </row>
    <row r="18" spans="1:16" x14ac:dyDescent="0.25">
      <c r="A18" s="10">
        <v>45534</v>
      </c>
      <c r="B18" t="s">
        <v>20</v>
      </c>
      <c r="C18" s="8">
        <v>422127</v>
      </c>
      <c r="D18" t="s">
        <v>48</v>
      </c>
      <c r="E18" s="26" t="s">
        <v>94</v>
      </c>
      <c r="F18" s="25" t="s">
        <v>96</v>
      </c>
      <c r="G18" s="13">
        <v>1</v>
      </c>
      <c r="H18" s="13">
        <f>line_downtime[[#This Row],[total downtime in mins]]</f>
        <v>23</v>
      </c>
      <c r="I18" s="18" t="s">
        <v>74</v>
      </c>
      <c r="J18" t="str">
        <f t="shared" si="0"/>
        <v>Evening Shift</v>
      </c>
      <c r="K18" s="9">
        <f>IF(line_productivity[[#This Row],[End time]]&lt;line_productivity[[#This Row],[Start Time]],((line_productivity[[#This Row],[End time]]+1)-line_productivity[[#This Row],[Start Time]])*24,(line_productivity[[#This Row],[End time]]-line_productivity[[#This Row],[Start Time]])*24)</f>
        <v>1.3833333333333337</v>
      </c>
      <c r="L18" s="9">
        <f>MAX(0,line_productivity[[#This Row],[working hours3]]-line_productivity[[#This Row],[total downtime in hr2]])</f>
        <v>1.0000000000000004</v>
      </c>
      <c r="M18" s="13">
        <f>IF(line_productivity[[#This Row],[Total downtime in min]]&gt;85,85,line_productivity[[#This Row],[Total downtime in min]])</f>
        <v>23</v>
      </c>
      <c r="N18" s="9">
        <f>line_productivity[[#This Row],[total downtime in min 2]]/60</f>
        <v>0.38333333333333336</v>
      </c>
      <c r="O18" s="9">
        <f>IF(line_productivity[[#This Row],[total downtime in hrs]]&gt;line_productivity[[#This Row],[working hours of operator]],line_productivity[[#This Row],[working hours of operator]],line_productivity[[#This Row],[total downtime in hrs]])</f>
        <v>0.38333333333333336</v>
      </c>
      <c r="P18" s="9">
        <f>IF(line_productivity[[#This Row],[working hours of operator]]=line_productivity[[#This Row],[total downtime in hr2]],(line_productivity[[#This Row],[working hours of operator]]+line_productivity[[#This Row],[total downtime in hr2]])*0.9,line_productivity[[#This Row],[working hours of operator]])</f>
        <v>1.3833333333333337</v>
      </c>
    </row>
    <row r="19" spans="1:16" x14ac:dyDescent="0.25">
      <c r="A19" s="10">
        <v>45534</v>
      </c>
      <c r="B19" t="s">
        <v>20</v>
      </c>
      <c r="C19" s="8">
        <v>422128</v>
      </c>
      <c r="D19" t="s">
        <v>46</v>
      </c>
      <c r="E19" s="26" t="s">
        <v>96</v>
      </c>
      <c r="F19" s="25" t="s">
        <v>97</v>
      </c>
      <c r="G19" s="13">
        <v>1</v>
      </c>
      <c r="H19" s="13">
        <f>line_downtime[[#This Row],[total downtime in mins]]</f>
        <v>52</v>
      </c>
      <c r="I19" s="18" t="s">
        <v>70</v>
      </c>
      <c r="J19" t="str">
        <f t="shared" si="0"/>
        <v>Evening Shift</v>
      </c>
      <c r="K19" s="9">
        <f>IF(line_productivity[[#This Row],[End time]]&lt;line_productivity[[#This Row],[Start Time]],((line_productivity[[#This Row],[End time]]+1)-line_productivity[[#This Row],[Start Time]])*24,(line_productivity[[#This Row],[End time]]-line_productivity[[#This Row],[Start Time]])*24)</f>
        <v>1.866666666666668</v>
      </c>
      <c r="L19" s="9">
        <f>MAX(0,line_productivity[[#This Row],[working hours3]]-line_productivity[[#This Row],[total downtime in hr2]])</f>
        <v>1.0000000000000013</v>
      </c>
      <c r="M19" s="13">
        <f>IF(line_productivity[[#This Row],[Total downtime in min]]&gt;85,85,line_productivity[[#This Row],[Total downtime in min]])</f>
        <v>52</v>
      </c>
      <c r="N19" s="9">
        <f>line_productivity[[#This Row],[total downtime in min 2]]/60</f>
        <v>0.8666666666666667</v>
      </c>
      <c r="O19" s="9">
        <f>IF(line_productivity[[#This Row],[total downtime in hrs]]&gt;line_productivity[[#This Row],[working hours of operator]],line_productivity[[#This Row],[working hours of operator]],line_productivity[[#This Row],[total downtime in hrs]])</f>
        <v>0.8666666666666667</v>
      </c>
      <c r="P19" s="9">
        <f>IF(line_productivity[[#This Row],[working hours of operator]]=line_productivity[[#This Row],[total downtime in hr2]],(line_productivity[[#This Row],[working hours of operator]]+line_productivity[[#This Row],[total downtime in hr2]])*0.9,line_productivity[[#This Row],[working hours of operator]])</f>
        <v>1.866666666666668</v>
      </c>
    </row>
    <row r="20" spans="1:16" x14ac:dyDescent="0.25">
      <c r="A20" s="10">
        <v>45534</v>
      </c>
      <c r="B20" t="s">
        <v>20</v>
      </c>
      <c r="C20" s="8">
        <v>422129</v>
      </c>
      <c r="D20" t="s">
        <v>50</v>
      </c>
      <c r="E20" s="26" t="s">
        <v>97</v>
      </c>
      <c r="F20" s="25" t="s">
        <v>98</v>
      </c>
      <c r="G20" s="13">
        <v>1</v>
      </c>
      <c r="H20" s="13">
        <f>line_downtime[[#This Row],[total downtime in mins]]</f>
        <v>15</v>
      </c>
      <c r="I20" s="18" t="s">
        <v>99</v>
      </c>
      <c r="J20" t="str">
        <f t="shared" si="0"/>
        <v>Evening Shift</v>
      </c>
      <c r="K20" s="9">
        <f>IF(line_productivity[[#This Row],[End time]]&lt;line_productivity[[#This Row],[Start Time]],((line_productivity[[#This Row],[End time]]+1)-line_productivity[[#This Row],[Start Time]])*24,(line_productivity[[#This Row],[End time]]-line_productivity[[#This Row],[Start Time]])*24)</f>
        <v>1.2499999999999982</v>
      </c>
      <c r="L20" s="9">
        <f>MAX(0,line_productivity[[#This Row],[working hours3]]-line_productivity[[#This Row],[total downtime in hr2]])</f>
        <v>0.99999999999999822</v>
      </c>
      <c r="M20" s="13">
        <f>IF(line_productivity[[#This Row],[Total downtime in min]]&gt;85,85,line_productivity[[#This Row],[Total downtime in min]])</f>
        <v>15</v>
      </c>
      <c r="N20" s="9">
        <f>line_productivity[[#This Row],[total downtime in min 2]]/60</f>
        <v>0.25</v>
      </c>
      <c r="O20" s="9">
        <f>IF(line_productivity[[#This Row],[total downtime in hrs]]&gt;line_productivity[[#This Row],[working hours of operator]],line_productivity[[#This Row],[working hours of operator]],line_productivity[[#This Row],[total downtime in hrs]])</f>
        <v>0.25</v>
      </c>
      <c r="P20" s="9">
        <f>IF(line_productivity[[#This Row],[working hours of operator]]=line_productivity[[#This Row],[total downtime in hr2]],(line_productivity[[#This Row],[working hours of operator]]+line_productivity[[#This Row],[total downtime in hr2]])*0.9,line_productivity[[#This Row],[working hours of operator]])</f>
        <v>1.2499999999999982</v>
      </c>
    </row>
    <row r="21" spans="1:16" x14ac:dyDescent="0.25">
      <c r="A21" s="10">
        <v>45535</v>
      </c>
      <c r="B21" t="s">
        <v>20</v>
      </c>
      <c r="C21" s="8">
        <v>422130</v>
      </c>
      <c r="D21" t="s">
        <v>49</v>
      </c>
      <c r="E21" s="26" t="s">
        <v>100</v>
      </c>
      <c r="F21" s="25" t="s">
        <v>101</v>
      </c>
      <c r="G21" s="13">
        <v>1</v>
      </c>
      <c r="H21" s="13">
        <f>line_downtime[[#This Row],[total downtime in mins]]</f>
        <v>20</v>
      </c>
      <c r="I21" s="18" t="s">
        <v>74</v>
      </c>
      <c r="J21" t="str">
        <f t="shared" si="0"/>
        <v>Morning Shift</v>
      </c>
      <c r="K21" s="9">
        <f>IF(line_productivity[[#This Row],[End time]]&lt;line_productivity[[#This Row],[Start Time]],((line_productivity[[#This Row],[End time]]+1)-line_productivity[[#This Row],[Start Time]])*24,(line_productivity[[#This Row],[End time]]-line_productivity[[#This Row],[Start Time]])*24)</f>
        <v>1.3333333333333326</v>
      </c>
      <c r="L21" s="9">
        <f>MAX(0,line_productivity[[#This Row],[working hours3]]-line_productivity[[#This Row],[total downtime in hr2]])</f>
        <v>0.99999999999999933</v>
      </c>
      <c r="M21" s="13">
        <f>IF(line_productivity[[#This Row],[Total downtime in min]]&gt;85,85,line_productivity[[#This Row],[Total downtime in min]])</f>
        <v>20</v>
      </c>
      <c r="N21" s="9">
        <f>line_productivity[[#This Row],[total downtime in min 2]]/60</f>
        <v>0.33333333333333331</v>
      </c>
      <c r="O21" s="9">
        <f>IF(line_productivity[[#This Row],[total downtime in hrs]]&gt;line_productivity[[#This Row],[working hours of operator]],line_productivity[[#This Row],[working hours of operator]],line_productivity[[#This Row],[total downtime in hrs]])</f>
        <v>0.33333333333333331</v>
      </c>
      <c r="P21" s="9">
        <f>IF(line_productivity[[#This Row],[working hours of operator]]=line_productivity[[#This Row],[total downtime in hr2]],(line_productivity[[#This Row],[working hours of operator]]+line_productivity[[#This Row],[total downtime in hr2]])*0.9,line_productivity[[#This Row],[working hours of operator]])</f>
        <v>1.3333333333333326</v>
      </c>
    </row>
    <row r="22" spans="1:16" x14ac:dyDescent="0.25">
      <c r="A22" s="10">
        <v>45535</v>
      </c>
      <c r="B22" t="s">
        <v>20</v>
      </c>
      <c r="C22" s="8">
        <v>422131</v>
      </c>
      <c r="D22" t="s">
        <v>51</v>
      </c>
      <c r="E22" s="26" t="s">
        <v>101</v>
      </c>
      <c r="F22" s="25" t="s">
        <v>102</v>
      </c>
      <c r="G22" s="13">
        <v>1</v>
      </c>
      <c r="H22" s="13">
        <f>line_downtime[[#This Row],[total downtime in mins]]</f>
        <v>30</v>
      </c>
      <c r="I22" s="18" t="s">
        <v>99</v>
      </c>
      <c r="J22" t="str">
        <f t="shared" si="0"/>
        <v>Morning Shift</v>
      </c>
      <c r="K22" s="9">
        <f>IF(line_productivity[[#This Row],[End time]]&lt;line_productivity[[#This Row],[Start Time]],((line_productivity[[#This Row],[End time]]+1)-line_productivity[[#This Row],[Start Time]])*24,(line_productivity[[#This Row],[End time]]-line_productivity[[#This Row],[Start Time]])*24)</f>
        <v>1.5</v>
      </c>
      <c r="L22" s="9">
        <f>MAX(0,line_productivity[[#This Row],[working hours3]]-line_productivity[[#This Row],[total downtime in hr2]])</f>
        <v>1</v>
      </c>
      <c r="M22" s="13">
        <f>IF(line_productivity[[#This Row],[Total downtime in min]]&gt;85,85,line_productivity[[#This Row],[Total downtime in min]])</f>
        <v>30</v>
      </c>
      <c r="N22" s="9">
        <f>line_productivity[[#This Row],[total downtime in min 2]]/60</f>
        <v>0.5</v>
      </c>
      <c r="O22" s="9">
        <f>IF(line_productivity[[#This Row],[total downtime in hrs]]&gt;line_productivity[[#This Row],[working hours of operator]],line_productivity[[#This Row],[working hours of operator]],line_productivity[[#This Row],[total downtime in hrs]])</f>
        <v>0.5</v>
      </c>
      <c r="P22" s="9">
        <f>IF(line_productivity[[#This Row],[working hours of operator]]=line_productivity[[#This Row],[total downtime in hr2]],(line_productivity[[#This Row],[working hours of operator]]+line_productivity[[#This Row],[total downtime in hr2]])*0.9,line_productivity[[#This Row],[working hours of operator]])</f>
        <v>1.5</v>
      </c>
    </row>
    <row r="23" spans="1:16" x14ac:dyDescent="0.25">
      <c r="A23" s="10">
        <v>45535</v>
      </c>
      <c r="B23" t="s">
        <v>20</v>
      </c>
      <c r="C23" s="8">
        <v>422132</v>
      </c>
      <c r="D23" t="s">
        <v>46</v>
      </c>
      <c r="E23" s="26" t="s">
        <v>102</v>
      </c>
      <c r="F23" s="25" t="s">
        <v>103</v>
      </c>
      <c r="G23" s="13">
        <v>1</v>
      </c>
      <c r="H23" s="13">
        <f>line_downtime[[#This Row],[total downtime in mins]]</f>
        <v>0</v>
      </c>
      <c r="I23" s="18" t="s">
        <v>88</v>
      </c>
      <c r="J23" t="str">
        <f t="shared" si="0"/>
        <v>Morning Shift</v>
      </c>
      <c r="K23" s="9">
        <f>IF(line_productivity[[#This Row],[End time]]&lt;line_productivity[[#This Row],[Start Time]],((line_productivity[[#This Row],[End time]]+1)-line_productivity[[#This Row],[Start Time]])*24,(line_productivity[[#This Row],[End time]]-line_productivity[[#This Row],[Start Time]])*24)</f>
        <v>1.0000000000000004</v>
      </c>
      <c r="L23" s="9">
        <f>MAX(0,line_productivity[[#This Row],[working hours3]]-line_productivity[[#This Row],[total downtime in hr2]])</f>
        <v>1.0000000000000004</v>
      </c>
      <c r="M23" s="13">
        <f>IF(line_productivity[[#This Row],[Total downtime in min]]&gt;85,85,line_productivity[[#This Row],[Total downtime in min]])</f>
        <v>0</v>
      </c>
      <c r="N23" s="9">
        <f>line_productivity[[#This Row],[total downtime in min 2]]/60</f>
        <v>0</v>
      </c>
      <c r="O23" s="9">
        <f>IF(line_productivity[[#This Row],[total downtime in hrs]]&gt;line_productivity[[#This Row],[working hours of operator]],line_productivity[[#This Row],[working hours of operator]],line_productivity[[#This Row],[total downtime in hrs]])</f>
        <v>0</v>
      </c>
      <c r="P23"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24" spans="1:16" x14ac:dyDescent="0.25">
      <c r="A24" s="10">
        <v>45535</v>
      </c>
      <c r="B24" t="s">
        <v>21</v>
      </c>
      <c r="C24" s="8">
        <v>422133</v>
      </c>
      <c r="D24" t="s">
        <v>51</v>
      </c>
      <c r="E24" s="26" t="s">
        <v>103</v>
      </c>
      <c r="F24" s="25" t="s">
        <v>104</v>
      </c>
      <c r="G24" s="13">
        <v>1</v>
      </c>
      <c r="H24" s="13">
        <f>line_downtime[[#This Row],[total downtime in mins]]</f>
        <v>20</v>
      </c>
      <c r="I24" s="18" t="s">
        <v>105</v>
      </c>
      <c r="J24" t="str">
        <f t="shared" si="0"/>
        <v>Morning Shift</v>
      </c>
      <c r="K24" s="9">
        <f>IF(line_productivity[[#This Row],[End time]]&lt;line_productivity[[#This Row],[Start Time]],((line_productivity[[#This Row],[End time]]+1)-line_productivity[[#This Row],[Start Time]])*24,(line_productivity[[#This Row],[End time]]-line_productivity[[#This Row],[Start Time]])*24)</f>
        <v>1.3333333333333326</v>
      </c>
      <c r="L24" s="9">
        <f>MAX(0,line_productivity[[#This Row],[working hours3]]-line_productivity[[#This Row],[total downtime in hr2]])</f>
        <v>0.99999999999999933</v>
      </c>
      <c r="M24" s="13">
        <f>IF(line_productivity[[#This Row],[Total downtime in min]]&gt;85,85,line_productivity[[#This Row],[Total downtime in min]])</f>
        <v>20</v>
      </c>
      <c r="N24" s="9">
        <f>line_productivity[[#This Row],[total downtime in min 2]]/60</f>
        <v>0.33333333333333331</v>
      </c>
      <c r="O24" s="9">
        <f>IF(line_productivity[[#This Row],[total downtime in hrs]]&gt;line_productivity[[#This Row],[working hours of operator]],line_productivity[[#This Row],[working hours of operator]],line_productivity[[#This Row],[total downtime in hrs]])</f>
        <v>0.33333333333333331</v>
      </c>
      <c r="P24" s="9">
        <f>IF(line_productivity[[#This Row],[working hours of operator]]=line_productivity[[#This Row],[total downtime in hr2]],(line_productivity[[#This Row],[working hours of operator]]+line_productivity[[#This Row],[total downtime in hr2]])*0.9,line_productivity[[#This Row],[working hours of operator]])</f>
        <v>1.3333333333333326</v>
      </c>
    </row>
    <row r="25" spans="1:16" x14ac:dyDescent="0.25">
      <c r="A25" s="10">
        <v>45535</v>
      </c>
      <c r="B25" t="s">
        <v>21</v>
      </c>
      <c r="C25" s="8">
        <v>422134</v>
      </c>
      <c r="D25" t="s">
        <v>51</v>
      </c>
      <c r="E25" s="26" t="s">
        <v>104</v>
      </c>
      <c r="F25" s="25" t="s">
        <v>106</v>
      </c>
      <c r="G25" s="13">
        <v>1</v>
      </c>
      <c r="H25" s="13">
        <f>line_downtime[[#This Row],[total downtime in mins]]</f>
        <v>50</v>
      </c>
      <c r="I25" s="18" t="s">
        <v>107</v>
      </c>
      <c r="J25" t="str">
        <f t="shared" si="0"/>
        <v>Evening Shift</v>
      </c>
      <c r="K25" s="9">
        <f>IF(line_productivity[[#This Row],[End time]]&lt;line_productivity[[#This Row],[Start Time]],((line_productivity[[#This Row],[End time]]+1)-line_productivity[[#This Row],[Start Time]])*24,(line_productivity[[#This Row],[End time]]-line_productivity[[#This Row],[Start Time]])*24)</f>
        <v>1.8333333333333348</v>
      </c>
      <c r="L25" s="9">
        <f>MAX(0,line_productivity[[#This Row],[working hours3]]-line_productivity[[#This Row],[total downtime in hr2]])</f>
        <v>1.0000000000000013</v>
      </c>
      <c r="M25" s="13">
        <f>IF(line_productivity[[#This Row],[Total downtime in min]]&gt;85,85,line_productivity[[#This Row],[Total downtime in min]])</f>
        <v>50</v>
      </c>
      <c r="N25" s="9">
        <f>line_productivity[[#This Row],[total downtime in min 2]]/60</f>
        <v>0.83333333333333337</v>
      </c>
      <c r="O25" s="9">
        <f>IF(line_productivity[[#This Row],[total downtime in hrs]]&gt;line_productivity[[#This Row],[working hours of operator]],line_productivity[[#This Row],[working hours of operator]],line_productivity[[#This Row],[total downtime in hrs]])</f>
        <v>0.83333333333333337</v>
      </c>
      <c r="P25" s="9">
        <f>IF(line_productivity[[#This Row],[working hours of operator]]=line_productivity[[#This Row],[total downtime in hr2]],(line_productivity[[#This Row],[working hours of operator]]+line_productivity[[#This Row],[total downtime in hr2]])*0.9,line_productivity[[#This Row],[working hours of operator]])</f>
        <v>1.8333333333333348</v>
      </c>
    </row>
    <row r="26" spans="1:16" x14ac:dyDescent="0.25">
      <c r="A26" s="10">
        <v>45535</v>
      </c>
      <c r="B26" t="s">
        <v>21</v>
      </c>
      <c r="C26" s="8">
        <v>422135</v>
      </c>
      <c r="D26" t="s">
        <v>44</v>
      </c>
      <c r="E26" s="26" t="s">
        <v>106</v>
      </c>
      <c r="F26" s="25" t="s">
        <v>108</v>
      </c>
      <c r="G26" s="13">
        <v>1</v>
      </c>
      <c r="H26" s="13">
        <f>line_downtime[[#This Row],[total downtime in mins]]</f>
        <v>45</v>
      </c>
      <c r="I26" s="18" t="s">
        <v>109</v>
      </c>
      <c r="J26" t="str">
        <f t="shared" si="0"/>
        <v>Evening Shift</v>
      </c>
      <c r="K26" s="9">
        <f>IF(line_productivity[[#This Row],[End time]]&lt;line_productivity[[#This Row],[Start Time]],((line_productivity[[#This Row],[End time]]+1)-line_productivity[[#This Row],[Start Time]])*24,(line_productivity[[#This Row],[End time]]-line_productivity[[#This Row],[Start Time]])*24)</f>
        <v>1.7499999999999991</v>
      </c>
      <c r="L26" s="9">
        <f>MAX(0,line_productivity[[#This Row],[working hours3]]-line_productivity[[#This Row],[total downtime in hr2]])</f>
        <v>0.99999999999999911</v>
      </c>
      <c r="M26" s="13">
        <f>IF(line_productivity[[#This Row],[Total downtime in min]]&gt;85,85,line_productivity[[#This Row],[Total downtime in min]])</f>
        <v>45</v>
      </c>
      <c r="N26" s="9">
        <f>line_productivity[[#This Row],[total downtime in min 2]]/60</f>
        <v>0.75</v>
      </c>
      <c r="O26" s="9">
        <f>IF(line_productivity[[#This Row],[total downtime in hrs]]&gt;line_productivity[[#This Row],[working hours of operator]],line_productivity[[#This Row],[working hours of operator]],line_productivity[[#This Row],[total downtime in hrs]])</f>
        <v>0.75</v>
      </c>
      <c r="P26" s="9">
        <f>IF(line_productivity[[#This Row],[working hours of operator]]=line_productivity[[#This Row],[total downtime in hr2]],(line_productivity[[#This Row],[working hours of operator]]+line_productivity[[#This Row],[total downtime in hr2]])*0.9,line_productivity[[#This Row],[working hours of operator]])</f>
        <v>1.7499999999999991</v>
      </c>
    </row>
    <row r="27" spans="1:16" x14ac:dyDescent="0.25">
      <c r="A27" s="10">
        <v>45535</v>
      </c>
      <c r="B27" t="s">
        <v>21</v>
      </c>
      <c r="C27" s="8">
        <v>422136</v>
      </c>
      <c r="D27" t="s">
        <v>47</v>
      </c>
      <c r="E27" s="26" t="s">
        <v>108</v>
      </c>
      <c r="F27" s="25" t="s">
        <v>110</v>
      </c>
      <c r="G27" s="13">
        <v>1</v>
      </c>
      <c r="H27" s="13">
        <f>line_downtime[[#This Row],[total downtime in mins]]</f>
        <v>0</v>
      </c>
      <c r="I27" s="18" t="s">
        <v>111</v>
      </c>
      <c r="J27" t="str">
        <f t="shared" si="0"/>
        <v>Evening Shift</v>
      </c>
      <c r="K27" s="9">
        <f>IF(line_productivity[[#This Row],[End time]]&lt;line_productivity[[#This Row],[Start Time]],((line_productivity[[#This Row],[End time]]+1)-line_productivity[[#This Row],[Start Time]])*24,(line_productivity[[#This Row],[End time]]-line_productivity[[#This Row],[Start Time]])*24)</f>
        <v>0.99999999999999911</v>
      </c>
      <c r="L27" s="9">
        <f>MAX(0,line_productivity[[#This Row],[working hours3]]-line_productivity[[#This Row],[total downtime in hr2]])</f>
        <v>0.99999999999999911</v>
      </c>
      <c r="M27" s="13">
        <f>IF(line_productivity[[#This Row],[Total downtime in min]]&gt;85,85,line_productivity[[#This Row],[Total downtime in min]])</f>
        <v>0</v>
      </c>
      <c r="N27" s="9">
        <f>line_productivity[[#This Row],[total downtime in min 2]]/60</f>
        <v>0</v>
      </c>
      <c r="O27" s="9">
        <f>IF(line_productivity[[#This Row],[total downtime in hrs]]&gt;line_productivity[[#This Row],[working hours of operator]],line_productivity[[#This Row],[working hours of operator]],line_productivity[[#This Row],[total downtime in hrs]])</f>
        <v>0</v>
      </c>
      <c r="P27"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28" spans="1:16" x14ac:dyDescent="0.25">
      <c r="A28" s="10">
        <v>45537</v>
      </c>
      <c r="B28" t="s">
        <v>22</v>
      </c>
      <c r="C28" s="8">
        <v>422137</v>
      </c>
      <c r="D28" t="s">
        <v>50</v>
      </c>
      <c r="E28" s="26" t="s">
        <v>74</v>
      </c>
      <c r="F28" s="25" t="s">
        <v>112</v>
      </c>
      <c r="G28" s="13">
        <v>1</v>
      </c>
      <c r="H28" s="13">
        <f>line_downtime[[#This Row],[total downtime in mins]]</f>
        <v>45</v>
      </c>
      <c r="I28" s="18" t="s">
        <v>113</v>
      </c>
      <c r="J28" t="str">
        <f t="shared" si="0"/>
        <v>Morning Shift</v>
      </c>
      <c r="K28" s="9">
        <f>IF(line_productivity[[#This Row],[End time]]&lt;line_productivity[[#This Row],[Start Time]],((line_productivity[[#This Row],[End time]]+1)-line_productivity[[#This Row],[Start Time]])*24,(line_productivity[[#This Row],[End time]]-line_productivity[[#This Row],[Start Time]])*24)</f>
        <v>1.7499999999999998</v>
      </c>
      <c r="L28" s="9">
        <f>MAX(0,line_productivity[[#This Row],[working hours3]]-line_productivity[[#This Row],[total downtime in hr2]])</f>
        <v>0.99999999999999978</v>
      </c>
      <c r="M28" s="13">
        <f>IF(line_productivity[[#This Row],[Total downtime in min]]&gt;85,85,line_productivity[[#This Row],[Total downtime in min]])</f>
        <v>45</v>
      </c>
      <c r="N28" s="9">
        <f>line_productivity[[#This Row],[total downtime in min 2]]/60</f>
        <v>0.75</v>
      </c>
      <c r="O28" s="9">
        <f>IF(line_productivity[[#This Row],[total downtime in hrs]]&gt;line_productivity[[#This Row],[working hours of operator]],line_productivity[[#This Row],[working hours of operator]],line_productivity[[#This Row],[total downtime in hrs]])</f>
        <v>0.75</v>
      </c>
      <c r="P28" s="9">
        <f>IF(line_productivity[[#This Row],[working hours of operator]]=line_productivity[[#This Row],[total downtime in hr2]],(line_productivity[[#This Row],[working hours of operator]]+line_productivity[[#This Row],[total downtime in hr2]])*0.9,line_productivity[[#This Row],[working hours of operator]])</f>
        <v>1.7499999999999998</v>
      </c>
    </row>
    <row r="29" spans="1:16" x14ac:dyDescent="0.25">
      <c r="A29" s="10">
        <v>45537</v>
      </c>
      <c r="B29" t="s">
        <v>22</v>
      </c>
      <c r="C29" s="8">
        <v>422138</v>
      </c>
      <c r="D29" t="s">
        <v>43</v>
      </c>
      <c r="E29" s="26" t="s">
        <v>112</v>
      </c>
      <c r="F29" s="25" t="s">
        <v>79</v>
      </c>
      <c r="G29" s="13">
        <v>1</v>
      </c>
      <c r="H29" s="13">
        <f>line_downtime[[#This Row],[total downtime in mins]]</f>
        <v>20</v>
      </c>
      <c r="I29" s="18" t="s">
        <v>78</v>
      </c>
      <c r="J29" t="str">
        <f t="shared" si="0"/>
        <v>Morning Shift</v>
      </c>
      <c r="K29" s="9">
        <f>IF(line_productivity[[#This Row],[End time]]&lt;line_productivity[[#This Row],[Start Time]],((line_productivity[[#This Row],[End time]]+1)-line_productivity[[#This Row],[Start Time]])*24,(line_productivity[[#This Row],[End time]]-line_productivity[[#This Row],[Start Time]])*24)</f>
        <v>1.3333333333333335</v>
      </c>
      <c r="L29" s="9">
        <f>MAX(0,line_productivity[[#This Row],[working hours3]]-line_productivity[[#This Row],[total downtime in hr2]])</f>
        <v>1.0000000000000002</v>
      </c>
      <c r="M29" s="13">
        <f>IF(line_productivity[[#This Row],[Total downtime in min]]&gt;85,85,line_productivity[[#This Row],[Total downtime in min]])</f>
        <v>20</v>
      </c>
      <c r="N29" s="9">
        <f>line_productivity[[#This Row],[total downtime in min 2]]/60</f>
        <v>0.33333333333333331</v>
      </c>
      <c r="O29" s="9">
        <f>IF(line_productivity[[#This Row],[total downtime in hrs]]&gt;line_productivity[[#This Row],[working hours of operator]],line_productivity[[#This Row],[working hours of operator]],line_productivity[[#This Row],[total downtime in hrs]])</f>
        <v>0.33333333333333331</v>
      </c>
      <c r="P29" s="9">
        <f>IF(line_productivity[[#This Row],[working hours of operator]]=line_productivity[[#This Row],[total downtime in hr2]],(line_productivity[[#This Row],[working hours of operator]]+line_productivity[[#This Row],[total downtime in hr2]])*0.9,line_productivity[[#This Row],[working hours of operator]])</f>
        <v>1.3333333333333335</v>
      </c>
    </row>
    <row r="30" spans="1:16" x14ac:dyDescent="0.25">
      <c r="A30" s="10">
        <v>45537</v>
      </c>
      <c r="B30" t="s">
        <v>22</v>
      </c>
      <c r="C30" s="8">
        <v>422139</v>
      </c>
      <c r="D30" t="s">
        <v>50</v>
      </c>
      <c r="E30" s="26" t="s">
        <v>79</v>
      </c>
      <c r="F30" s="25" t="s">
        <v>114</v>
      </c>
      <c r="G30" s="13">
        <v>1</v>
      </c>
      <c r="H30" s="13">
        <f>line_downtime[[#This Row],[total downtime in mins]]</f>
        <v>35</v>
      </c>
      <c r="I30" s="18" t="s">
        <v>115</v>
      </c>
      <c r="J30" t="str">
        <f t="shared" si="0"/>
        <v>Morning Shift</v>
      </c>
      <c r="K30" s="9">
        <f>IF(line_productivity[[#This Row],[End time]]&lt;line_productivity[[#This Row],[Start Time]],((line_productivity[[#This Row],[End time]]+1)-line_productivity[[#This Row],[Start Time]])*24,(line_productivity[[#This Row],[End time]]-line_productivity[[#This Row],[Start Time]])*24)</f>
        <v>1.583333333333333</v>
      </c>
      <c r="L30" s="9">
        <f>MAX(0,line_productivity[[#This Row],[working hours3]]-line_productivity[[#This Row],[total downtime in hr2]])</f>
        <v>0.99999999999999967</v>
      </c>
      <c r="M30" s="13">
        <f>IF(line_productivity[[#This Row],[Total downtime in min]]&gt;85,85,line_productivity[[#This Row],[Total downtime in min]])</f>
        <v>35</v>
      </c>
      <c r="N30" s="9">
        <f>line_productivity[[#This Row],[total downtime in min 2]]/60</f>
        <v>0.58333333333333337</v>
      </c>
      <c r="O30" s="9">
        <f>IF(line_productivity[[#This Row],[total downtime in hrs]]&gt;line_productivity[[#This Row],[working hours of operator]],line_productivity[[#This Row],[working hours of operator]],line_productivity[[#This Row],[total downtime in hrs]])</f>
        <v>0.58333333333333337</v>
      </c>
      <c r="P30" s="9">
        <f>IF(line_productivity[[#This Row],[working hours of operator]]=line_productivity[[#This Row],[total downtime in hr2]],(line_productivity[[#This Row],[working hours of operator]]+line_productivity[[#This Row],[total downtime in hr2]])*0.9,line_productivity[[#This Row],[working hours of operator]])</f>
        <v>1.583333333333333</v>
      </c>
    </row>
    <row r="31" spans="1:16" x14ac:dyDescent="0.25">
      <c r="A31" s="10">
        <v>45537</v>
      </c>
      <c r="B31" t="s">
        <v>22</v>
      </c>
      <c r="C31" s="8">
        <v>422140</v>
      </c>
      <c r="D31" t="s">
        <v>43</v>
      </c>
      <c r="E31" s="26" t="s">
        <v>114</v>
      </c>
      <c r="F31" s="25" t="s">
        <v>116</v>
      </c>
      <c r="G31" s="13">
        <v>1</v>
      </c>
      <c r="H31" s="13">
        <f>line_downtime[[#This Row],[total downtime in mins]]</f>
        <v>63</v>
      </c>
      <c r="I31" s="18" t="s">
        <v>117</v>
      </c>
      <c r="J31" t="str">
        <f t="shared" si="0"/>
        <v>Morning Shift</v>
      </c>
      <c r="K31" s="9">
        <f>IF(line_productivity[[#This Row],[End time]]&lt;line_productivity[[#This Row],[Start Time]],((line_productivity[[#This Row],[End time]]+1)-line_productivity[[#This Row],[Start Time]])*24,(line_productivity[[#This Row],[End time]]-line_productivity[[#This Row],[Start Time]])*24)</f>
        <v>2.0500000000000007</v>
      </c>
      <c r="L31" s="9">
        <f>MAX(0,line_productivity[[#This Row],[working hours3]]-line_productivity[[#This Row],[total downtime in hr2]])</f>
        <v>1.0000000000000007</v>
      </c>
      <c r="M31" s="13">
        <f>IF(line_productivity[[#This Row],[Total downtime in min]]&gt;85,85,line_productivity[[#This Row],[Total downtime in min]])</f>
        <v>63</v>
      </c>
      <c r="N31" s="9">
        <f>line_productivity[[#This Row],[total downtime in min 2]]/60</f>
        <v>1.05</v>
      </c>
      <c r="O31" s="9">
        <f>IF(line_productivity[[#This Row],[total downtime in hrs]]&gt;line_productivity[[#This Row],[working hours of operator]],line_productivity[[#This Row],[working hours of operator]],line_productivity[[#This Row],[total downtime in hrs]])</f>
        <v>1.05</v>
      </c>
      <c r="P31" s="9">
        <f>IF(line_productivity[[#This Row],[working hours of operator]]=line_productivity[[#This Row],[total downtime in hr2]],(line_productivity[[#This Row],[working hours of operator]]+line_productivity[[#This Row],[total downtime in hr2]])*0.9,line_productivity[[#This Row],[working hours of operator]])</f>
        <v>2.0500000000000007</v>
      </c>
    </row>
    <row r="32" spans="1:16" x14ac:dyDescent="0.25">
      <c r="A32" s="10">
        <v>45537</v>
      </c>
      <c r="B32" t="s">
        <v>22</v>
      </c>
      <c r="C32" s="8">
        <v>422141</v>
      </c>
      <c r="D32" t="s">
        <v>49</v>
      </c>
      <c r="E32" s="26" t="s">
        <v>116</v>
      </c>
      <c r="F32" s="25" t="s">
        <v>118</v>
      </c>
      <c r="G32" s="13">
        <v>1</v>
      </c>
      <c r="H32" s="13">
        <f>line_downtime[[#This Row],[total downtime in mins]]</f>
        <v>7</v>
      </c>
      <c r="I32" s="18" t="s">
        <v>119</v>
      </c>
      <c r="J32" t="str">
        <f t="shared" si="0"/>
        <v>Morning Shift</v>
      </c>
      <c r="K32" s="9">
        <f>IF(line_productivity[[#This Row],[End time]]&lt;line_productivity[[#This Row],[Start Time]],((line_productivity[[#This Row],[End time]]+1)-line_productivity[[#This Row],[Start Time]])*24,(line_productivity[[#This Row],[End time]]-line_productivity[[#This Row],[Start Time]])*24)</f>
        <v>1.1166666666666667</v>
      </c>
      <c r="L32" s="9">
        <f>MAX(0,line_productivity[[#This Row],[working hours3]]-line_productivity[[#This Row],[total downtime in hr2]])</f>
        <v>1</v>
      </c>
      <c r="M32" s="13">
        <f>IF(line_productivity[[#This Row],[Total downtime in min]]&gt;85,85,line_productivity[[#This Row],[Total downtime in min]])</f>
        <v>7</v>
      </c>
      <c r="N32" s="9">
        <f>line_productivity[[#This Row],[total downtime in min 2]]/60</f>
        <v>0.11666666666666667</v>
      </c>
      <c r="O32" s="9">
        <f>IF(line_productivity[[#This Row],[total downtime in hrs]]&gt;line_productivity[[#This Row],[working hours of operator]],line_productivity[[#This Row],[working hours of operator]],line_productivity[[#This Row],[total downtime in hrs]])</f>
        <v>0.11666666666666667</v>
      </c>
      <c r="P32" s="9">
        <f>IF(line_productivity[[#This Row],[working hours of operator]]=line_productivity[[#This Row],[total downtime in hr2]],(line_productivity[[#This Row],[working hours of operator]]+line_productivity[[#This Row],[total downtime in hr2]])*0.9,line_productivity[[#This Row],[working hours of operator]])</f>
        <v>1.1166666666666667</v>
      </c>
    </row>
    <row r="33" spans="1:16" x14ac:dyDescent="0.25">
      <c r="A33" s="10">
        <v>45537</v>
      </c>
      <c r="B33" t="s">
        <v>22</v>
      </c>
      <c r="C33" s="8">
        <v>422142</v>
      </c>
      <c r="D33" t="s">
        <v>51</v>
      </c>
      <c r="E33" s="26" t="s">
        <v>118</v>
      </c>
      <c r="F33" s="25" t="s">
        <v>120</v>
      </c>
      <c r="G33" s="13">
        <v>1</v>
      </c>
      <c r="H33" s="13">
        <f>line_downtime[[#This Row],[total downtime in mins]]</f>
        <v>30</v>
      </c>
      <c r="I33" s="18" t="s">
        <v>88</v>
      </c>
      <c r="J33" t="str">
        <f t="shared" si="0"/>
        <v>Morning Shift</v>
      </c>
      <c r="K33" s="9">
        <f>IF(line_productivity[[#This Row],[End time]]&lt;line_productivity[[#This Row],[Start Time]],((line_productivity[[#This Row],[End time]]+1)-line_productivity[[#This Row],[Start Time]])*24,(line_productivity[[#This Row],[End time]]-line_productivity[[#This Row],[Start Time]])*24)</f>
        <v>1.5</v>
      </c>
      <c r="L33" s="9">
        <f>MAX(0,line_productivity[[#This Row],[working hours3]]-line_productivity[[#This Row],[total downtime in hr2]])</f>
        <v>1</v>
      </c>
      <c r="M33" s="13">
        <f>IF(line_productivity[[#This Row],[Total downtime in min]]&gt;85,85,line_productivity[[#This Row],[Total downtime in min]])</f>
        <v>30</v>
      </c>
      <c r="N33" s="9">
        <f>line_productivity[[#This Row],[total downtime in min 2]]/60</f>
        <v>0.5</v>
      </c>
      <c r="O33" s="9">
        <f>IF(line_productivity[[#This Row],[total downtime in hrs]]&gt;line_productivity[[#This Row],[working hours of operator]],line_productivity[[#This Row],[working hours of operator]],line_productivity[[#This Row],[total downtime in hrs]])</f>
        <v>0.5</v>
      </c>
      <c r="P33" s="9">
        <f>IF(line_productivity[[#This Row],[working hours of operator]]=line_productivity[[#This Row],[total downtime in hr2]],(line_productivity[[#This Row],[working hours of operator]]+line_productivity[[#This Row],[total downtime in hr2]])*0.9,line_productivity[[#This Row],[working hours of operator]])</f>
        <v>1.5</v>
      </c>
    </row>
    <row r="34" spans="1:16" x14ac:dyDescent="0.25">
      <c r="A34" s="10">
        <v>45537</v>
      </c>
      <c r="B34" t="s">
        <v>22</v>
      </c>
      <c r="C34" s="8">
        <v>422143</v>
      </c>
      <c r="D34" t="s">
        <v>46</v>
      </c>
      <c r="E34" s="26" t="s">
        <v>120</v>
      </c>
      <c r="F34" s="25" t="s">
        <v>121</v>
      </c>
      <c r="G34" s="13">
        <v>1</v>
      </c>
      <c r="H34" s="13">
        <f>line_downtime[[#This Row],[total downtime in mins]]</f>
        <v>58</v>
      </c>
      <c r="I34" s="18" t="s">
        <v>68</v>
      </c>
      <c r="J34" t="str">
        <f t="shared" si="0"/>
        <v>Morning Shift</v>
      </c>
      <c r="K34" s="9">
        <f>IF(line_productivity[[#This Row],[End time]]&lt;line_productivity[[#This Row],[Start Time]],((line_productivity[[#This Row],[End time]]+1)-line_productivity[[#This Row],[Start Time]])*24,(line_productivity[[#This Row],[End time]]-line_productivity[[#This Row],[Start Time]])*24)</f>
        <v>1.966666666666665</v>
      </c>
      <c r="L34" s="9">
        <f>MAX(0,line_productivity[[#This Row],[working hours3]]-line_productivity[[#This Row],[total downtime in hr2]])</f>
        <v>0.99999999999999833</v>
      </c>
      <c r="M34" s="13">
        <f>IF(line_productivity[[#This Row],[Total downtime in min]]&gt;85,85,line_productivity[[#This Row],[Total downtime in min]])</f>
        <v>58</v>
      </c>
      <c r="N34" s="9">
        <f>line_productivity[[#This Row],[total downtime in min 2]]/60</f>
        <v>0.96666666666666667</v>
      </c>
      <c r="O34" s="9">
        <f>IF(line_productivity[[#This Row],[total downtime in hrs]]&gt;line_productivity[[#This Row],[working hours of operator]],line_productivity[[#This Row],[working hours of operator]],line_productivity[[#This Row],[total downtime in hrs]])</f>
        <v>0.96666666666666667</v>
      </c>
      <c r="P34" s="9">
        <f>IF(line_productivity[[#This Row],[working hours of operator]]=line_productivity[[#This Row],[total downtime in hr2]],(line_productivity[[#This Row],[working hours of operator]]+line_productivity[[#This Row],[total downtime in hr2]])*0.9,line_productivity[[#This Row],[working hours of operator]])</f>
        <v>1.966666666666665</v>
      </c>
    </row>
    <row r="35" spans="1:16" x14ac:dyDescent="0.25">
      <c r="A35" s="10">
        <v>45537</v>
      </c>
      <c r="B35" t="s">
        <v>23</v>
      </c>
      <c r="C35" s="8">
        <v>422144</v>
      </c>
      <c r="D35" t="s">
        <v>51</v>
      </c>
      <c r="E35" s="26" t="s">
        <v>121</v>
      </c>
      <c r="F35" s="25" t="s">
        <v>122</v>
      </c>
      <c r="G35" s="13">
        <v>1.6333333333333331</v>
      </c>
      <c r="H35" s="13">
        <f>line_downtime[[#This Row],[total downtime in mins]]</f>
        <v>54</v>
      </c>
      <c r="I35" s="18" t="s">
        <v>76</v>
      </c>
      <c r="J35" t="str">
        <f t="shared" si="0"/>
        <v>Evening Shift</v>
      </c>
      <c r="K35" s="9">
        <f>IF(line_productivity[[#This Row],[End time]]&lt;line_productivity[[#This Row],[Start Time]],((line_productivity[[#This Row],[End time]]+1)-line_productivity[[#This Row],[Start Time]])*24,(line_productivity[[#This Row],[End time]]-line_productivity[[#This Row],[Start Time]])*24)</f>
        <v>2.533333333333335</v>
      </c>
      <c r="L35" s="9">
        <f>MAX(0,line_productivity[[#This Row],[working hours3]]-line_productivity[[#This Row],[total downtime in hr2]])</f>
        <v>1.6333333333333351</v>
      </c>
      <c r="M35" s="13">
        <f>IF(line_productivity[[#This Row],[Total downtime in min]]&gt;85,85,line_productivity[[#This Row],[Total downtime in min]])</f>
        <v>54</v>
      </c>
      <c r="N35" s="9">
        <f>line_productivity[[#This Row],[total downtime in min 2]]/60</f>
        <v>0.9</v>
      </c>
      <c r="O35" s="9">
        <f>IF(line_productivity[[#This Row],[total downtime in hrs]]&gt;line_productivity[[#This Row],[working hours of operator]],line_productivity[[#This Row],[working hours of operator]],line_productivity[[#This Row],[total downtime in hrs]])</f>
        <v>0.9</v>
      </c>
      <c r="P35" s="9">
        <f>IF(line_productivity[[#This Row],[working hours of operator]]=line_productivity[[#This Row],[total downtime in hr2]],(line_productivity[[#This Row],[working hours of operator]]+line_productivity[[#This Row],[total downtime in hr2]])*0.9,line_productivity[[#This Row],[working hours of operator]])</f>
        <v>2.533333333333335</v>
      </c>
    </row>
    <row r="36" spans="1:16" x14ac:dyDescent="0.25">
      <c r="A36" s="10">
        <v>45537</v>
      </c>
      <c r="B36" t="s">
        <v>23</v>
      </c>
      <c r="C36" s="8">
        <v>422145</v>
      </c>
      <c r="D36" t="s">
        <v>48</v>
      </c>
      <c r="E36" s="26" t="s">
        <v>122</v>
      </c>
      <c r="F36" s="25" t="s">
        <v>123</v>
      </c>
      <c r="G36" s="13">
        <v>1.6333333333333331</v>
      </c>
      <c r="H36" s="13">
        <f>line_downtime[[#This Row],[total downtime in mins]]</f>
        <v>22</v>
      </c>
      <c r="I36" s="18" t="s">
        <v>117</v>
      </c>
      <c r="J36" t="str">
        <f t="shared" si="0"/>
        <v>Evening Shift</v>
      </c>
      <c r="K36" s="9">
        <f>IF(line_productivity[[#This Row],[End time]]&lt;line_productivity[[#This Row],[Start Time]],((line_productivity[[#This Row],[End time]]+1)-line_productivity[[#This Row],[Start Time]])*24,(line_productivity[[#This Row],[End time]]-line_productivity[[#This Row],[Start Time]])*24)</f>
        <v>1.9999999999999982</v>
      </c>
      <c r="L36" s="9">
        <f>MAX(0,line_productivity[[#This Row],[working hours3]]-line_productivity[[#This Row],[total downtime in hr2]])</f>
        <v>1.6333333333333315</v>
      </c>
      <c r="M36" s="13">
        <f>IF(line_productivity[[#This Row],[Total downtime in min]]&gt;85,85,line_productivity[[#This Row],[Total downtime in min]])</f>
        <v>22</v>
      </c>
      <c r="N36" s="9">
        <f>line_productivity[[#This Row],[total downtime in min 2]]/60</f>
        <v>0.36666666666666664</v>
      </c>
      <c r="O36" s="9">
        <f>IF(line_productivity[[#This Row],[total downtime in hrs]]&gt;line_productivity[[#This Row],[working hours of operator]],line_productivity[[#This Row],[working hours of operator]],line_productivity[[#This Row],[total downtime in hrs]])</f>
        <v>0.36666666666666664</v>
      </c>
      <c r="P36" s="9">
        <f>IF(line_productivity[[#This Row],[working hours of operator]]=line_productivity[[#This Row],[total downtime in hr2]],(line_productivity[[#This Row],[working hours of operator]]+line_productivity[[#This Row],[total downtime in hr2]])*0.9,line_productivity[[#This Row],[working hours of operator]])</f>
        <v>1.9999999999999982</v>
      </c>
    </row>
    <row r="37" spans="1:16" x14ac:dyDescent="0.25">
      <c r="A37" s="10">
        <v>45537</v>
      </c>
      <c r="B37" t="s">
        <v>23</v>
      </c>
      <c r="C37" s="8">
        <v>422146</v>
      </c>
      <c r="D37" t="s">
        <v>46</v>
      </c>
      <c r="E37" s="26" t="s">
        <v>123</v>
      </c>
      <c r="F37" s="25" t="s">
        <v>124</v>
      </c>
      <c r="G37" s="13">
        <v>1.6333333333333331</v>
      </c>
      <c r="H37" s="13">
        <f>line_downtime[[#This Row],[total downtime in mins]]</f>
        <v>62</v>
      </c>
      <c r="I37" s="18" t="s">
        <v>72</v>
      </c>
      <c r="J37" t="str">
        <f t="shared" si="0"/>
        <v>Evening Shift</v>
      </c>
      <c r="K37" s="9">
        <f>IF(line_productivity[[#This Row],[End time]]&lt;line_productivity[[#This Row],[Start Time]],((line_productivity[[#This Row],[End time]]+1)-line_productivity[[#This Row],[Start Time]])*24,(line_productivity[[#This Row],[End time]]-line_productivity[[#This Row],[Start Time]])*24)</f>
        <v>2.6666666666666679</v>
      </c>
      <c r="L37" s="9">
        <f>MAX(0,line_productivity[[#This Row],[working hours3]]-line_productivity[[#This Row],[total downtime in hr2]])</f>
        <v>1.6333333333333344</v>
      </c>
      <c r="M37" s="13">
        <f>IF(line_productivity[[#This Row],[Total downtime in min]]&gt;85,85,line_productivity[[#This Row],[Total downtime in min]])</f>
        <v>62</v>
      </c>
      <c r="N37" s="9">
        <f>line_productivity[[#This Row],[total downtime in min 2]]/60</f>
        <v>1.0333333333333334</v>
      </c>
      <c r="O37" s="9">
        <f>IF(line_productivity[[#This Row],[total downtime in hrs]]&gt;line_productivity[[#This Row],[working hours of operator]],line_productivity[[#This Row],[working hours of operator]],line_productivity[[#This Row],[total downtime in hrs]])</f>
        <v>1.0333333333333334</v>
      </c>
      <c r="P37" s="9">
        <f>IF(line_productivity[[#This Row],[working hours of operator]]=line_productivity[[#This Row],[total downtime in hr2]],(line_productivity[[#This Row],[working hours of operator]]+line_productivity[[#This Row],[total downtime in hr2]])*0.9,line_productivity[[#This Row],[working hours of operator]])</f>
        <v>2.6666666666666679</v>
      </c>
    </row>
    <row r="38" spans="1:16" x14ac:dyDescent="0.25">
      <c r="A38" s="10">
        <v>45537</v>
      </c>
      <c r="B38" t="s">
        <v>23</v>
      </c>
      <c r="C38" s="8">
        <v>422147</v>
      </c>
      <c r="D38" t="s">
        <v>44</v>
      </c>
      <c r="E38" s="26" t="s">
        <v>124</v>
      </c>
      <c r="F38" s="25" t="s">
        <v>125</v>
      </c>
      <c r="G38" s="13">
        <v>1.6333333333333331</v>
      </c>
      <c r="H38" s="13">
        <f>line_downtime[[#This Row],[total downtime in mins]]</f>
        <v>107</v>
      </c>
      <c r="I38" s="18" t="s">
        <v>107</v>
      </c>
      <c r="J38" t="str">
        <f t="shared" si="0"/>
        <v>Evening Shift</v>
      </c>
      <c r="K38" s="9">
        <f>IF(line_productivity[[#This Row],[End time]]&lt;line_productivity[[#This Row],[Start Time]],((line_productivity[[#This Row],[End time]]+1)-line_productivity[[#This Row],[Start Time]])*24,(line_productivity[[#This Row],[End time]]-line_productivity[[#This Row],[Start Time]])*24)</f>
        <v>3.4166666666666679</v>
      </c>
      <c r="L38" s="9">
        <f>MAX(0,line_productivity[[#This Row],[working hours3]]-line_productivity[[#This Row],[total downtime in hr2]])</f>
        <v>2.0000000000000009</v>
      </c>
      <c r="M38" s="13">
        <f>IF(line_productivity[[#This Row],[Total downtime in min]]&gt;85,85,line_productivity[[#This Row],[Total downtime in min]])</f>
        <v>85</v>
      </c>
      <c r="N38" s="9">
        <f>line_productivity[[#This Row],[total downtime in min 2]]/60</f>
        <v>1.4166666666666667</v>
      </c>
      <c r="O38" s="9">
        <f>IF(line_productivity[[#This Row],[total downtime in hrs]]&gt;line_productivity[[#This Row],[working hours of operator]],line_productivity[[#This Row],[working hours of operator]],line_productivity[[#This Row],[total downtime in hrs]])</f>
        <v>1.4166666666666667</v>
      </c>
      <c r="P38" s="9">
        <f>IF(line_productivity[[#This Row],[working hours of operator]]=line_productivity[[#This Row],[total downtime in hr2]],(line_productivity[[#This Row],[working hours of operator]]+line_productivity[[#This Row],[total downtime in hr2]])*0.9,line_productivity[[#This Row],[working hours of operator]])</f>
        <v>3.4166666666666679</v>
      </c>
    </row>
    <row r="39" spans="1:16" x14ac:dyDescent="0.25">
      <c r="A39" s="10">
        <v>45538</v>
      </c>
      <c r="B39" t="s">
        <v>23</v>
      </c>
      <c r="C39" s="8">
        <v>422148</v>
      </c>
      <c r="D39" t="s">
        <v>43</v>
      </c>
      <c r="E39" s="26" t="s">
        <v>125</v>
      </c>
      <c r="F39" s="25">
        <v>4.513888888888884E-2</v>
      </c>
      <c r="G39" s="13">
        <v>1.6333333333333331</v>
      </c>
      <c r="H39" s="13">
        <f>line_downtime[[#This Row],[total downtime in mins]]</f>
        <v>32</v>
      </c>
      <c r="I39" s="18" t="s">
        <v>86</v>
      </c>
      <c r="J39" t="str">
        <f t="shared" si="0"/>
        <v>Evening Shift</v>
      </c>
      <c r="K39" s="9">
        <f>IF(line_productivity[[#This Row],[End time]]&lt;line_productivity[[#This Row],[Start Time]],((line_productivity[[#This Row],[End time]]+1)-line_productivity[[#This Row],[Start Time]])*24,(line_productivity[[#This Row],[End time]]-line_productivity[[#This Row],[Start Time]])*24)</f>
        <v>2.1666666666666643</v>
      </c>
      <c r="L39" s="9">
        <f>MAX(0,line_productivity[[#This Row],[working hours3]]-line_productivity[[#This Row],[total downtime in hr2]])</f>
        <v>1.6333333333333311</v>
      </c>
      <c r="M39" s="13">
        <f>IF(line_productivity[[#This Row],[Total downtime in min]]&gt;85,85,line_productivity[[#This Row],[Total downtime in min]])</f>
        <v>32</v>
      </c>
      <c r="N39" s="9">
        <f>line_productivity[[#This Row],[total downtime in min 2]]/60</f>
        <v>0.53333333333333333</v>
      </c>
      <c r="O39" s="9">
        <f>IF(line_productivity[[#This Row],[total downtime in hrs]]&gt;line_productivity[[#This Row],[working hours of operator]],line_productivity[[#This Row],[working hours of operator]],line_productivity[[#This Row],[total downtime in hrs]])</f>
        <v>0.53333333333333333</v>
      </c>
      <c r="P39" s="9">
        <f>IF(line_productivity[[#This Row],[working hours of operator]]=line_productivity[[#This Row],[total downtime in hr2]],(line_productivity[[#This Row],[working hours of operator]]+line_productivity[[#This Row],[total downtime in hr2]])*0.9,line_productivity[[#This Row],[working hours of operator]])</f>
        <v>2.1666666666666643</v>
      </c>
    </row>
    <row r="40" spans="1:16" x14ac:dyDescent="0.25">
      <c r="A40" s="10">
        <v>45538</v>
      </c>
      <c r="B40" t="s">
        <v>22</v>
      </c>
      <c r="C40" s="8">
        <v>422149</v>
      </c>
      <c r="D40" t="s">
        <v>46</v>
      </c>
      <c r="E40" s="26" t="s">
        <v>126</v>
      </c>
      <c r="F40" s="25" t="s">
        <v>127</v>
      </c>
      <c r="G40" s="13">
        <v>1</v>
      </c>
      <c r="H40" s="13">
        <f>line_downtime[[#This Row],[total downtime in mins]]</f>
        <v>17.399999999999999</v>
      </c>
      <c r="I40" s="18" t="s">
        <v>88</v>
      </c>
      <c r="J40" t="str">
        <f t="shared" si="0"/>
        <v>Morning Shift</v>
      </c>
      <c r="K40" s="9">
        <f>IF(line_productivity[[#This Row],[End time]]&lt;line_productivity[[#This Row],[Start Time]],((line_productivity[[#This Row],[End time]]+1)-line_productivity[[#This Row],[Start Time]])*24,(line_productivity[[#This Row],[End time]]-line_productivity[[#This Row],[Start Time]])*24)</f>
        <v>2.544563333333334</v>
      </c>
      <c r="L40" s="9">
        <f>MAX(0,line_productivity[[#This Row],[working hours3]]-line_productivity[[#This Row],[total downtime in hr2]])</f>
        <v>2.2545633333333339</v>
      </c>
      <c r="M40" s="13">
        <f>IF(line_productivity[[#This Row],[Total downtime in min]]&gt;85,85,line_productivity[[#This Row],[Total downtime in min]])</f>
        <v>17.399999999999999</v>
      </c>
      <c r="N40" s="9">
        <f>line_productivity[[#This Row],[total downtime in min 2]]/60</f>
        <v>0.28999999999999998</v>
      </c>
      <c r="O40" s="9">
        <f>IF(line_productivity[[#This Row],[total downtime in hrs]]&gt;line_productivity[[#This Row],[working hours of operator]],line_productivity[[#This Row],[working hours of operator]],line_productivity[[#This Row],[total downtime in hrs]])</f>
        <v>0.28999999999999998</v>
      </c>
      <c r="P40" s="9">
        <f>IF(line_productivity[[#This Row],[working hours of operator]]=line_productivity[[#This Row],[total downtime in hr2]],(line_productivity[[#This Row],[working hours of operator]]+line_productivity[[#This Row],[total downtime in hr2]])*0.9,line_productivity[[#This Row],[working hours of operator]])</f>
        <v>2.544563333333334</v>
      </c>
    </row>
    <row r="41" spans="1:16" x14ac:dyDescent="0.25">
      <c r="A41" s="10">
        <v>45538</v>
      </c>
      <c r="B41" t="s">
        <v>22</v>
      </c>
      <c r="C41" s="8">
        <v>422150</v>
      </c>
      <c r="D41" t="s">
        <v>43</v>
      </c>
      <c r="E41" s="26">
        <v>0.38715950231481477</v>
      </c>
      <c r="F41" s="25" t="s">
        <v>128</v>
      </c>
      <c r="G41" s="13">
        <v>1</v>
      </c>
      <c r="H41" s="13">
        <f>line_downtime[[#This Row],[total downtime in mins]]</f>
        <v>37.799999999999997</v>
      </c>
      <c r="I41" s="18" t="s">
        <v>74</v>
      </c>
      <c r="J41" t="str">
        <f t="shared" si="0"/>
        <v>Morning Shift</v>
      </c>
      <c r="K41" s="9">
        <f>IF(line_productivity[[#This Row],[End time]]&lt;line_productivity[[#This Row],[Start Time]],((line_productivity[[#This Row],[End time]]+1)-line_productivity[[#This Row],[Start Time]])*24,(line_productivity[[#This Row],[End time]]-line_productivity[[#This Row],[Start Time]])*24)</f>
        <v>2.9126686111111129</v>
      </c>
      <c r="L41" s="9">
        <f>MAX(0,line_productivity[[#This Row],[working hours3]]-line_productivity[[#This Row],[total downtime in hr2]])</f>
        <v>2.282668611111113</v>
      </c>
      <c r="M41" s="13">
        <f>IF(line_productivity[[#This Row],[Total downtime in min]]&gt;85,85,line_productivity[[#This Row],[Total downtime in min]])</f>
        <v>37.799999999999997</v>
      </c>
      <c r="N41" s="9">
        <f>line_productivity[[#This Row],[total downtime in min 2]]/60</f>
        <v>0.63</v>
      </c>
      <c r="O41" s="9">
        <f>IF(line_productivity[[#This Row],[total downtime in hrs]]&gt;line_productivity[[#This Row],[working hours of operator]],line_productivity[[#This Row],[working hours of operator]],line_productivity[[#This Row],[total downtime in hrs]])</f>
        <v>0.63</v>
      </c>
      <c r="P41" s="9">
        <f>IF(line_productivity[[#This Row],[working hours of operator]]=line_productivity[[#This Row],[total downtime in hr2]],(line_productivity[[#This Row],[working hours of operator]]+line_productivity[[#This Row],[total downtime in hr2]])*0.9,line_productivity[[#This Row],[working hours of operator]])</f>
        <v>2.9126686111111129</v>
      </c>
    </row>
    <row r="42" spans="1:16" x14ac:dyDescent="0.25">
      <c r="A42" s="10">
        <v>45538</v>
      </c>
      <c r="B42" t="s">
        <v>19</v>
      </c>
      <c r="C42" s="8">
        <v>422151</v>
      </c>
      <c r="D42" t="s">
        <v>52</v>
      </c>
      <c r="E42" s="26">
        <v>0.45517863425925925</v>
      </c>
      <c r="F42" s="25" t="s">
        <v>129</v>
      </c>
      <c r="G42" s="13">
        <v>1</v>
      </c>
      <c r="H42" s="13">
        <f>line_downtime[[#This Row],[total downtime in mins]]</f>
        <v>59.4</v>
      </c>
      <c r="I42" s="18" t="s">
        <v>72</v>
      </c>
      <c r="J42" t="str">
        <f t="shared" si="0"/>
        <v>Morning Shift</v>
      </c>
      <c r="K42" s="9">
        <f>IF(line_productivity[[#This Row],[End time]]&lt;line_productivity[[#This Row],[Start Time]],((line_productivity[[#This Row],[End time]]+1)-line_productivity[[#This Row],[Start Time]])*24,(line_productivity[[#This Row],[End time]]-line_productivity[[#This Row],[Start Time]])*24)</f>
        <v>2.6684980555555557</v>
      </c>
      <c r="L42" s="9">
        <f>MAX(0,line_productivity[[#This Row],[working hours3]]-line_productivity[[#This Row],[total downtime in hr2]])</f>
        <v>1.6784980555555558</v>
      </c>
      <c r="M42" s="13">
        <f>IF(line_productivity[[#This Row],[Total downtime in min]]&gt;85,85,line_productivity[[#This Row],[Total downtime in min]])</f>
        <v>59.4</v>
      </c>
      <c r="N42" s="9">
        <f>line_productivity[[#This Row],[total downtime in min 2]]/60</f>
        <v>0.99</v>
      </c>
      <c r="O42" s="9">
        <f>IF(line_productivity[[#This Row],[total downtime in hrs]]&gt;line_productivity[[#This Row],[working hours of operator]],line_productivity[[#This Row],[working hours of operator]],line_productivity[[#This Row],[total downtime in hrs]])</f>
        <v>0.99</v>
      </c>
      <c r="P42" s="9">
        <f>IF(line_productivity[[#This Row],[working hours of operator]]=line_productivity[[#This Row],[total downtime in hr2]],(line_productivity[[#This Row],[working hours of operator]]+line_productivity[[#This Row],[total downtime in hr2]])*0.9,line_productivity[[#This Row],[working hours of operator]])</f>
        <v>2.6684980555555557</v>
      </c>
    </row>
    <row r="43" spans="1:16" x14ac:dyDescent="0.25">
      <c r="A43" s="10">
        <v>45538</v>
      </c>
      <c r="B43" t="s">
        <v>23</v>
      </c>
      <c r="C43" s="8">
        <v>422152</v>
      </c>
      <c r="D43" t="s">
        <v>45</v>
      </c>
      <c r="E43" s="26">
        <v>0.53808914351851855</v>
      </c>
      <c r="F43" s="25" t="s">
        <v>130</v>
      </c>
      <c r="G43" s="13">
        <v>1.6333333333333331</v>
      </c>
      <c r="H43" s="13">
        <f>line_downtime[[#This Row],[total downtime in mins]]</f>
        <v>60</v>
      </c>
      <c r="I43" s="18" t="s">
        <v>78</v>
      </c>
      <c r="J43" t="str">
        <f t="shared" si="0"/>
        <v>Evening Shift</v>
      </c>
      <c r="K43" s="9">
        <f>IF(line_productivity[[#This Row],[End time]]&lt;line_productivity[[#This Row],[Start Time]],((line_productivity[[#This Row],[End time]]+1)-line_productivity[[#This Row],[Start Time]])*24,(line_productivity[[#This Row],[End time]]-line_productivity[[#This Row],[Start Time]])*24)</f>
        <v>2.4479988888888871</v>
      </c>
      <c r="L43" s="9">
        <f>MAX(0,line_productivity[[#This Row],[working hours3]]-line_productivity[[#This Row],[total downtime in hr2]])</f>
        <v>1.4479988888888871</v>
      </c>
      <c r="M43" s="13">
        <f>IF(line_productivity[[#This Row],[Total downtime in min]]&gt;85,85,line_productivity[[#This Row],[Total downtime in min]])</f>
        <v>60</v>
      </c>
      <c r="N43" s="9">
        <f>line_productivity[[#This Row],[total downtime in min 2]]/60</f>
        <v>1</v>
      </c>
      <c r="O43" s="9">
        <f>IF(line_productivity[[#This Row],[total downtime in hrs]]&gt;line_productivity[[#This Row],[working hours of operator]],line_productivity[[#This Row],[working hours of operator]],line_productivity[[#This Row],[total downtime in hrs]])</f>
        <v>1</v>
      </c>
      <c r="P43" s="9">
        <f>IF(line_productivity[[#This Row],[working hours of operator]]=line_productivity[[#This Row],[total downtime in hr2]],(line_productivity[[#This Row],[working hours of operator]]+line_productivity[[#This Row],[total downtime in hr2]])*0.9,line_productivity[[#This Row],[working hours of operator]])</f>
        <v>2.4479988888888871</v>
      </c>
    </row>
    <row r="44" spans="1:16" x14ac:dyDescent="0.25">
      <c r="A44" s="10">
        <v>45539</v>
      </c>
      <c r="B44" t="s">
        <v>23</v>
      </c>
      <c r="C44" s="8">
        <v>422153</v>
      </c>
      <c r="D44" t="s">
        <v>43</v>
      </c>
      <c r="E44" s="26">
        <v>0.33333333333333331</v>
      </c>
      <c r="F44" s="25" t="s">
        <v>131</v>
      </c>
      <c r="G44" s="13">
        <v>1.6333333333333331</v>
      </c>
      <c r="H44" s="13">
        <f>line_downtime[[#This Row],[total downtime in mins]]</f>
        <v>34.199999999999996</v>
      </c>
      <c r="I44" s="18" t="s">
        <v>90</v>
      </c>
      <c r="J44" t="str">
        <f t="shared" si="0"/>
        <v>Morning Shift</v>
      </c>
      <c r="K44" s="9">
        <f>IF(line_productivity[[#This Row],[End time]]&lt;line_productivity[[#This Row],[Start Time]],((line_productivity[[#This Row],[End time]]+1)-line_productivity[[#This Row],[Start Time]])*24,(line_productivity[[#This Row],[End time]]-line_productivity[[#This Row],[Start Time]])*24)</f>
        <v>3.2576097222222216</v>
      </c>
      <c r="L44" s="9">
        <f>MAX(0,line_productivity[[#This Row],[working hours3]]-line_productivity[[#This Row],[total downtime in hr2]])</f>
        <v>2.6876097222222217</v>
      </c>
      <c r="M44" s="13">
        <f>IF(line_productivity[[#This Row],[Total downtime in min]]&gt;85,85,line_productivity[[#This Row],[Total downtime in min]])</f>
        <v>34.199999999999996</v>
      </c>
      <c r="N44" s="9">
        <f>line_productivity[[#This Row],[total downtime in min 2]]/60</f>
        <v>0.56999999999999995</v>
      </c>
      <c r="O44" s="9">
        <f>IF(line_productivity[[#This Row],[total downtime in hrs]]&gt;line_productivity[[#This Row],[working hours of operator]],line_productivity[[#This Row],[working hours of operator]],line_productivity[[#This Row],[total downtime in hrs]])</f>
        <v>0.56999999999999995</v>
      </c>
      <c r="P44" s="9">
        <f>IF(line_productivity[[#This Row],[working hours of operator]]=line_productivity[[#This Row],[total downtime in hr2]],(line_productivity[[#This Row],[working hours of operator]]+line_productivity[[#This Row],[total downtime in hr2]])*0.9,line_productivity[[#This Row],[working hours of operator]])</f>
        <v>3.2576097222222216</v>
      </c>
    </row>
    <row r="45" spans="1:16" x14ac:dyDescent="0.25">
      <c r="A45" s="10">
        <v>45539</v>
      </c>
      <c r="B45" t="s">
        <v>20</v>
      </c>
      <c r="C45" s="8">
        <v>422154</v>
      </c>
      <c r="D45" t="s">
        <v>44</v>
      </c>
      <c r="E45" s="26">
        <v>0.42513986111111113</v>
      </c>
      <c r="F45" s="25" t="s">
        <v>132</v>
      </c>
      <c r="G45" s="13">
        <v>1</v>
      </c>
      <c r="H45" s="13">
        <f>line_downtime[[#This Row],[total downtime in mins]]</f>
        <v>28.799999999999997</v>
      </c>
      <c r="I45" s="18" t="s">
        <v>92</v>
      </c>
      <c r="J45" t="str">
        <f t="shared" si="0"/>
        <v>Morning Shift</v>
      </c>
      <c r="K45" s="9">
        <f>IF(line_productivity[[#This Row],[End time]]&lt;line_productivity[[#This Row],[Start Time]],((line_productivity[[#This Row],[End time]]+1)-line_productivity[[#This Row],[Start Time]])*24,(line_productivity[[#This Row],[End time]]-line_productivity[[#This Row],[Start Time]])*24)</f>
        <v>2.402606111111111</v>
      </c>
      <c r="L45" s="9">
        <f>MAX(0,line_productivity[[#This Row],[working hours3]]-line_productivity[[#This Row],[total downtime in hr2]])</f>
        <v>1.922606111111111</v>
      </c>
      <c r="M45" s="13">
        <f>IF(line_productivity[[#This Row],[Total downtime in min]]&gt;85,85,line_productivity[[#This Row],[Total downtime in min]])</f>
        <v>28.799999999999997</v>
      </c>
      <c r="N45" s="9">
        <f>line_productivity[[#This Row],[total downtime in min 2]]/60</f>
        <v>0.47999999999999993</v>
      </c>
      <c r="O45" s="9">
        <f>IF(line_productivity[[#This Row],[total downtime in hrs]]&gt;line_productivity[[#This Row],[working hours of operator]],line_productivity[[#This Row],[working hours of operator]],line_productivity[[#This Row],[total downtime in hrs]])</f>
        <v>0.47999999999999993</v>
      </c>
      <c r="P45" s="9">
        <f>IF(line_productivity[[#This Row],[working hours of operator]]=line_productivity[[#This Row],[total downtime in hr2]],(line_productivity[[#This Row],[working hours of operator]]+line_productivity[[#This Row],[total downtime in hr2]])*0.9,line_productivity[[#This Row],[working hours of operator]])</f>
        <v>2.402606111111111</v>
      </c>
    </row>
    <row r="46" spans="1:16" x14ac:dyDescent="0.25">
      <c r="A46" s="10">
        <v>45539</v>
      </c>
      <c r="B46" t="s">
        <v>21</v>
      </c>
      <c r="C46" s="8">
        <v>422155</v>
      </c>
      <c r="D46" t="s">
        <v>43</v>
      </c>
      <c r="E46" s="26">
        <v>0.48710983796296298</v>
      </c>
      <c r="F46" s="25" t="s">
        <v>133</v>
      </c>
      <c r="G46" s="13">
        <v>1</v>
      </c>
      <c r="H46" s="13">
        <f>line_downtime[[#This Row],[total downtime in mins]]</f>
        <v>75</v>
      </c>
      <c r="I46" s="18" t="s">
        <v>113</v>
      </c>
      <c r="J46" t="str">
        <f t="shared" si="0"/>
        <v>Morning Shift</v>
      </c>
      <c r="K46" s="9">
        <f>IF(line_productivity[[#This Row],[End time]]&lt;line_productivity[[#This Row],[Start Time]],((line_productivity[[#This Row],[End time]]+1)-line_productivity[[#This Row],[Start Time]])*24,(line_productivity[[#This Row],[End time]]-line_productivity[[#This Row],[Start Time]])*24)</f>
        <v>2.3349580555555556</v>
      </c>
      <c r="L46" s="9">
        <f>MAX(0,line_productivity[[#This Row],[working hours3]]-line_productivity[[#This Row],[total downtime in hr2]])</f>
        <v>1.0849580555555556</v>
      </c>
      <c r="M46" s="13">
        <f>IF(line_productivity[[#This Row],[Total downtime in min]]&gt;85,85,line_productivity[[#This Row],[Total downtime in min]])</f>
        <v>75</v>
      </c>
      <c r="N46" s="9">
        <f>line_productivity[[#This Row],[total downtime in min 2]]/60</f>
        <v>1.25</v>
      </c>
      <c r="O46" s="9">
        <f>IF(line_productivity[[#This Row],[total downtime in hrs]]&gt;line_productivity[[#This Row],[working hours of operator]],line_productivity[[#This Row],[working hours of operator]],line_productivity[[#This Row],[total downtime in hrs]])</f>
        <v>1.25</v>
      </c>
      <c r="P46" s="9">
        <f>IF(line_productivity[[#This Row],[working hours of operator]]=line_productivity[[#This Row],[total downtime in hr2]],(line_productivity[[#This Row],[working hours of operator]]+line_productivity[[#This Row],[total downtime in hr2]])*0.9,line_productivity[[#This Row],[working hours of operator]])</f>
        <v>2.3349580555555556</v>
      </c>
    </row>
    <row r="47" spans="1:16" x14ac:dyDescent="0.25">
      <c r="A47" s="10">
        <v>45539</v>
      </c>
      <c r="B47" t="s">
        <v>21</v>
      </c>
      <c r="C47" s="8">
        <v>422156</v>
      </c>
      <c r="D47" t="s">
        <v>43</v>
      </c>
      <c r="E47" s="26">
        <v>0.58068516203703702</v>
      </c>
      <c r="F47" s="25" t="s">
        <v>134</v>
      </c>
      <c r="G47" s="13">
        <v>1</v>
      </c>
      <c r="H47" s="13">
        <f>line_downtime[[#This Row],[total downtime in mins]]</f>
        <v>48.6</v>
      </c>
      <c r="I47" s="18" t="s">
        <v>88</v>
      </c>
      <c r="J47" t="str">
        <f t="shared" si="0"/>
        <v>Evening Shift</v>
      </c>
      <c r="K47" s="9">
        <f>IF(line_productivity[[#This Row],[End time]]&lt;line_productivity[[#This Row],[Start Time]],((line_productivity[[#This Row],[End time]]+1)-line_productivity[[#This Row],[Start Time]])*24,(line_productivity[[#This Row],[End time]]-line_productivity[[#This Row],[Start Time]])*24)</f>
        <v>2.2404886111111111</v>
      </c>
      <c r="L47" s="9">
        <f>MAX(0,line_productivity[[#This Row],[working hours3]]-line_productivity[[#This Row],[total downtime in hr2]])</f>
        <v>1.430488611111111</v>
      </c>
      <c r="M47" s="13">
        <f>IF(line_productivity[[#This Row],[Total downtime in min]]&gt;85,85,line_productivity[[#This Row],[Total downtime in min]])</f>
        <v>48.6</v>
      </c>
      <c r="N47" s="9">
        <f>line_productivity[[#This Row],[total downtime in min 2]]/60</f>
        <v>0.81</v>
      </c>
      <c r="O47" s="9">
        <f>IF(line_productivity[[#This Row],[total downtime in hrs]]&gt;line_productivity[[#This Row],[working hours of operator]],line_productivity[[#This Row],[working hours of operator]],line_productivity[[#This Row],[total downtime in hrs]])</f>
        <v>0.81</v>
      </c>
      <c r="P47" s="9">
        <f>IF(line_productivity[[#This Row],[working hours of operator]]=line_productivity[[#This Row],[total downtime in hr2]],(line_productivity[[#This Row],[working hours of operator]]+line_productivity[[#This Row],[total downtime in hr2]])*0.9,line_productivity[[#This Row],[working hours of operator]])</f>
        <v>2.2404886111111111</v>
      </c>
    </row>
    <row r="48" spans="1:16" x14ac:dyDescent="0.25">
      <c r="A48" s="10">
        <v>45540</v>
      </c>
      <c r="B48" t="s">
        <v>20</v>
      </c>
      <c r="C48" s="8">
        <v>422157</v>
      </c>
      <c r="D48" t="s">
        <v>43</v>
      </c>
      <c r="E48" s="26" t="s">
        <v>126</v>
      </c>
      <c r="F48" s="25" t="s">
        <v>135</v>
      </c>
      <c r="G48" s="13">
        <v>1</v>
      </c>
      <c r="H48" s="13">
        <f>line_downtime[[#This Row],[total downtime in mins]]</f>
        <v>28.2</v>
      </c>
      <c r="I48" s="18" t="s">
        <v>86</v>
      </c>
      <c r="J48" t="str">
        <f t="shared" si="0"/>
        <v>Morning Shift</v>
      </c>
      <c r="K48" s="9">
        <f>IF(line_productivity[[#This Row],[End time]]&lt;line_productivity[[#This Row],[Start Time]],((line_productivity[[#This Row],[End time]]+1)-line_productivity[[#This Row],[Start Time]])*24,(line_productivity[[#This Row],[End time]]-line_productivity[[#This Row],[Start Time]])*24)</f>
        <v>2.2670827777777784</v>
      </c>
      <c r="L48" s="9">
        <f>MAX(0,line_productivity[[#This Row],[working hours3]]-line_productivity[[#This Row],[total downtime in hr2]])</f>
        <v>1.7970827777777785</v>
      </c>
      <c r="M48" s="13">
        <f>IF(line_productivity[[#This Row],[Total downtime in min]]&gt;85,85,line_productivity[[#This Row],[Total downtime in min]])</f>
        <v>28.2</v>
      </c>
      <c r="N48" s="9">
        <f>line_productivity[[#This Row],[total downtime in min 2]]/60</f>
        <v>0.47</v>
      </c>
      <c r="O48" s="9">
        <f>IF(line_productivity[[#This Row],[total downtime in hrs]]&gt;line_productivity[[#This Row],[working hours of operator]],line_productivity[[#This Row],[working hours of operator]],line_productivity[[#This Row],[total downtime in hrs]])</f>
        <v>0.47</v>
      </c>
      <c r="P48" s="9">
        <f>IF(line_productivity[[#This Row],[working hours of operator]]=line_productivity[[#This Row],[total downtime in hr2]],(line_productivity[[#This Row],[working hours of operator]]+line_productivity[[#This Row],[total downtime in hr2]])*0.9,line_productivity[[#This Row],[working hours of operator]])</f>
        <v>2.2670827777777784</v>
      </c>
    </row>
    <row r="49" spans="1:16" x14ac:dyDescent="0.25">
      <c r="A49" s="10">
        <v>45540</v>
      </c>
      <c r="B49" t="s">
        <v>21</v>
      </c>
      <c r="C49" s="8">
        <v>422158</v>
      </c>
      <c r="D49" t="s">
        <v>52</v>
      </c>
      <c r="E49" s="26">
        <v>0.39447916666666666</v>
      </c>
      <c r="F49" s="25" t="s">
        <v>136</v>
      </c>
      <c r="G49" s="13">
        <v>1</v>
      </c>
      <c r="H49" s="13">
        <f>line_downtime[[#This Row],[total downtime in mins]]</f>
        <v>33</v>
      </c>
      <c r="I49" s="18" t="s">
        <v>76</v>
      </c>
      <c r="J49" t="str">
        <f t="shared" si="0"/>
        <v>Morning Shift</v>
      </c>
      <c r="K49" s="9">
        <f>IF(line_productivity[[#This Row],[End time]]&lt;line_productivity[[#This Row],[Start Time]],((line_productivity[[#This Row],[End time]]+1)-line_productivity[[#This Row],[Start Time]])*24,(line_productivity[[#This Row],[End time]]-line_productivity[[#This Row],[Start Time]])*24)</f>
        <v>2.0514605555555558</v>
      </c>
      <c r="L49" s="9">
        <f>MAX(0,line_productivity[[#This Row],[working hours3]]-line_productivity[[#This Row],[total downtime in hr2]])</f>
        <v>1.5014605555555558</v>
      </c>
      <c r="M49" s="13">
        <f>IF(line_productivity[[#This Row],[Total downtime in min]]&gt;85,85,line_productivity[[#This Row],[Total downtime in min]])</f>
        <v>33</v>
      </c>
      <c r="N49" s="9">
        <f>line_productivity[[#This Row],[total downtime in min 2]]/60</f>
        <v>0.55000000000000004</v>
      </c>
      <c r="O49" s="9">
        <f>IF(line_productivity[[#This Row],[total downtime in hrs]]&gt;line_productivity[[#This Row],[working hours of operator]],line_productivity[[#This Row],[working hours of operator]],line_productivity[[#This Row],[total downtime in hrs]])</f>
        <v>0.55000000000000004</v>
      </c>
      <c r="P49" s="9">
        <f>IF(line_productivity[[#This Row],[working hours of operator]]=line_productivity[[#This Row],[total downtime in hr2]],(line_productivity[[#This Row],[working hours of operator]]+line_productivity[[#This Row],[total downtime in hr2]])*0.9,line_productivity[[#This Row],[working hours of operator]])</f>
        <v>2.0514605555555558</v>
      </c>
    </row>
    <row r="50" spans="1:16" x14ac:dyDescent="0.25">
      <c r="A50" s="10">
        <v>45540</v>
      </c>
      <c r="B50" t="s">
        <v>19</v>
      </c>
      <c r="C50" s="8">
        <v>422159</v>
      </c>
      <c r="D50" t="s">
        <v>43</v>
      </c>
      <c r="E50" s="26">
        <v>0.45912847222222219</v>
      </c>
      <c r="F50" s="25" t="s">
        <v>137</v>
      </c>
      <c r="G50" s="13">
        <v>1</v>
      </c>
      <c r="H50" s="13">
        <f>line_downtime[[#This Row],[total downtime in mins]]</f>
        <v>45.6</v>
      </c>
      <c r="I50" s="18" t="s">
        <v>76</v>
      </c>
      <c r="J50" t="str">
        <f t="shared" si="0"/>
        <v>Morning Shift</v>
      </c>
      <c r="K50" s="9">
        <f>IF(line_productivity[[#This Row],[End time]]&lt;line_productivity[[#This Row],[Start Time]],((line_productivity[[#This Row],[End time]]+1)-line_productivity[[#This Row],[Start Time]])*24,(line_productivity[[#This Row],[End time]]-line_productivity[[#This Row],[Start Time]])*24)</f>
        <v>1.5881966666666676</v>
      </c>
      <c r="L50" s="9">
        <f>MAX(0,line_productivity[[#This Row],[working hours3]]-line_productivity[[#This Row],[total downtime in hr2]])</f>
        <v>0.82819666666666758</v>
      </c>
      <c r="M50" s="13">
        <f>IF(line_productivity[[#This Row],[Total downtime in min]]&gt;85,85,line_productivity[[#This Row],[Total downtime in min]])</f>
        <v>45.6</v>
      </c>
      <c r="N50" s="9">
        <f>line_productivity[[#This Row],[total downtime in min 2]]/60</f>
        <v>0.76</v>
      </c>
      <c r="O50" s="9">
        <f>IF(line_productivity[[#This Row],[total downtime in hrs]]&gt;line_productivity[[#This Row],[working hours of operator]],line_productivity[[#This Row],[working hours of operator]],line_productivity[[#This Row],[total downtime in hrs]])</f>
        <v>0.76</v>
      </c>
      <c r="P50" s="9">
        <f>IF(line_productivity[[#This Row],[working hours of operator]]=line_productivity[[#This Row],[total downtime in hr2]],(line_productivity[[#This Row],[working hours of operator]]+line_productivity[[#This Row],[total downtime in hr2]])*0.9,line_productivity[[#This Row],[working hours of operator]])</f>
        <v>1.5881966666666676</v>
      </c>
    </row>
    <row r="51" spans="1:16" x14ac:dyDescent="0.25">
      <c r="A51" s="10">
        <v>45540</v>
      </c>
      <c r="B51" t="s">
        <v>22</v>
      </c>
      <c r="C51" s="8">
        <v>422160</v>
      </c>
      <c r="D51" t="s">
        <v>48</v>
      </c>
      <c r="E51" s="26">
        <v>0.53256121527777778</v>
      </c>
      <c r="F51" s="25" t="s">
        <v>138</v>
      </c>
      <c r="G51" s="13">
        <v>1</v>
      </c>
      <c r="H51" s="13">
        <f>line_downtime[[#This Row],[total downtime in mins]]</f>
        <v>17.399999999999999</v>
      </c>
      <c r="I51" s="18" t="s">
        <v>115</v>
      </c>
      <c r="J51" t="str">
        <f t="shared" si="0"/>
        <v>Evening Shift</v>
      </c>
      <c r="K51" s="9">
        <f>IF(line_productivity[[#This Row],[End time]]&lt;line_productivity[[#This Row],[Start Time]],((line_productivity[[#This Row],[End time]]+1)-line_productivity[[#This Row],[Start Time]])*24,(line_productivity[[#This Row],[End time]]-line_productivity[[#This Row],[Start Time]])*24)</f>
        <v>2.9272161111111119</v>
      </c>
      <c r="L51" s="9">
        <f>MAX(0,line_productivity[[#This Row],[working hours3]]-line_productivity[[#This Row],[total downtime in hr2]])</f>
        <v>2.6372161111111119</v>
      </c>
      <c r="M51" s="13">
        <f>IF(line_productivity[[#This Row],[Total downtime in min]]&gt;85,85,line_productivity[[#This Row],[Total downtime in min]])</f>
        <v>17.399999999999999</v>
      </c>
      <c r="N51" s="9">
        <f>line_productivity[[#This Row],[total downtime in min 2]]/60</f>
        <v>0.28999999999999998</v>
      </c>
      <c r="O51" s="9">
        <f>IF(line_productivity[[#This Row],[total downtime in hrs]]&gt;line_productivity[[#This Row],[working hours of operator]],line_productivity[[#This Row],[working hours of operator]],line_productivity[[#This Row],[total downtime in hrs]])</f>
        <v>0.28999999999999998</v>
      </c>
      <c r="P51" s="9">
        <f>IF(line_productivity[[#This Row],[working hours of operator]]=line_productivity[[#This Row],[total downtime in hr2]],(line_productivity[[#This Row],[working hours of operator]]+line_productivity[[#This Row],[total downtime in hr2]])*0.9,line_productivity[[#This Row],[working hours of operator]])</f>
        <v>2.9272161111111119</v>
      </c>
    </row>
    <row r="52" spans="1:16" x14ac:dyDescent="0.25">
      <c r="A52" s="10">
        <v>45541</v>
      </c>
      <c r="B52" t="s">
        <v>22</v>
      </c>
      <c r="C52" s="8">
        <v>422161</v>
      </c>
      <c r="D52" t="s">
        <v>43</v>
      </c>
      <c r="E52" s="26" t="s">
        <v>126</v>
      </c>
      <c r="F52" s="25" t="s">
        <v>139</v>
      </c>
      <c r="G52" s="13">
        <v>1</v>
      </c>
      <c r="H52" s="13">
        <f>line_downtime[[#This Row],[total downtime in mins]]</f>
        <v>54</v>
      </c>
      <c r="I52" s="18" t="s">
        <v>68</v>
      </c>
      <c r="J52" t="str">
        <f t="shared" si="0"/>
        <v>Morning Shift</v>
      </c>
      <c r="K52" s="9">
        <f>IF(line_productivity[[#This Row],[End time]]&lt;line_productivity[[#This Row],[Start Time]],((line_productivity[[#This Row],[End time]]+1)-line_productivity[[#This Row],[Start Time]])*24,(line_productivity[[#This Row],[End time]]-line_productivity[[#This Row],[Start Time]])*24)</f>
        <v>2.482173611111111</v>
      </c>
      <c r="L52" s="9">
        <f>MAX(0,line_productivity[[#This Row],[working hours3]]-line_productivity[[#This Row],[total downtime in hr2]])</f>
        <v>1.5821736111111111</v>
      </c>
      <c r="M52" s="13">
        <f>IF(line_productivity[[#This Row],[Total downtime in min]]&gt;85,85,line_productivity[[#This Row],[Total downtime in min]])</f>
        <v>54</v>
      </c>
      <c r="N52" s="9">
        <f>line_productivity[[#This Row],[total downtime in min 2]]/60</f>
        <v>0.9</v>
      </c>
      <c r="O52" s="9">
        <f>IF(line_productivity[[#This Row],[total downtime in hrs]]&gt;line_productivity[[#This Row],[working hours of operator]],line_productivity[[#This Row],[working hours of operator]],line_productivity[[#This Row],[total downtime in hrs]])</f>
        <v>0.9</v>
      </c>
      <c r="P52" s="9">
        <f>IF(line_productivity[[#This Row],[working hours of operator]]=line_productivity[[#This Row],[total downtime in hr2]],(line_productivity[[#This Row],[working hours of operator]]+line_productivity[[#This Row],[total downtime in hr2]])*0.9,line_productivity[[#This Row],[working hours of operator]])</f>
        <v>2.482173611111111</v>
      </c>
    </row>
    <row r="53" spans="1:16" x14ac:dyDescent="0.25">
      <c r="A53" s="10">
        <v>45541</v>
      </c>
      <c r="B53" t="s">
        <v>22</v>
      </c>
      <c r="C53" s="8">
        <v>422162</v>
      </c>
      <c r="D53" t="s">
        <v>44</v>
      </c>
      <c r="E53" s="26">
        <v>0.41251611111111108</v>
      </c>
      <c r="F53" s="25" t="s">
        <v>140</v>
      </c>
      <c r="G53" s="13">
        <v>1</v>
      </c>
      <c r="H53" s="13">
        <f>line_downtime[[#This Row],[total downtime in mins]]</f>
        <v>26.4</v>
      </c>
      <c r="I53" s="18" t="s">
        <v>86</v>
      </c>
      <c r="J53" t="str">
        <f t="shared" si="0"/>
        <v>Morning Shift</v>
      </c>
      <c r="K53" s="9">
        <f>IF(line_productivity[[#This Row],[End time]]&lt;line_productivity[[#This Row],[Start Time]],((line_productivity[[#This Row],[End time]]+1)-line_productivity[[#This Row],[Start Time]])*24,(line_productivity[[#This Row],[End time]]-line_productivity[[#This Row],[Start Time]])*24)</f>
        <v>2.0205936111111127</v>
      </c>
      <c r="L53" s="9">
        <f>MAX(0,line_productivity[[#This Row],[working hours3]]-line_productivity[[#This Row],[total downtime in hr2]])</f>
        <v>1.5805936111111127</v>
      </c>
      <c r="M53" s="13">
        <f>IF(line_productivity[[#This Row],[Total downtime in min]]&gt;85,85,line_productivity[[#This Row],[Total downtime in min]])</f>
        <v>26.4</v>
      </c>
      <c r="N53" s="9">
        <f>line_productivity[[#This Row],[total downtime in min 2]]/60</f>
        <v>0.44</v>
      </c>
      <c r="O53" s="9">
        <f>IF(line_productivity[[#This Row],[total downtime in hrs]]&gt;line_productivity[[#This Row],[working hours of operator]],line_productivity[[#This Row],[working hours of operator]],line_productivity[[#This Row],[total downtime in hrs]])</f>
        <v>0.44</v>
      </c>
      <c r="P53" s="9">
        <f>IF(line_productivity[[#This Row],[working hours of operator]]=line_productivity[[#This Row],[total downtime in hr2]],(line_productivity[[#This Row],[working hours of operator]]+line_productivity[[#This Row],[total downtime in hr2]])*0.9,line_productivity[[#This Row],[working hours of operator]])</f>
        <v>2.0205936111111127</v>
      </c>
    </row>
    <row r="54" spans="1:16" x14ac:dyDescent="0.25">
      <c r="A54" s="10">
        <v>45541</v>
      </c>
      <c r="B54" t="s">
        <v>18</v>
      </c>
      <c r="C54" s="8">
        <v>422163</v>
      </c>
      <c r="D54" t="s">
        <v>47</v>
      </c>
      <c r="E54" s="26">
        <v>0.47242671296296296</v>
      </c>
      <c r="F54" s="25" t="s">
        <v>141</v>
      </c>
      <c r="G54" s="13">
        <v>1</v>
      </c>
      <c r="H54" s="13">
        <f>line_downtime[[#This Row],[total downtime in mins]]</f>
        <v>46.800000000000004</v>
      </c>
      <c r="I54" s="18" t="s">
        <v>115</v>
      </c>
      <c r="J54" t="str">
        <f t="shared" si="0"/>
        <v>Morning Shift</v>
      </c>
      <c r="K54" s="9">
        <f>IF(line_productivity[[#This Row],[End time]]&lt;line_productivity[[#This Row],[Start Time]],((line_productivity[[#This Row],[End time]]+1)-line_productivity[[#This Row],[Start Time]])*24,(line_productivity[[#This Row],[End time]]-line_productivity[[#This Row],[Start Time]])*24)</f>
        <v>2.3013030555555543</v>
      </c>
      <c r="L54" s="9">
        <f>MAX(0,line_productivity[[#This Row],[working hours3]]-line_productivity[[#This Row],[total downtime in hr2]])</f>
        <v>1.5213030555555542</v>
      </c>
      <c r="M54" s="13">
        <f>IF(line_productivity[[#This Row],[Total downtime in min]]&gt;85,85,line_productivity[[#This Row],[Total downtime in min]])</f>
        <v>46.800000000000004</v>
      </c>
      <c r="N54" s="9">
        <f>line_productivity[[#This Row],[total downtime in min 2]]/60</f>
        <v>0.78</v>
      </c>
      <c r="O54" s="9">
        <f>IF(line_productivity[[#This Row],[total downtime in hrs]]&gt;line_productivity[[#This Row],[working hours of operator]],line_productivity[[#This Row],[working hours of operator]],line_productivity[[#This Row],[total downtime in hrs]])</f>
        <v>0.78</v>
      </c>
      <c r="P54" s="9">
        <f>IF(line_productivity[[#This Row],[working hours of operator]]=line_productivity[[#This Row],[total downtime in hr2]],(line_productivity[[#This Row],[working hours of operator]]+line_productivity[[#This Row],[total downtime in hr2]])*0.9,line_productivity[[#This Row],[working hours of operator]])</f>
        <v>2.3013030555555543</v>
      </c>
    </row>
    <row r="55" spans="1:16" x14ac:dyDescent="0.25">
      <c r="A55" s="10">
        <v>45541</v>
      </c>
      <c r="B55" t="s">
        <v>23</v>
      </c>
      <c r="C55" s="8">
        <v>422164</v>
      </c>
      <c r="D55" t="s">
        <v>44</v>
      </c>
      <c r="E55" s="26">
        <v>0.54645601851851855</v>
      </c>
      <c r="F55" s="25" t="s">
        <v>142</v>
      </c>
      <c r="G55" s="13">
        <v>1.6333333333333331</v>
      </c>
      <c r="H55" s="13">
        <f>line_downtime[[#This Row],[total downtime in mins]]</f>
        <v>27.6</v>
      </c>
      <c r="I55" s="18" t="s">
        <v>109</v>
      </c>
      <c r="J55" t="str">
        <f t="shared" si="0"/>
        <v>Evening Shift</v>
      </c>
      <c r="K55" s="9">
        <f>IF(line_productivity[[#This Row],[End time]]&lt;line_productivity[[#This Row],[Start Time]],((line_productivity[[#This Row],[End time]]+1)-line_productivity[[#This Row],[Start Time]])*24,(line_productivity[[#This Row],[End time]]-line_productivity[[#This Row],[Start Time]])*24)</f>
        <v>3.1563697222222205</v>
      </c>
      <c r="L55" s="9">
        <f>MAX(0,line_productivity[[#This Row],[working hours3]]-line_productivity[[#This Row],[total downtime in hr2]])</f>
        <v>2.6963697222222205</v>
      </c>
      <c r="M55" s="13">
        <f>IF(line_productivity[[#This Row],[Total downtime in min]]&gt;85,85,line_productivity[[#This Row],[Total downtime in min]])</f>
        <v>27.6</v>
      </c>
      <c r="N55" s="9">
        <f>line_productivity[[#This Row],[total downtime in min 2]]/60</f>
        <v>0.46</v>
      </c>
      <c r="O55" s="9">
        <f>IF(line_productivity[[#This Row],[total downtime in hrs]]&gt;line_productivity[[#This Row],[working hours of operator]],line_productivity[[#This Row],[working hours of operator]],line_productivity[[#This Row],[total downtime in hrs]])</f>
        <v>0.46</v>
      </c>
      <c r="P55" s="9">
        <f>IF(line_productivity[[#This Row],[working hours of operator]]=line_productivity[[#This Row],[total downtime in hr2]],(line_productivity[[#This Row],[working hours of operator]]+line_productivity[[#This Row],[total downtime in hr2]])*0.9,line_productivity[[#This Row],[working hours of operator]])</f>
        <v>3.1563697222222205</v>
      </c>
    </row>
    <row r="56" spans="1:16" x14ac:dyDescent="0.25">
      <c r="A56" s="10">
        <v>45542</v>
      </c>
      <c r="B56" t="s">
        <v>18</v>
      </c>
      <c r="C56" s="8">
        <v>422165</v>
      </c>
      <c r="D56" t="s">
        <v>52</v>
      </c>
      <c r="E56" s="26" t="s">
        <v>126</v>
      </c>
      <c r="F56" s="25" t="s">
        <v>143</v>
      </c>
      <c r="G56" s="13">
        <v>1</v>
      </c>
      <c r="H56" s="13">
        <f>line_downtime[[#This Row],[total downtime in mins]]</f>
        <v>85.199999999999989</v>
      </c>
      <c r="I56" s="18" t="s">
        <v>70</v>
      </c>
      <c r="J56" t="str">
        <f t="shared" si="0"/>
        <v>Morning Shift</v>
      </c>
      <c r="K56" s="9">
        <f>IF(line_productivity[[#This Row],[End time]]&lt;line_productivity[[#This Row],[Start Time]],((line_productivity[[#This Row],[End time]]+1)-line_productivity[[#This Row],[Start Time]])*24,(line_productivity[[#This Row],[End time]]-line_productivity[[#This Row],[Start Time]])*24)</f>
        <v>2.2853277777777787</v>
      </c>
      <c r="L56" s="9">
        <f>MAX(0,line_productivity[[#This Row],[working hours3]]-line_productivity[[#This Row],[total downtime in hr2]])</f>
        <v>0.86866111111111199</v>
      </c>
      <c r="M56" s="13">
        <f>IF(line_productivity[[#This Row],[Total downtime in min]]&gt;85,85,line_productivity[[#This Row],[Total downtime in min]])</f>
        <v>85</v>
      </c>
      <c r="N56" s="9">
        <f>line_productivity[[#This Row],[total downtime in min 2]]/60</f>
        <v>1.4166666666666667</v>
      </c>
      <c r="O56" s="9">
        <f>IF(line_productivity[[#This Row],[total downtime in hrs]]&gt;line_productivity[[#This Row],[working hours of operator]],line_productivity[[#This Row],[working hours of operator]],line_productivity[[#This Row],[total downtime in hrs]])</f>
        <v>1.4166666666666667</v>
      </c>
      <c r="P56" s="9">
        <f>IF(line_productivity[[#This Row],[working hours of operator]]=line_productivity[[#This Row],[total downtime in hr2]],(line_productivity[[#This Row],[working hours of operator]]+line_productivity[[#This Row],[total downtime in hr2]])*0.9,line_productivity[[#This Row],[working hours of operator]])</f>
        <v>2.2853277777777787</v>
      </c>
    </row>
    <row r="57" spans="1:16" x14ac:dyDescent="0.25">
      <c r="A57" s="10">
        <v>45542</v>
      </c>
      <c r="B57" t="s">
        <v>19</v>
      </c>
      <c r="C57" s="8">
        <v>422166</v>
      </c>
      <c r="D57" t="s">
        <v>44</v>
      </c>
      <c r="E57" s="26">
        <v>0.43434466435185187</v>
      </c>
      <c r="F57" s="25" t="s">
        <v>144</v>
      </c>
      <c r="G57" s="13">
        <v>1</v>
      </c>
      <c r="H57" s="13">
        <f>line_downtime[[#This Row],[total downtime in mins]]</f>
        <v>58.2</v>
      </c>
      <c r="I57" s="18" t="s">
        <v>99</v>
      </c>
      <c r="J57" t="str">
        <f t="shared" si="0"/>
        <v>Morning Shift</v>
      </c>
      <c r="K57" s="9">
        <f>IF(line_productivity[[#This Row],[End time]]&lt;line_productivity[[#This Row],[Start Time]],((line_productivity[[#This Row],[End time]]+1)-line_productivity[[#This Row],[Start Time]])*24,(line_productivity[[#This Row],[End time]]-line_productivity[[#This Row],[Start Time]])*24)</f>
        <v>2.7555172222222226</v>
      </c>
      <c r="L57" s="9">
        <f>MAX(0,line_productivity[[#This Row],[working hours3]]-line_productivity[[#This Row],[total downtime in hr2]])</f>
        <v>1.7855172222222224</v>
      </c>
      <c r="M57" s="13">
        <f>IF(line_productivity[[#This Row],[Total downtime in min]]&gt;85,85,line_productivity[[#This Row],[Total downtime in min]])</f>
        <v>58.2</v>
      </c>
      <c r="N57" s="9">
        <f>line_productivity[[#This Row],[total downtime in min 2]]/60</f>
        <v>0.97000000000000008</v>
      </c>
      <c r="O57" s="9">
        <f>IF(line_productivity[[#This Row],[total downtime in hrs]]&gt;line_productivity[[#This Row],[working hours of operator]],line_productivity[[#This Row],[working hours of operator]],line_productivity[[#This Row],[total downtime in hrs]])</f>
        <v>0.97000000000000008</v>
      </c>
      <c r="P57" s="9">
        <f>IF(line_productivity[[#This Row],[working hours of operator]]=line_productivity[[#This Row],[total downtime in hr2]],(line_productivity[[#This Row],[working hours of operator]]+line_productivity[[#This Row],[total downtime in hr2]])*0.9,line_productivity[[#This Row],[working hours of operator]])</f>
        <v>2.7555172222222226</v>
      </c>
    </row>
    <row r="58" spans="1:16" x14ac:dyDescent="0.25">
      <c r="A58" s="10">
        <v>45542</v>
      </c>
      <c r="B58" t="s">
        <v>23</v>
      </c>
      <c r="C58" s="8">
        <v>422167</v>
      </c>
      <c r="D58" t="s">
        <v>49</v>
      </c>
      <c r="E58" s="26">
        <v>0.51612722222222218</v>
      </c>
      <c r="F58" s="25" t="s">
        <v>145</v>
      </c>
      <c r="G58" s="13">
        <v>1.6333333333333331</v>
      </c>
      <c r="H58" s="13">
        <f>line_downtime[[#This Row],[total downtime in mins]]</f>
        <v>21.6</v>
      </c>
      <c r="I58" s="18" t="s">
        <v>78</v>
      </c>
      <c r="J58" t="str">
        <f t="shared" si="0"/>
        <v>Evening Shift</v>
      </c>
      <c r="K58" s="9">
        <f>IF(line_productivity[[#This Row],[End time]]&lt;line_productivity[[#This Row],[Start Time]],((line_productivity[[#This Row],[End time]]+1)-line_productivity[[#This Row],[Start Time]])*24,(line_productivity[[#This Row],[End time]]-line_productivity[[#This Row],[Start Time]])*24)</f>
        <v>2.5766263888888901</v>
      </c>
      <c r="L58" s="9">
        <f>MAX(0,line_productivity[[#This Row],[working hours3]]-line_productivity[[#This Row],[total downtime in hr2]])</f>
        <v>2.2166263888888902</v>
      </c>
      <c r="M58" s="13">
        <f>IF(line_productivity[[#This Row],[Total downtime in min]]&gt;85,85,line_productivity[[#This Row],[Total downtime in min]])</f>
        <v>21.6</v>
      </c>
      <c r="N58" s="9">
        <f>line_productivity[[#This Row],[total downtime in min 2]]/60</f>
        <v>0.36000000000000004</v>
      </c>
      <c r="O58" s="9">
        <f>IF(line_productivity[[#This Row],[total downtime in hrs]]&gt;line_productivity[[#This Row],[working hours of operator]],line_productivity[[#This Row],[working hours of operator]],line_productivity[[#This Row],[total downtime in hrs]])</f>
        <v>0.36000000000000004</v>
      </c>
      <c r="P58" s="9">
        <f>IF(line_productivity[[#This Row],[working hours of operator]]=line_productivity[[#This Row],[total downtime in hr2]],(line_productivity[[#This Row],[working hours of operator]]+line_productivity[[#This Row],[total downtime in hr2]])*0.9,line_productivity[[#This Row],[working hours of operator]])</f>
        <v>2.5766263888888901</v>
      </c>
    </row>
    <row r="59" spans="1:16" x14ac:dyDescent="0.25">
      <c r="A59" s="10">
        <v>45542</v>
      </c>
      <c r="B59" t="s">
        <v>19</v>
      </c>
      <c r="C59" s="8">
        <v>422168</v>
      </c>
      <c r="D59" t="s">
        <v>45</v>
      </c>
      <c r="E59" s="26" t="s">
        <v>146</v>
      </c>
      <c r="F59" s="25" t="s">
        <v>147</v>
      </c>
      <c r="G59" s="13">
        <v>1</v>
      </c>
      <c r="H59" s="13">
        <f>line_downtime[[#This Row],[total downtime in mins]]</f>
        <v>98.399999999999991</v>
      </c>
      <c r="I59" s="18" t="s">
        <v>70</v>
      </c>
      <c r="J59" t="str">
        <f t="shared" si="0"/>
        <v>Evening Shift</v>
      </c>
      <c r="K59" s="9">
        <f>IF(line_productivity[[#This Row],[End time]]&lt;line_productivity[[#This Row],[Start Time]],((line_productivity[[#This Row],[End time]]+1)-line_productivity[[#This Row],[Start Time]])*24,(line_productivity[[#This Row],[End time]]-line_productivity[[#This Row],[Start Time]])*24)</f>
        <v>2.7770213888888886</v>
      </c>
      <c r="L59" s="9">
        <f>MAX(0,line_productivity[[#This Row],[working hours3]]-line_productivity[[#This Row],[total downtime in hr2]])</f>
        <v>1.3603547222222219</v>
      </c>
      <c r="M59" s="13">
        <f>IF(line_productivity[[#This Row],[Total downtime in min]]&gt;85,85,line_productivity[[#This Row],[Total downtime in min]])</f>
        <v>85</v>
      </c>
      <c r="N59" s="9">
        <f>line_productivity[[#This Row],[total downtime in min 2]]/60</f>
        <v>1.4166666666666667</v>
      </c>
      <c r="O59" s="9">
        <f>IF(line_productivity[[#This Row],[total downtime in hrs]]&gt;line_productivity[[#This Row],[working hours of operator]],line_productivity[[#This Row],[working hours of operator]],line_productivity[[#This Row],[total downtime in hrs]])</f>
        <v>1.4166666666666667</v>
      </c>
      <c r="P59" s="9">
        <f>IF(line_productivity[[#This Row],[working hours of operator]]=line_productivity[[#This Row],[total downtime in hr2]],(line_productivity[[#This Row],[working hours of operator]]+line_productivity[[#This Row],[total downtime in hr2]])*0.9,line_productivity[[#This Row],[working hours of operator]])</f>
        <v>2.7770213888888886</v>
      </c>
    </row>
    <row r="60" spans="1:16" x14ac:dyDescent="0.25">
      <c r="A60" s="10">
        <v>45543</v>
      </c>
      <c r="B60" t="s">
        <v>19</v>
      </c>
      <c r="C60" s="8">
        <v>422169</v>
      </c>
      <c r="D60" t="s">
        <v>48</v>
      </c>
      <c r="E60" s="26" t="s">
        <v>126</v>
      </c>
      <c r="F60" s="25" t="s">
        <v>148</v>
      </c>
      <c r="G60" s="13">
        <v>1</v>
      </c>
      <c r="H60" s="13">
        <f>line_downtime[[#This Row],[total downtime in mins]]</f>
        <v>15</v>
      </c>
      <c r="I60" s="18" t="s">
        <v>88</v>
      </c>
      <c r="J60" t="str">
        <f t="shared" si="0"/>
        <v>Morning Shift</v>
      </c>
      <c r="K60" s="9">
        <f>IF(line_productivity[[#This Row],[End time]]&lt;line_productivity[[#This Row],[Start Time]],((line_productivity[[#This Row],[End time]]+1)-line_productivity[[#This Row],[Start Time]])*24,(line_productivity[[#This Row],[End time]]-line_productivity[[#This Row],[Start Time]])*24)</f>
        <v>2.0624277777777773</v>
      </c>
      <c r="L60" s="9">
        <f>MAX(0,line_productivity[[#This Row],[working hours3]]-line_productivity[[#This Row],[total downtime in hr2]])</f>
        <v>1.8124277777777773</v>
      </c>
      <c r="M60" s="13">
        <f>IF(line_productivity[[#This Row],[Total downtime in min]]&gt;85,85,line_productivity[[#This Row],[Total downtime in min]])</f>
        <v>15</v>
      </c>
      <c r="N60" s="9">
        <f>line_productivity[[#This Row],[total downtime in min 2]]/60</f>
        <v>0.25</v>
      </c>
      <c r="O60" s="9">
        <f>IF(line_productivity[[#This Row],[total downtime in hrs]]&gt;line_productivity[[#This Row],[working hours of operator]],line_productivity[[#This Row],[working hours of operator]],line_productivity[[#This Row],[total downtime in hrs]])</f>
        <v>0.25</v>
      </c>
      <c r="P60" s="9">
        <f>IF(line_productivity[[#This Row],[working hours of operator]]=line_productivity[[#This Row],[total downtime in hr2]],(line_productivity[[#This Row],[working hours of operator]]+line_productivity[[#This Row],[total downtime in hr2]])*0.9,line_productivity[[#This Row],[working hours of operator]])</f>
        <v>2.0624277777777773</v>
      </c>
    </row>
    <row r="61" spans="1:16" x14ac:dyDescent="0.25">
      <c r="A61" s="10">
        <v>45543</v>
      </c>
      <c r="B61" t="s">
        <v>19</v>
      </c>
      <c r="C61" s="8">
        <v>422170</v>
      </c>
      <c r="D61" t="s">
        <v>46</v>
      </c>
      <c r="E61" s="26" t="s">
        <v>149</v>
      </c>
      <c r="F61" s="25" t="s">
        <v>150</v>
      </c>
      <c r="G61" s="13">
        <v>1</v>
      </c>
      <c r="H61" s="13">
        <f>line_downtime[[#This Row],[total downtime in mins]]</f>
        <v>40.200000000000003</v>
      </c>
      <c r="I61" s="18" t="s">
        <v>81</v>
      </c>
      <c r="J61" t="str">
        <f t="shared" si="0"/>
        <v>Morning Shift</v>
      </c>
      <c r="K61" s="9">
        <f>IF(line_productivity[[#This Row],[End time]]&lt;line_productivity[[#This Row],[Start Time]],((line_productivity[[#This Row],[End time]]+1)-line_productivity[[#This Row],[Start Time]])*24,(line_productivity[[#This Row],[End time]]-line_productivity[[#This Row],[Start Time]])*24)</f>
        <v>1.8429724999999997</v>
      </c>
      <c r="L61" s="9">
        <f>MAX(0,line_productivity[[#This Row],[working hours3]]-line_productivity[[#This Row],[total downtime in hr2]])</f>
        <v>1.1729724999999998</v>
      </c>
      <c r="M61" s="13">
        <f>IF(line_productivity[[#This Row],[Total downtime in min]]&gt;85,85,line_productivity[[#This Row],[Total downtime in min]])</f>
        <v>40.200000000000003</v>
      </c>
      <c r="N61" s="9">
        <f>line_productivity[[#This Row],[total downtime in min 2]]/60</f>
        <v>0.67</v>
      </c>
      <c r="O61" s="9">
        <f>IF(line_productivity[[#This Row],[total downtime in hrs]]&gt;line_productivity[[#This Row],[working hours of operator]],line_productivity[[#This Row],[working hours of operator]],line_productivity[[#This Row],[total downtime in hrs]])</f>
        <v>0.67</v>
      </c>
      <c r="P61" s="9">
        <f>IF(line_productivity[[#This Row],[working hours of operator]]=line_productivity[[#This Row],[total downtime in hr2]],(line_productivity[[#This Row],[working hours of operator]]+line_productivity[[#This Row],[total downtime in hr2]])*0.9,line_productivity[[#This Row],[working hours of operator]])</f>
        <v>1.8429724999999997</v>
      </c>
    </row>
    <row r="62" spans="1:16" x14ac:dyDescent="0.25">
      <c r="A62" s="10">
        <v>45543</v>
      </c>
      <c r="B62" t="s">
        <v>23</v>
      </c>
      <c r="C62" s="8">
        <v>422171</v>
      </c>
      <c r="D62" t="s">
        <v>48</v>
      </c>
      <c r="E62" s="26" t="s">
        <v>151</v>
      </c>
      <c r="F62" s="25" t="s">
        <v>152</v>
      </c>
      <c r="G62" s="13">
        <v>1.6333333333333331</v>
      </c>
      <c r="H62" s="13">
        <f>line_downtime[[#This Row],[total downtime in mins]]</f>
        <v>13.8</v>
      </c>
      <c r="I62" s="18" t="s">
        <v>88</v>
      </c>
      <c r="J62" t="str">
        <f t="shared" si="0"/>
        <v>Morning Shift</v>
      </c>
      <c r="K62" s="9">
        <f>IF(line_productivity[[#This Row],[End time]]&lt;line_productivity[[#This Row],[Start Time]],((line_productivity[[#This Row],[End time]]+1)-line_productivity[[#This Row],[Start Time]])*24,(line_productivity[[#This Row],[End time]]-line_productivity[[#This Row],[Start Time]])*24)</f>
        <v>2.9383580555555544</v>
      </c>
      <c r="L62" s="9">
        <f>MAX(0,line_productivity[[#This Row],[working hours3]]-line_productivity[[#This Row],[total downtime in hr2]])</f>
        <v>2.7083580555555544</v>
      </c>
      <c r="M62" s="13">
        <f>IF(line_productivity[[#This Row],[Total downtime in min]]&gt;85,85,line_productivity[[#This Row],[Total downtime in min]])</f>
        <v>13.8</v>
      </c>
      <c r="N62" s="9">
        <f>line_productivity[[#This Row],[total downtime in min 2]]/60</f>
        <v>0.23</v>
      </c>
      <c r="O62" s="9">
        <f>IF(line_productivity[[#This Row],[total downtime in hrs]]&gt;line_productivity[[#This Row],[working hours of operator]],line_productivity[[#This Row],[working hours of operator]],line_productivity[[#This Row],[total downtime in hrs]])</f>
        <v>0.23</v>
      </c>
      <c r="P62" s="9">
        <f>IF(line_productivity[[#This Row],[working hours of operator]]=line_productivity[[#This Row],[total downtime in hr2]],(line_productivity[[#This Row],[working hours of operator]]+line_productivity[[#This Row],[total downtime in hr2]])*0.9,line_productivity[[#This Row],[working hours of operator]])</f>
        <v>2.9383580555555544</v>
      </c>
    </row>
    <row r="63" spans="1:16" x14ac:dyDescent="0.25">
      <c r="A63" s="10">
        <v>45543</v>
      </c>
      <c r="B63" t="s">
        <v>20</v>
      </c>
      <c r="C63" s="8">
        <v>422172</v>
      </c>
      <c r="D63" t="s">
        <v>51</v>
      </c>
      <c r="E63" s="26" t="s">
        <v>153</v>
      </c>
      <c r="F63" s="25" t="s">
        <v>154</v>
      </c>
      <c r="G63" s="13">
        <v>1</v>
      </c>
      <c r="H63" s="13">
        <f>line_downtime[[#This Row],[total downtime in mins]]</f>
        <v>46.199999999999996</v>
      </c>
      <c r="I63" s="18" t="s">
        <v>83</v>
      </c>
      <c r="J63" t="str">
        <f t="shared" si="0"/>
        <v>Evening Shift</v>
      </c>
      <c r="K63" s="9">
        <f>IF(line_productivity[[#This Row],[End time]]&lt;line_productivity[[#This Row],[Start Time]],((line_productivity[[#This Row],[End time]]+1)-line_productivity[[#This Row],[Start Time]])*24,(line_productivity[[#This Row],[End time]]-line_productivity[[#This Row],[Start Time]])*24)</f>
        <v>2.5338305555555571</v>
      </c>
      <c r="L63" s="9">
        <f>MAX(0,line_productivity[[#This Row],[working hours3]]-line_productivity[[#This Row],[total downtime in hr2]])</f>
        <v>1.7638305555555571</v>
      </c>
      <c r="M63" s="13">
        <f>IF(line_productivity[[#This Row],[Total downtime in min]]&gt;85,85,line_productivity[[#This Row],[Total downtime in min]])</f>
        <v>46.199999999999996</v>
      </c>
      <c r="N63" s="9">
        <f>line_productivity[[#This Row],[total downtime in min 2]]/60</f>
        <v>0.76999999999999991</v>
      </c>
      <c r="O63" s="9">
        <f>IF(line_productivity[[#This Row],[total downtime in hrs]]&gt;line_productivity[[#This Row],[working hours of operator]],line_productivity[[#This Row],[working hours of operator]],line_productivity[[#This Row],[total downtime in hrs]])</f>
        <v>0.76999999999999991</v>
      </c>
      <c r="P63" s="9">
        <f>IF(line_productivity[[#This Row],[working hours of operator]]=line_productivity[[#This Row],[total downtime in hr2]],(line_productivity[[#This Row],[working hours of operator]]+line_productivity[[#This Row],[total downtime in hr2]])*0.9,line_productivity[[#This Row],[working hours of operator]])</f>
        <v>2.5338305555555571</v>
      </c>
    </row>
    <row r="64" spans="1:16" x14ac:dyDescent="0.25">
      <c r="A64" s="10">
        <v>45544</v>
      </c>
      <c r="B64" t="s">
        <v>23</v>
      </c>
      <c r="C64" s="8">
        <v>422173</v>
      </c>
      <c r="D64" t="s">
        <v>51</v>
      </c>
      <c r="E64" s="26">
        <v>0.33333333333333331</v>
      </c>
      <c r="F64" s="25" t="s">
        <v>155</v>
      </c>
      <c r="G64" s="13">
        <v>1.6333333333333331</v>
      </c>
      <c r="H64" s="13">
        <f>line_downtime[[#This Row],[total downtime in mins]]</f>
        <v>23.399999999999995</v>
      </c>
      <c r="I64" s="18" t="s">
        <v>74</v>
      </c>
      <c r="J64" t="str">
        <f t="shared" si="0"/>
        <v>Morning Shift</v>
      </c>
      <c r="K64" s="9">
        <f>IF(line_productivity[[#This Row],[End time]]&lt;line_productivity[[#This Row],[Start Time]],((line_productivity[[#This Row],[End time]]+1)-line_productivity[[#This Row],[Start Time]])*24,(line_productivity[[#This Row],[End time]]-line_productivity[[#This Row],[Start Time]])*24)</f>
        <v>3.4222563888888891</v>
      </c>
      <c r="L64" s="9">
        <f>MAX(0,line_productivity[[#This Row],[working hours3]]-line_productivity[[#This Row],[total downtime in hr2]])</f>
        <v>3.0322563888888894</v>
      </c>
      <c r="M64" s="13">
        <f>IF(line_productivity[[#This Row],[Total downtime in min]]&gt;85,85,line_productivity[[#This Row],[Total downtime in min]])</f>
        <v>23.399999999999995</v>
      </c>
      <c r="N64" s="9">
        <f>line_productivity[[#This Row],[total downtime in min 2]]/60</f>
        <v>0.3899999999999999</v>
      </c>
      <c r="O64" s="9">
        <f>IF(line_productivity[[#This Row],[total downtime in hrs]]&gt;line_productivity[[#This Row],[working hours of operator]],line_productivity[[#This Row],[working hours of operator]],line_productivity[[#This Row],[total downtime in hrs]])</f>
        <v>0.3899999999999999</v>
      </c>
      <c r="P64" s="9">
        <f>IF(line_productivity[[#This Row],[working hours of operator]]=line_productivity[[#This Row],[total downtime in hr2]],(line_productivity[[#This Row],[working hours of operator]]+line_productivity[[#This Row],[total downtime in hr2]])*0.9,line_productivity[[#This Row],[working hours of operator]])</f>
        <v>3.4222563888888891</v>
      </c>
    </row>
    <row r="65" spans="1:16" x14ac:dyDescent="0.25">
      <c r="A65" s="10">
        <v>45544</v>
      </c>
      <c r="B65" t="s">
        <v>19</v>
      </c>
      <c r="C65" s="8">
        <v>422174</v>
      </c>
      <c r="D65" t="s">
        <v>48</v>
      </c>
      <c r="E65" s="26">
        <v>0.41776269675925926</v>
      </c>
      <c r="F65" s="25" t="s">
        <v>156</v>
      </c>
      <c r="G65" s="13">
        <v>1</v>
      </c>
      <c r="H65" s="13">
        <f>line_downtime[[#This Row],[total downtime in mins]]</f>
        <v>41.4</v>
      </c>
      <c r="I65" s="18" t="s">
        <v>81</v>
      </c>
      <c r="J65" t="str">
        <f t="shared" si="0"/>
        <v>Morning Shift</v>
      </c>
      <c r="K65" s="9">
        <f>IF(line_productivity[[#This Row],[End time]]&lt;line_productivity[[#This Row],[Start Time]],((line_productivity[[#This Row],[End time]]+1)-line_productivity[[#This Row],[Start Time]])*24,(line_productivity[[#This Row],[End time]]-line_productivity[[#This Row],[Start Time]])*24)</f>
        <v>1.9388375000000009</v>
      </c>
      <c r="L65" s="9">
        <f>MAX(0,line_productivity[[#This Row],[working hours3]]-line_productivity[[#This Row],[total downtime in hr2]])</f>
        <v>1.2488375000000009</v>
      </c>
      <c r="M65" s="13">
        <f>IF(line_productivity[[#This Row],[Total downtime in min]]&gt;85,85,line_productivity[[#This Row],[Total downtime in min]])</f>
        <v>41.4</v>
      </c>
      <c r="N65" s="9">
        <f>line_productivity[[#This Row],[total downtime in min 2]]/60</f>
        <v>0.69</v>
      </c>
      <c r="O65" s="9">
        <f>IF(line_productivity[[#This Row],[total downtime in hrs]]&gt;line_productivity[[#This Row],[working hours of operator]],line_productivity[[#This Row],[working hours of operator]],line_productivity[[#This Row],[total downtime in hrs]])</f>
        <v>0.69</v>
      </c>
      <c r="P65" s="9">
        <f>IF(line_productivity[[#This Row],[working hours of operator]]=line_productivity[[#This Row],[total downtime in hr2]],(line_productivity[[#This Row],[working hours of operator]]+line_productivity[[#This Row],[total downtime in hr2]])*0.9,line_productivity[[#This Row],[working hours of operator]])</f>
        <v>1.9388375000000009</v>
      </c>
    </row>
    <row r="66" spans="1:16" x14ac:dyDescent="0.25">
      <c r="A66" s="10">
        <v>45544</v>
      </c>
      <c r="B66" t="s">
        <v>21</v>
      </c>
      <c r="C66" s="8">
        <v>422175</v>
      </c>
      <c r="D66" t="s">
        <v>49</v>
      </c>
      <c r="E66" s="26">
        <v>0.48824685185185185</v>
      </c>
      <c r="F66" s="25" t="s">
        <v>157</v>
      </c>
      <c r="G66" s="13">
        <v>1</v>
      </c>
      <c r="H66" s="13">
        <f>line_downtime[[#This Row],[total downtime in mins]]</f>
        <v>29.4</v>
      </c>
      <c r="I66" s="18" t="s">
        <v>105</v>
      </c>
      <c r="J66" t="str">
        <f t="shared" ref="J66:J129" si="1">IF(HOUR(E66)&lt;12, "Morning Shift", "Evening Shift")</f>
        <v>Morning Shift</v>
      </c>
      <c r="K66" s="9">
        <f>IF(line_productivity[[#This Row],[End time]]&lt;line_productivity[[#This Row],[Start Time]],((line_productivity[[#This Row],[End time]]+1)-line_productivity[[#This Row],[Start Time]])*24,(line_productivity[[#This Row],[End time]]-line_productivity[[#This Row],[Start Time]])*24)</f>
        <v>2.6104652777777795</v>
      </c>
      <c r="L66" s="9">
        <f>MAX(0,line_productivity[[#This Row],[working hours3]]-line_productivity[[#This Row],[total downtime in hr2]])</f>
        <v>2.1204652777777797</v>
      </c>
      <c r="M66" s="13">
        <f>IF(line_productivity[[#This Row],[Total downtime in min]]&gt;85,85,line_productivity[[#This Row],[Total downtime in min]])</f>
        <v>29.4</v>
      </c>
      <c r="N66" s="9">
        <f>line_productivity[[#This Row],[total downtime in min 2]]/60</f>
        <v>0.49</v>
      </c>
      <c r="O66" s="9">
        <f>IF(line_productivity[[#This Row],[total downtime in hrs]]&gt;line_productivity[[#This Row],[working hours of operator]],line_productivity[[#This Row],[working hours of operator]],line_productivity[[#This Row],[total downtime in hrs]])</f>
        <v>0.49</v>
      </c>
      <c r="P66" s="9">
        <f>IF(line_productivity[[#This Row],[working hours of operator]]=line_productivity[[#This Row],[total downtime in hr2]],(line_productivity[[#This Row],[working hours of operator]]+line_productivity[[#This Row],[total downtime in hr2]])*0.9,line_productivity[[#This Row],[working hours of operator]])</f>
        <v>2.6104652777777795</v>
      </c>
    </row>
    <row r="67" spans="1:16" x14ac:dyDescent="0.25">
      <c r="A67" s="10">
        <v>45544</v>
      </c>
      <c r="B67" t="s">
        <v>22</v>
      </c>
      <c r="C67" s="8">
        <v>422176</v>
      </c>
      <c r="D67" t="s">
        <v>52</v>
      </c>
      <c r="E67" s="26">
        <v>0.55024583333333332</v>
      </c>
      <c r="F67" s="25" t="s">
        <v>158</v>
      </c>
      <c r="G67" s="13">
        <v>1</v>
      </c>
      <c r="H67" s="13">
        <f>line_downtime[[#This Row],[total downtime in mins]]</f>
        <v>28.8</v>
      </c>
      <c r="I67" s="18" t="s">
        <v>78</v>
      </c>
      <c r="J67" t="str">
        <f t="shared" si="1"/>
        <v>Evening Shift</v>
      </c>
      <c r="K67" s="9">
        <f>IF(line_productivity[[#This Row],[End time]]&lt;line_productivity[[#This Row],[Start Time]],((line_productivity[[#This Row],[End time]]+1)-line_productivity[[#This Row],[Start Time]])*24,(line_productivity[[#This Row],[End time]]-line_productivity[[#This Row],[Start Time]])*24)</f>
        <v>2.2543591666666662</v>
      </c>
      <c r="L67" s="9">
        <f>MAX(0,line_productivity[[#This Row],[working hours3]]-line_productivity[[#This Row],[total downtime in hr2]])</f>
        <v>1.7743591666666663</v>
      </c>
      <c r="M67" s="13">
        <f>IF(line_productivity[[#This Row],[Total downtime in min]]&gt;85,85,line_productivity[[#This Row],[Total downtime in min]])</f>
        <v>28.8</v>
      </c>
      <c r="N67" s="9">
        <f>line_productivity[[#This Row],[total downtime in min 2]]/60</f>
        <v>0.48000000000000004</v>
      </c>
      <c r="O67" s="9">
        <f>IF(line_productivity[[#This Row],[total downtime in hrs]]&gt;line_productivity[[#This Row],[working hours of operator]],line_productivity[[#This Row],[working hours of operator]],line_productivity[[#This Row],[total downtime in hrs]])</f>
        <v>0.48000000000000004</v>
      </c>
      <c r="P67" s="9">
        <f>IF(line_productivity[[#This Row],[working hours of operator]]=line_productivity[[#This Row],[total downtime in hr2]],(line_productivity[[#This Row],[working hours of operator]]+line_productivity[[#This Row],[total downtime in hr2]])*0.9,line_productivity[[#This Row],[working hours of operator]])</f>
        <v>2.2543591666666662</v>
      </c>
    </row>
    <row r="68" spans="1:16" x14ac:dyDescent="0.25">
      <c r="A68" s="10">
        <v>45545</v>
      </c>
      <c r="B68" t="s">
        <v>22</v>
      </c>
      <c r="C68" s="8">
        <v>422177</v>
      </c>
      <c r="D68" t="s">
        <v>48</v>
      </c>
      <c r="E68" s="26" t="s">
        <v>126</v>
      </c>
      <c r="F68" s="25" t="s">
        <v>159</v>
      </c>
      <c r="G68" s="13">
        <v>1</v>
      </c>
      <c r="H68" s="13">
        <f>line_downtime[[#This Row],[total downtime in mins]]</f>
        <v>50.400000000000006</v>
      </c>
      <c r="I68" s="18" t="s">
        <v>76</v>
      </c>
      <c r="J68" t="str">
        <f t="shared" si="1"/>
        <v>Morning Shift</v>
      </c>
      <c r="K68" s="9">
        <f>IF(line_productivity[[#This Row],[End time]]&lt;line_productivity[[#This Row],[Start Time]],((line_productivity[[#This Row],[End time]]+1)-line_productivity[[#This Row],[Start Time]])*24,(line_productivity[[#This Row],[End time]]-line_productivity[[#This Row],[Start Time]])*24)</f>
        <v>2.3612044444444455</v>
      </c>
      <c r="L68" s="9">
        <f>MAX(0,line_productivity[[#This Row],[working hours3]]-line_productivity[[#This Row],[total downtime in hr2]])</f>
        <v>1.5212044444444455</v>
      </c>
      <c r="M68" s="13">
        <f>IF(line_productivity[[#This Row],[Total downtime in min]]&gt;85,85,line_productivity[[#This Row],[Total downtime in min]])</f>
        <v>50.400000000000006</v>
      </c>
      <c r="N68" s="9">
        <f>line_productivity[[#This Row],[total downtime in min 2]]/60</f>
        <v>0.84000000000000008</v>
      </c>
      <c r="O68" s="9">
        <f>IF(line_productivity[[#This Row],[total downtime in hrs]]&gt;line_productivity[[#This Row],[working hours of operator]],line_productivity[[#This Row],[working hours of operator]],line_productivity[[#This Row],[total downtime in hrs]])</f>
        <v>0.84000000000000008</v>
      </c>
      <c r="P68" s="9">
        <f>IF(line_productivity[[#This Row],[working hours of operator]]=line_productivity[[#This Row],[total downtime in hr2]],(line_productivity[[#This Row],[working hours of operator]]+line_productivity[[#This Row],[total downtime in hr2]])*0.9,line_productivity[[#This Row],[working hours of operator]])</f>
        <v>2.3612044444444455</v>
      </c>
    </row>
    <row r="69" spans="1:16" x14ac:dyDescent="0.25">
      <c r="A69" s="10">
        <v>45545</v>
      </c>
      <c r="B69" t="s">
        <v>23</v>
      </c>
      <c r="C69" s="8">
        <v>422178</v>
      </c>
      <c r="D69" t="s">
        <v>48</v>
      </c>
      <c r="E69" s="26">
        <v>0.41029521990740736</v>
      </c>
      <c r="F69" s="25" t="s">
        <v>160</v>
      </c>
      <c r="G69" s="13">
        <v>1.6333333333333331</v>
      </c>
      <c r="H69" s="13">
        <f>line_downtime[[#This Row],[total downtime in mins]]</f>
        <v>8.3999999999999986</v>
      </c>
      <c r="I69" s="18" t="s">
        <v>95</v>
      </c>
      <c r="J69" t="str">
        <f t="shared" si="1"/>
        <v>Morning Shift</v>
      </c>
      <c r="K69" s="9">
        <f>IF(line_productivity[[#This Row],[End time]]&lt;line_productivity[[#This Row],[Start Time]],((line_productivity[[#This Row],[End time]]+1)-line_productivity[[#This Row],[Start Time]])*24,(line_productivity[[#This Row],[End time]]-line_productivity[[#This Row],[Start Time]])*24)</f>
        <v>3.0821363888888884</v>
      </c>
      <c r="L69" s="9">
        <f>MAX(0,line_productivity[[#This Row],[working hours3]]-line_productivity[[#This Row],[total downtime in hr2]])</f>
        <v>2.9421363888888883</v>
      </c>
      <c r="M69" s="13">
        <f>IF(line_productivity[[#This Row],[Total downtime in min]]&gt;85,85,line_productivity[[#This Row],[Total downtime in min]])</f>
        <v>8.3999999999999986</v>
      </c>
      <c r="N69" s="9">
        <f>line_productivity[[#This Row],[total downtime in min 2]]/60</f>
        <v>0.13999999999999999</v>
      </c>
      <c r="O69" s="9">
        <f>IF(line_productivity[[#This Row],[total downtime in hrs]]&gt;line_productivity[[#This Row],[working hours of operator]],line_productivity[[#This Row],[working hours of operator]],line_productivity[[#This Row],[total downtime in hrs]])</f>
        <v>0.13999999999999999</v>
      </c>
      <c r="P69" s="9">
        <f>IF(line_productivity[[#This Row],[working hours of operator]]=line_productivity[[#This Row],[total downtime in hr2]],(line_productivity[[#This Row],[working hours of operator]]+line_productivity[[#This Row],[total downtime in hr2]])*0.9,line_productivity[[#This Row],[working hours of operator]])</f>
        <v>3.0821363888888884</v>
      </c>
    </row>
    <row r="70" spans="1:16" x14ac:dyDescent="0.25">
      <c r="A70" s="10">
        <v>45545</v>
      </c>
      <c r="B70" t="s">
        <v>23</v>
      </c>
      <c r="C70" s="8">
        <v>422179</v>
      </c>
      <c r="D70" t="s">
        <v>51</v>
      </c>
      <c r="E70" s="26" t="s">
        <v>161</v>
      </c>
      <c r="F70" s="25" t="s">
        <v>162</v>
      </c>
      <c r="G70" s="13">
        <v>1.6333333333333331</v>
      </c>
      <c r="H70" s="13">
        <f>line_downtime[[#This Row],[total downtime in mins]]</f>
        <v>10.799999999999999</v>
      </c>
      <c r="I70" s="18" t="s">
        <v>74</v>
      </c>
      <c r="J70" t="str">
        <f t="shared" si="1"/>
        <v>Morning Shift</v>
      </c>
      <c r="K70" s="9">
        <f>IF(line_productivity[[#This Row],[End time]]&lt;line_productivity[[#This Row],[Start Time]],((line_productivity[[#This Row],[End time]]+1)-line_productivity[[#This Row],[Start Time]])*24,(line_productivity[[#This Row],[End time]]-line_productivity[[#This Row],[Start Time]])*24)</f>
        <v>3.56914611111111</v>
      </c>
      <c r="L70" s="9">
        <f>MAX(0,line_productivity[[#This Row],[working hours3]]-line_productivity[[#This Row],[total downtime in hr2]])</f>
        <v>3.3891461111111099</v>
      </c>
      <c r="M70" s="13">
        <f>IF(line_productivity[[#This Row],[Total downtime in min]]&gt;85,85,line_productivity[[#This Row],[Total downtime in min]])</f>
        <v>10.799999999999999</v>
      </c>
      <c r="N70" s="9">
        <f>line_productivity[[#This Row],[total downtime in min 2]]/60</f>
        <v>0.18</v>
      </c>
      <c r="O70" s="9">
        <f>IF(line_productivity[[#This Row],[total downtime in hrs]]&gt;line_productivity[[#This Row],[working hours of operator]],line_productivity[[#This Row],[working hours of operator]],line_productivity[[#This Row],[total downtime in hrs]])</f>
        <v>0.18</v>
      </c>
      <c r="P70" s="9">
        <f>IF(line_productivity[[#This Row],[working hours of operator]]=line_productivity[[#This Row],[total downtime in hr2]],(line_productivity[[#This Row],[working hours of operator]]+line_productivity[[#This Row],[total downtime in hr2]])*0.9,line_productivity[[#This Row],[working hours of operator]])</f>
        <v>3.56914611111111</v>
      </c>
    </row>
    <row r="71" spans="1:16" x14ac:dyDescent="0.25">
      <c r="A71" s="10">
        <v>45545</v>
      </c>
      <c r="B71" t="s">
        <v>20</v>
      </c>
      <c r="C71" s="8">
        <v>422180</v>
      </c>
      <c r="D71" t="s">
        <v>46</v>
      </c>
      <c r="E71" s="26" t="s">
        <v>163</v>
      </c>
      <c r="F71" s="25" t="s">
        <v>164</v>
      </c>
      <c r="G71" s="13">
        <v>1</v>
      </c>
      <c r="H71" s="13">
        <f>line_downtime[[#This Row],[total downtime in mins]]</f>
        <v>30.6</v>
      </c>
      <c r="I71" s="18" t="s">
        <v>81</v>
      </c>
      <c r="J71" t="str">
        <f t="shared" si="1"/>
        <v>Evening Shift</v>
      </c>
      <c r="K71" s="9">
        <f>IF(line_productivity[[#This Row],[End time]]&lt;line_productivity[[#This Row],[Start Time]],((line_productivity[[#This Row],[End time]]+1)-line_productivity[[#This Row],[Start Time]])*24,(line_productivity[[#This Row],[End time]]-line_productivity[[#This Row],[Start Time]])*24)</f>
        <v>2.4164269444444439</v>
      </c>
      <c r="L71" s="9">
        <f>MAX(0,line_productivity[[#This Row],[working hours3]]-line_productivity[[#This Row],[total downtime in hr2]])</f>
        <v>1.9064269444444439</v>
      </c>
      <c r="M71" s="13">
        <f>IF(line_productivity[[#This Row],[Total downtime in min]]&gt;85,85,line_productivity[[#This Row],[Total downtime in min]])</f>
        <v>30.6</v>
      </c>
      <c r="N71" s="9">
        <f>line_productivity[[#This Row],[total downtime in min 2]]/60</f>
        <v>0.51</v>
      </c>
      <c r="O71" s="9">
        <f>IF(line_productivity[[#This Row],[total downtime in hrs]]&gt;line_productivity[[#This Row],[working hours of operator]],line_productivity[[#This Row],[working hours of operator]],line_productivity[[#This Row],[total downtime in hrs]])</f>
        <v>0.51</v>
      </c>
      <c r="P71" s="9">
        <f>IF(line_productivity[[#This Row],[working hours of operator]]=line_productivity[[#This Row],[total downtime in hr2]],(line_productivity[[#This Row],[working hours of operator]]+line_productivity[[#This Row],[total downtime in hr2]])*0.9,line_productivity[[#This Row],[working hours of operator]])</f>
        <v>2.4164269444444439</v>
      </c>
    </row>
    <row r="72" spans="1:16" x14ac:dyDescent="0.25">
      <c r="A72" s="10">
        <v>45546</v>
      </c>
      <c r="B72" t="s">
        <v>18</v>
      </c>
      <c r="C72" s="8">
        <v>422181</v>
      </c>
      <c r="D72" t="s">
        <v>48</v>
      </c>
      <c r="E72" s="26" t="s">
        <v>126</v>
      </c>
      <c r="F72" s="25" t="s">
        <v>165</v>
      </c>
      <c r="G72" s="13">
        <v>1</v>
      </c>
      <c r="H72" s="13">
        <f>line_downtime[[#This Row],[total downtime in mins]]</f>
        <v>14.399999999999999</v>
      </c>
      <c r="I72" s="18" t="s">
        <v>68</v>
      </c>
      <c r="J72" t="str">
        <f t="shared" si="1"/>
        <v>Morning Shift</v>
      </c>
      <c r="K72" s="9">
        <f>IF(line_productivity[[#This Row],[End time]]&lt;line_productivity[[#This Row],[Start Time]],((line_productivity[[#This Row],[End time]]+1)-line_productivity[[#This Row],[Start Time]])*24,(line_productivity[[#This Row],[End time]]-line_productivity[[#This Row],[Start Time]])*24)</f>
        <v>2.2843747222222239</v>
      </c>
      <c r="L72" s="9">
        <f>MAX(0,line_productivity[[#This Row],[working hours3]]-line_productivity[[#This Row],[total downtime in hr2]])</f>
        <v>2.0443747222222242</v>
      </c>
      <c r="M72" s="13">
        <f>IF(line_productivity[[#This Row],[Total downtime in min]]&gt;85,85,line_productivity[[#This Row],[Total downtime in min]])</f>
        <v>14.399999999999999</v>
      </c>
      <c r="N72" s="9">
        <f>line_productivity[[#This Row],[total downtime in min 2]]/60</f>
        <v>0.23999999999999996</v>
      </c>
      <c r="O72" s="9">
        <f>IF(line_productivity[[#This Row],[total downtime in hrs]]&gt;line_productivity[[#This Row],[working hours of operator]],line_productivity[[#This Row],[working hours of operator]],line_productivity[[#This Row],[total downtime in hrs]])</f>
        <v>0.23999999999999996</v>
      </c>
      <c r="P72" s="9">
        <f>IF(line_productivity[[#This Row],[working hours of operator]]=line_productivity[[#This Row],[total downtime in hr2]],(line_productivity[[#This Row],[working hours of operator]]+line_productivity[[#This Row],[total downtime in hr2]])*0.9,line_productivity[[#This Row],[working hours of operator]])</f>
        <v>2.2843747222222239</v>
      </c>
    </row>
    <row r="73" spans="1:16" x14ac:dyDescent="0.25">
      <c r="A73" s="10">
        <v>45546</v>
      </c>
      <c r="B73" t="s">
        <v>19</v>
      </c>
      <c r="C73" s="8">
        <v>422182</v>
      </c>
      <c r="D73" t="s">
        <v>52</v>
      </c>
      <c r="E73" s="26" t="s">
        <v>166</v>
      </c>
      <c r="F73" s="25" t="s">
        <v>167</v>
      </c>
      <c r="G73" s="13">
        <v>1</v>
      </c>
      <c r="H73" s="13">
        <f>line_downtime[[#This Row],[total downtime in mins]]</f>
        <v>72</v>
      </c>
      <c r="I73" s="18" t="s">
        <v>105</v>
      </c>
      <c r="J73" t="str">
        <f t="shared" si="1"/>
        <v>Morning Shift</v>
      </c>
      <c r="K73" s="9">
        <f>IF(line_productivity[[#This Row],[End time]]&lt;line_productivity[[#This Row],[Start Time]],((line_productivity[[#This Row],[End time]]+1)-line_productivity[[#This Row],[Start Time]])*24,(line_productivity[[#This Row],[End time]]-line_productivity[[#This Row],[Start Time]])*24)</f>
        <v>2.804803611111113</v>
      </c>
      <c r="L73" s="9">
        <f>MAX(0,line_productivity[[#This Row],[working hours3]]-line_productivity[[#This Row],[total downtime in hr2]])</f>
        <v>1.604803611111113</v>
      </c>
      <c r="M73" s="13">
        <f>IF(line_productivity[[#This Row],[Total downtime in min]]&gt;85,85,line_productivity[[#This Row],[Total downtime in min]])</f>
        <v>72</v>
      </c>
      <c r="N73" s="9">
        <f>line_productivity[[#This Row],[total downtime in min 2]]/60</f>
        <v>1.2</v>
      </c>
      <c r="O73" s="9">
        <f>IF(line_productivity[[#This Row],[total downtime in hrs]]&gt;line_productivity[[#This Row],[working hours of operator]],line_productivity[[#This Row],[working hours of operator]],line_productivity[[#This Row],[total downtime in hrs]])</f>
        <v>1.2</v>
      </c>
      <c r="P73" s="9">
        <f>IF(line_productivity[[#This Row],[working hours of operator]]=line_productivity[[#This Row],[total downtime in hr2]],(line_productivity[[#This Row],[working hours of operator]]+line_productivity[[#This Row],[total downtime in hr2]])*0.9,line_productivity[[#This Row],[working hours of operator]])</f>
        <v>2.804803611111113</v>
      </c>
    </row>
    <row r="74" spans="1:16" x14ac:dyDescent="0.25">
      <c r="A74" s="10">
        <v>45546</v>
      </c>
      <c r="B74" t="s">
        <v>19</v>
      </c>
      <c r="C74" s="8">
        <v>422183</v>
      </c>
      <c r="D74" t="s">
        <v>51</v>
      </c>
      <c r="E74" s="26" t="s">
        <v>168</v>
      </c>
      <c r="F74" s="25" t="s">
        <v>169</v>
      </c>
      <c r="G74" s="13">
        <v>1</v>
      </c>
      <c r="H74" s="13">
        <f>line_downtime[[#This Row],[total downtime in mins]]</f>
        <v>34.799999999999997</v>
      </c>
      <c r="I74" s="18" t="s">
        <v>111</v>
      </c>
      <c r="J74" t="str">
        <f t="shared" si="1"/>
        <v>Morning Shift</v>
      </c>
      <c r="K74" s="9">
        <f>IF(line_productivity[[#This Row],[End time]]&lt;line_productivity[[#This Row],[Start Time]],((line_productivity[[#This Row],[End time]]+1)-line_productivity[[#This Row],[Start Time]])*24,(line_productivity[[#This Row],[End time]]-line_productivity[[#This Row],[Start Time]])*24)</f>
        <v>2.6397775000000019</v>
      </c>
      <c r="L74" s="9">
        <f>MAX(0,line_productivity[[#This Row],[working hours3]]-line_productivity[[#This Row],[total downtime in hr2]])</f>
        <v>2.0597775000000018</v>
      </c>
      <c r="M74" s="13">
        <f>IF(line_productivity[[#This Row],[Total downtime in min]]&gt;85,85,line_productivity[[#This Row],[Total downtime in min]])</f>
        <v>34.799999999999997</v>
      </c>
      <c r="N74" s="9">
        <f>line_productivity[[#This Row],[total downtime in min 2]]/60</f>
        <v>0.57999999999999996</v>
      </c>
      <c r="O74" s="9">
        <f>IF(line_productivity[[#This Row],[total downtime in hrs]]&gt;line_productivity[[#This Row],[working hours of operator]],line_productivity[[#This Row],[working hours of operator]],line_productivity[[#This Row],[total downtime in hrs]])</f>
        <v>0.57999999999999996</v>
      </c>
      <c r="P74" s="9">
        <f>IF(line_productivity[[#This Row],[working hours of operator]]=line_productivity[[#This Row],[total downtime in hr2]],(line_productivity[[#This Row],[working hours of operator]]+line_productivity[[#This Row],[total downtime in hr2]])*0.9,line_productivity[[#This Row],[working hours of operator]])</f>
        <v>2.6397775000000019</v>
      </c>
    </row>
    <row r="75" spans="1:16" x14ac:dyDescent="0.25">
      <c r="A75" s="10">
        <v>45546</v>
      </c>
      <c r="B75" t="s">
        <v>19</v>
      </c>
      <c r="C75" s="8">
        <v>422184</v>
      </c>
      <c r="D75" t="s">
        <v>43</v>
      </c>
      <c r="E75" s="26" t="s">
        <v>170</v>
      </c>
      <c r="F75" s="25" t="s">
        <v>171</v>
      </c>
      <c r="G75" s="13">
        <v>1</v>
      </c>
      <c r="H75" s="13">
        <f>line_downtime[[#This Row],[total downtime in mins]]</f>
        <v>12.6</v>
      </c>
      <c r="I75" s="18" t="s">
        <v>72</v>
      </c>
      <c r="J75" t="str">
        <f t="shared" si="1"/>
        <v>Evening Shift</v>
      </c>
      <c r="K75" s="9">
        <f>IF(line_productivity[[#This Row],[End time]]&lt;line_productivity[[#This Row],[Start Time]],((line_productivity[[#This Row],[End time]]+1)-line_productivity[[#This Row],[Start Time]])*24,(line_productivity[[#This Row],[End time]]-line_productivity[[#This Row],[Start Time]])*24)</f>
        <v>2.1301202777777775</v>
      </c>
      <c r="L75" s="9">
        <f>MAX(0,line_productivity[[#This Row],[working hours3]]-line_productivity[[#This Row],[total downtime in hr2]])</f>
        <v>1.9201202777777775</v>
      </c>
      <c r="M75" s="13">
        <f>IF(line_productivity[[#This Row],[Total downtime in min]]&gt;85,85,line_productivity[[#This Row],[Total downtime in min]])</f>
        <v>12.6</v>
      </c>
      <c r="N75" s="9">
        <f>line_productivity[[#This Row],[total downtime in min 2]]/60</f>
        <v>0.21</v>
      </c>
      <c r="O75" s="9">
        <f>IF(line_productivity[[#This Row],[total downtime in hrs]]&gt;line_productivity[[#This Row],[working hours of operator]],line_productivity[[#This Row],[working hours of operator]],line_productivity[[#This Row],[total downtime in hrs]])</f>
        <v>0.21</v>
      </c>
      <c r="P75" s="9">
        <f>IF(line_productivity[[#This Row],[working hours of operator]]=line_productivity[[#This Row],[total downtime in hr2]],(line_productivity[[#This Row],[working hours of operator]]+line_productivity[[#This Row],[total downtime in hr2]])*0.9,line_productivity[[#This Row],[working hours of operator]])</f>
        <v>2.1301202777777775</v>
      </c>
    </row>
    <row r="76" spans="1:16" x14ac:dyDescent="0.25">
      <c r="A76" s="10">
        <v>45547</v>
      </c>
      <c r="B76" t="s">
        <v>19</v>
      </c>
      <c r="C76" s="8">
        <v>422185</v>
      </c>
      <c r="D76" t="s">
        <v>45</v>
      </c>
      <c r="E76" s="26" t="s">
        <v>126</v>
      </c>
      <c r="F76" s="25" t="s">
        <v>172</v>
      </c>
      <c r="G76" s="13">
        <v>1</v>
      </c>
      <c r="H76" s="13">
        <f>line_downtime[[#This Row],[total downtime in mins]]</f>
        <v>45</v>
      </c>
      <c r="I76" s="18" t="s">
        <v>66</v>
      </c>
      <c r="J76" t="str">
        <f t="shared" si="1"/>
        <v>Morning Shift</v>
      </c>
      <c r="K76" s="9">
        <f>IF(line_productivity[[#This Row],[End time]]&lt;line_productivity[[#This Row],[Start Time]],((line_productivity[[#This Row],[End time]]+1)-line_productivity[[#This Row],[Start Time]])*24,(line_productivity[[#This Row],[End time]]-line_productivity[[#This Row],[Start Time]])*24)</f>
        <v>2.3452897222222227</v>
      </c>
      <c r="L76" s="9">
        <f>MAX(0,line_productivity[[#This Row],[working hours3]]-line_productivity[[#This Row],[total downtime in hr2]])</f>
        <v>1.5952897222222227</v>
      </c>
      <c r="M76" s="13">
        <f>IF(line_productivity[[#This Row],[Total downtime in min]]&gt;85,85,line_productivity[[#This Row],[Total downtime in min]])</f>
        <v>45</v>
      </c>
      <c r="N76" s="9">
        <f>line_productivity[[#This Row],[total downtime in min 2]]/60</f>
        <v>0.75</v>
      </c>
      <c r="O76" s="9">
        <f>IF(line_productivity[[#This Row],[total downtime in hrs]]&gt;line_productivity[[#This Row],[working hours of operator]],line_productivity[[#This Row],[working hours of operator]],line_productivity[[#This Row],[total downtime in hrs]])</f>
        <v>0.75</v>
      </c>
      <c r="P76" s="9">
        <f>IF(line_productivity[[#This Row],[working hours of operator]]=line_productivity[[#This Row],[total downtime in hr2]],(line_productivity[[#This Row],[working hours of operator]]+line_productivity[[#This Row],[total downtime in hr2]])*0.9,line_productivity[[#This Row],[working hours of operator]])</f>
        <v>2.3452897222222227</v>
      </c>
    </row>
    <row r="77" spans="1:16" x14ac:dyDescent="0.25">
      <c r="A77" s="10">
        <v>45547</v>
      </c>
      <c r="B77" t="s">
        <v>18</v>
      </c>
      <c r="C77" s="8">
        <v>422186</v>
      </c>
      <c r="D77" t="s">
        <v>45</v>
      </c>
      <c r="E77" s="26" t="s">
        <v>173</v>
      </c>
      <c r="F77" s="25" t="s">
        <v>174</v>
      </c>
      <c r="G77" s="13">
        <v>1</v>
      </c>
      <c r="H77" s="13">
        <f>line_downtime[[#This Row],[total downtime in mins]]</f>
        <v>79.8</v>
      </c>
      <c r="I77" s="18" t="s">
        <v>83</v>
      </c>
      <c r="J77" t="str">
        <f t="shared" si="1"/>
        <v>Morning Shift</v>
      </c>
      <c r="K77" s="9">
        <f>IF(line_productivity[[#This Row],[End time]]&lt;line_productivity[[#This Row],[Start Time]],((line_productivity[[#This Row],[End time]]+1)-line_productivity[[#This Row],[Start Time]])*24,(line_productivity[[#This Row],[End time]]-line_productivity[[#This Row],[Start Time]])*24)</f>
        <v>2.3717394444444433</v>
      </c>
      <c r="L77" s="9">
        <f>MAX(0,line_productivity[[#This Row],[working hours3]]-line_productivity[[#This Row],[total downtime in hr2]])</f>
        <v>1.0417394444444434</v>
      </c>
      <c r="M77" s="13">
        <f>IF(line_productivity[[#This Row],[Total downtime in min]]&gt;85,85,line_productivity[[#This Row],[Total downtime in min]])</f>
        <v>79.8</v>
      </c>
      <c r="N77" s="9">
        <f>line_productivity[[#This Row],[total downtime in min 2]]/60</f>
        <v>1.3299999999999998</v>
      </c>
      <c r="O77" s="9">
        <f>IF(line_productivity[[#This Row],[total downtime in hrs]]&gt;line_productivity[[#This Row],[working hours of operator]],line_productivity[[#This Row],[working hours of operator]],line_productivity[[#This Row],[total downtime in hrs]])</f>
        <v>1.3299999999999998</v>
      </c>
      <c r="P77" s="9">
        <f>IF(line_productivity[[#This Row],[working hours of operator]]=line_productivity[[#This Row],[total downtime in hr2]],(line_productivity[[#This Row],[working hours of operator]]+line_productivity[[#This Row],[total downtime in hr2]])*0.9,line_productivity[[#This Row],[working hours of operator]])</f>
        <v>2.3717394444444433</v>
      </c>
    </row>
    <row r="78" spans="1:16" x14ac:dyDescent="0.25">
      <c r="A78" s="10">
        <v>45547</v>
      </c>
      <c r="B78" t="s">
        <v>19</v>
      </c>
      <c r="C78" s="8">
        <v>422187</v>
      </c>
      <c r="D78" t="s">
        <v>49</v>
      </c>
      <c r="E78" s="26" t="s">
        <v>175</v>
      </c>
      <c r="F78" s="25" t="s">
        <v>176</v>
      </c>
      <c r="G78" s="13">
        <v>1</v>
      </c>
      <c r="H78" s="13">
        <f>line_downtime[[#This Row],[total downtime in mins]]</f>
        <v>36</v>
      </c>
      <c r="I78" s="18" t="s">
        <v>99</v>
      </c>
      <c r="J78" t="str">
        <f t="shared" si="1"/>
        <v>Evening Shift</v>
      </c>
      <c r="K78" s="9">
        <f>IF(line_productivity[[#This Row],[End time]]&lt;line_productivity[[#This Row],[Start Time]],((line_productivity[[#This Row],[End time]]+1)-line_productivity[[#This Row],[Start Time]])*24,(line_productivity[[#This Row],[End time]]-line_productivity[[#This Row],[Start Time]])*24)</f>
        <v>2.318959722222222</v>
      </c>
      <c r="L78" s="9">
        <f>MAX(0,line_productivity[[#This Row],[working hours3]]-line_productivity[[#This Row],[total downtime in hr2]])</f>
        <v>1.7189597222222219</v>
      </c>
      <c r="M78" s="13">
        <f>IF(line_productivity[[#This Row],[Total downtime in min]]&gt;85,85,line_productivity[[#This Row],[Total downtime in min]])</f>
        <v>36</v>
      </c>
      <c r="N78" s="9">
        <f>line_productivity[[#This Row],[total downtime in min 2]]/60</f>
        <v>0.6</v>
      </c>
      <c r="O78" s="9">
        <f>IF(line_productivity[[#This Row],[total downtime in hrs]]&gt;line_productivity[[#This Row],[working hours of operator]],line_productivity[[#This Row],[working hours of operator]],line_productivity[[#This Row],[total downtime in hrs]])</f>
        <v>0.6</v>
      </c>
      <c r="P78" s="9">
        <f>IF(line_productivity[[#This Row],[working hours of operator]]=line_productivity[[#This Row],[total downtime in hr2]],(line_productivity[[#This Row],[working hours of operator]]+line_productivity[[#This Row],[total downtime in hr2]])*0.9,line_productivity[[#This Row],[working hours of operator]])</f>
        <v>2.318959722222222</v>
      </c>
    </row>
    <row r="79" spans="1:16" x14ac:dyDescent="0.25">
      <c r="A79" s="10">
        <v>45547</v>
      </c>
      <c r="B79" t="s">
        <v>21</v>
      </c>
      <c r="C79" s="8">
        <v>422188</v>
      </c>
      <c r="D79" t="s">
        <v>44</v>
      </c>
      <c r="E79" s="26" t="s">
        <v>177</v>
      </c>
      <c r="F79" s="25" t="s">
        <v>178</v>
      </c>
      <c r="G79" s="13">
        <v>1</v>
      </c>
      <c r="H79" s="13">
        <f>line_downtime[[#This Row],[total downtime in mins]]</f>
        <v>14.399999999999999</v>
      </c>
      <c r="I79" s="18" t="s">
        <v>111</v>
      </c>
      <c r="J79" t="str">
        <f t="shared" si="1"/>
        <v>Evening Shift</v>
      </c>
      <c r="K79" s="9">
        <f>IF(line_productivity[[#This Row],[End time]]&lt;line_productivity[[#This Row],[Start Time]],((line_productivity[[#This Row],[End time]]+1)-line_productivity[[#This Row],[Start Time]])*24,(line_productivity[[#This Row],[End time]]-line_productivity[[#This Row],[Start Time]])*24)</f>
        <v>2.7953666666666663</v>
      </c>
      <c r="L79" s="9">
        <f>MAX(0,line_productivity[[#This Row],[working hours3]]-line_productivity[[#This Row],[total downtime in hr2]])</f>
        <v>2.5553666666666666</v>
      </c>
      <c r="M79" s="13">
        <f>IF(line_productivity[[#This Row],[Total downtime in min]]&gt;85,85,line_productivity[[#This Row],[Total downtime in min]])</f>
        <v>14.399999999999999</v>
      </c>
      <c r="N79" s="9">
        <f>line_productivity[[#This Row],[total downtime in min 2]]/60</f>
        <v>0.23999999999999996</v>
      </c>
      <c r="O79" s="9">
        <f>IF(line_productivity[[#This Row],[total downtime in hrs]]&gt;line_productivity[[#This Row],[working hours of operator]],line_productivity[[#This Row],[working hours of operator]],line_productivity[[#This Row],[total downtime in hrs]])</f>
        <v>0.23999999999999996</v>
      </c>
      <c r="P79" s="9">
        <f>IF(line_productivity[[#This Row],[working hours of operator]]=line_productivity[[#This Row],[total downtime in hr2]],(line_productivity[[#This Row],[working hours of operator]]+line_productivity[[#This Row],[total downtime in hr2]])*0.9,line_productivity[[#This Row],[working hours of operator]])</f>
        <v>2.7953666666666663</v>
      </c>
    </row>
    <row r="80" spans="1:16" x14ac:dyDescent="0.25">
      <c r="A80" s="10">
        <v>45548</v>
      </c>
      <c r="B80" t="s">
        <v>21</v>
      </c>
      <c r="C80" s="8">
        <v>422189</v>
      </c>
      <c r="D80" t="s">
        <v>49</v>
      </c>
      <c r="E80" s="26" t="s">
        <v>126</v>
      </c>
      <c r="F80" s="25" t="s">
        <v>179</v>
      </c>
      <c r="G80" s="13">
        <v>1</v>
      </c>
      <c r="H80" s="13">
        <f>line_downtime[[#This Row],[total downtime in mins]]</f>
        <v>93</v>
      </c>
      <c r="I80" s="18" t="s">
        <v>83</v>
      </c>
      <c r="J80" t="str">
        <f t="shared" si="1"/>
        <v>Morning Shift</v>
      </c>
      <c r="K80" s="9">
        <f>IF(line_productivity[[#This Row],[End time]]&lt;line_productivity[[#This Row],[Start Time]],((line_productivity[[#This Row],[End time]]+1)-line_productivity[[#This Row],[Start Time]])*24,(line_productivity[[#This Row],[End time]]-line_productivity[[#This Row],[Start Time]])*24)</f>
        <v>2.9720283333333346</v>
      </c>
      <c r="L80" s="9">
        <f>MAX(0,line_productivity[[#This Row],[working hours3]]-line_productivity[[#This Row],[total downtime in hr2]])</f>
        <v>1.5553616666666679</v>
      </c>
      <c r="M80" s="13">
        <f>IF(line_productivity[[#This Row],[Total downtime in min]]&gt;85,85,line_productivity[[#This Row],[Total downtime in min]])</f>
        <v>85</v>
      </c>
      <c r="N80" s="9">
        <f>line_productivity[[#This Row],[total downtime in min 2]]/60</f>
        <v>1.4166666666666667</v>
      </c>
      <c r="O80" s="9">
        <f>IF(line_productivity[[#This Row],[total downtime in hrs]]&gt;line_productivity[[#This Row],[working hours of operator]],line_productivity[[#This Row],[working hours of operator]],line_productivity[[#This Row],[total downtime in hrs]])</f>
        <v>1.4166666666666667</v>
      </c>
      <c r="P80" s="9">
        <f>IF(line_productivity[[#This Row],[working hours of operator]]=line_productivity[[#This Row],[total downtime in hr2]],(line_productivity[[#This Row],[working hours of operator]]+line_productivity[[#This Row],[total downtime in hr2]])*0.9,line_productivity[[#This Row],[working hours of operator]])</f>
        <v>2.9720283333333346</v>
      </c>
    </row>
    <row r="81" spans="1:16" x14ac:dyDescent="0.25">
      <c r="A81" s="10">
        <v>45548</v>
      </c>
      <c r="B81" t="s">
        <v>22</v>
      </c>
      <c r="C81" s="8">
        <v>422190</v>
      </c>
      <c r="D81" t="s">
        <v>43</v>
      </c>
      <c r="E81" s="26" t="s">
        <v>180</v>
      </c>
      <c r="F81" s="25" t="s">
        <v>181</v>
      </c>
      <c r="G81" s="13">
        <v>1</v>
      </c>
      <c r="H81" s="13">
        <f>line_downtime[[#This Row],[total downtime in mins]]</f>
        <v>73.199999999999989</v>
      </c>
      <c r="I81" s="18" t="s">
        <v>68</v>
      </c>
      <c r="J81" t="str">
        <f t="shared" si="1"/>
        <v>Morning Shift</v>
      </c>
      <c r="K81" s="9">
        <f>IF(line_productivity[[#This Row],[End time]]&lt;line_productivity[[#This Row],[Start Time]],((line_productivity[[#This Row],[End time]]+1)-line_productivity[[#This Row],[Start Time]])*24,(line_productivity[[#This Row],[End time]]-line_productivity[[#This Row],[Start Time]])*24)</f>
        <v>2.3531927777777804</v>
      </c>
      <c r="L81" s="9">
        <f>MAX(0,line_productivity[[#This Row],[working hours3]]-line_productivity[[#This Row],[total downtime in hr2]])</f>
        <v>1.1331927777777806</v>
      </c>
      <c r="M81" s="13">
        <f>IF(line_productivity[[#This Row],[Total downtime in min]]&gt;85,85,line_productivity[[#This Row],[Total downtime in min]])</f>
        <v>73.199999999999989</v>
      </c>
      <c r="N81" s="9">
        <f>line_productivity[[#This Row],[total downtime in min 2]]/60</f>
        <v>1.2199999999999998</v>
      </c>
      <c r="O81" s="9">
        <f>IF(line_productivity[[#This Row],[total downtime in hrs]]&gt;line_productivity[[#This Row],[working hours of operator]],line_productivity[[#This Row],[working hours of operator]],line_productivity[[#This Row],[total downtime in hrs]])</f>
        <v>1.2199999999999998</v>
      </c>
      <c r="P81" s="9">
        <f>IF(line_productivity[[#This Row],[working hours of operator]]=line_productivity[[#This Row],[total downtime in hr2]],(line_productivity[[#This Row],[working hours of operator]]+line_productivity[[#This Row],[total downtime in hr2]])*0.9,line_productivity[[#This Row],[working hours of operator]])</f>
        <v>2.3531927777777804</v>
      </c>
    </row>
    <row r="82" spans="1:16" x14ac:dyDescent="0.25">
      <c r="A82" s="10">
        <v>45548</v>
      </c>
      <c r="B82" t="s">
        <v>18</v>
      </c>
      <c r="C82" s="8">
        <v>422191</v>
      </c>
      <c r="D82" t="s">
        <v>52</v>
      </c>
      <c r="E82" s="26" t="s">
        <v>182</v>
      </c>
      <c r="F82" s="25" t="s">
        <v>183</v>
      </c>
      <c r="G82" s="13">
        <v>1</v>
      </c>
      <c r="H82" s="13">
        <f>line_downtime[[#This Row],[total downtime in mins]]</f>
        <v>33</v>
      </c>
      <c r="I82" s="18" t="s">
        <v>76</v>
      </c>
      <c r="J82" t="str">
        <f t="shared" si="1"/>
        <v>Evening Shift</v>
      </c>
      <c r="K82" s="9">
        <f>IF(line_productivity[[#This Row],[End time]]&lt;line_productivity[[#This Row],[Start Time]],((line_productivity[[#This Row],[End time]]+1)-line_productivity[[#This Row],[Start Time]])*24,(line_productivity[[#This Row],[End time]]-line_productivity[[#This Row],[Start Time]])*24)</f>
        <v>2.8943805555555544</v>
      </c>
      <c r="L82" s="9">
        <f>MAX(0,line_productivity[[#This Row],[working hours3]]-line_productivity[[#This Row],[total downtime in hr2]])</f>
        <v>2.3443805555555546</v>
      </c>
      <c r="M82" s="13">
        <f>IF(line_productivity[[#This Row],[Total downtime in min]]&gt;85,85,line_productivity[[#This Row],[Total downtime in min]])</f>
        <v>33</v>
      </c>
      <c r="N82" s="9">
        <f>line_productivity[[#This Row],[total downtime in min 2]]/60</f>
        <v>0.55000000000000004</v>
      </c>
      <c r="O82" s="9">
        <f>IF(line_productivity[[#This Row],[total downtime in hrs]]&gt;line_productivity[[#This Row],[working hours of operator]],line_productivity[[#This Row],[working hours of operator]],line_productivity[[#This Row],[total downtime in hrs]])</f>
        <v>0.55000000000000004</v>
      </c>
      <c r="P82" s="9">
        <f>IF(line_productivity[[#This Row],[working hours of operator]]=line_productivity[[#This Row],[total downtime in hr2]],(line_productivity[[#This Row],[working hours of operator]]+line_productivity[[#This Row],[total downtime in hr2]])*0.9,line_productivity[[#This Row],[working hours of operator]])</f>
        <v>2.8943805555555544</v>
      </c>
    </row>
    <row r="83" spans="1:16" x14ac:dyDescent="0.25">
      <c r="A83" s="10">
        <v>45548</v>
      </c>
      <c r="B83" t="s">
        <v>22</v>
      </c>
      <c r="C83" s="8">
        <v>422192</v>
      </c>
      <c r="D83" t="s">
        <v>46</v>
      </c>
      <c r="E83" s="26" t="s">
        <v>184</v>
      </c>
      <c r="F83" s="25" t="s">
        <v>185</v>
      </c>
      <c r="G83" s="13">
        <v>1</v>
      </c>
      <c r="H83" s="13">
        <f>line_downtime[[#This Row],[total downtime in mins]]</f>
        <v>34.199999999999996</v>
      </c>
      <c r="I83" s="18" t="s">
        <v>115</v>
      </c>
      <c r="J83" t="str">
        <f t="shared" si="1"/>
        <v>Evening Shift</v>
      </c>
      <c r="K83" s="9">
        <f>IF(line_productivity[[#This Row],[End time]]&lt;line_productivity[[#This Row],[Start Time]],((line_productivity[[#This Row],[End time]]+1)-line_productivity[[#This Row],[Start Time]])*24,(line_productivity[[#This Row],[End time]]-line_productivity[[#This Row],[Start Time]])*24)</f>
        <v>2.9179866666666676</v>
      </c>
      <c r="L83" s="9">
        <f>MAX(0,line_productivity[[#This Row],[working hours3]]-line_productivity[[#This Row],[total downtime in hr2]])</f>
        <v>2.3479866666666678</v>
      </c>
      <c r="M83" s="13">
        <f>IF(line_productivity[[#This Row],[Total downtime in min]]&gt;85,85,line_productivity[[#This Row],[Total downtime in min]])</f>
        <v>34.199999999999996</v>
      </c>
      <c r="N83" s="9">
        <f>line_productivity[[#This Row],[total downtime in min 2]]/60</f>
        <v>0.56999999999999995</v>
      </c>
      <c r="O83" s="9">
        <f>IF(line_productivity[[#This Row],[total downtime in hrs]]&gt;line_productivity[[#This Row],[working hours of operator]],line_productivity[[#This Row],[working hours of operator]],line_productivity[[#This Row],[total downtime in hrs]])</f>
        <v>0.56999999999999995</v>
      </c>
      <c r="P83" s="9">
        <f>IF(line_productivity[[#This Row],[working hours of operator]]=line_productivity[[#This Row],[total downtime in hr2]],(line_productivity[[#This Row],[working hours of operator]]+line_productivity[[#This Row],[total downtime in hr2]])*0.9,line_productivity[[#This Row],[working hours of operator]])</f>
        <v>2.9179866666666676</v>
      </c>
    </row>
    <row r="84" spans="1:16" x14ac:dyDescent="0.25">
      <c r="A84" s="10">
        <v>45549</v>
      </c>
      <c r="B84" t="s">
        <v>21</v>
      </c>
      <c r="C84" s="8">
        <v>422193</v>
      </c>
      <c r="D84" t="s">
        <v>47</v>
      </c>
      <c r="E84" s="26" t="s">
        <v>126</v>
      </c>
      <c r="F84" s="25" t="s">
        <v>186</v>
      </c>
      <c r="G84" s="13">
        <v>1</v>
      </c>
      <c r="H84" s="13">
        <f>line_downtime[[#This Row],[total downtime in mins]]</f>
        <v>46.2</v>
      </c>
      <c r="I84" s="18" t="s">
        <v>74</v>
      </c>
      <c r="J84" t="str">
        <f t="shared" si="1"/>
        <v>Morning Shift</v>
      </c>
      <c r="K84" s="9">
        <f>IF(line_productivity[[#This Row],[End time]]&lt;line_productivity[[#This Row],[Start Time]],((line_productivity[[#This Row],[End time]]+1)-line_productivity[[#This Row],[Start Time]])*24,(line_productivity[[#This Row],[End time]]-line_productivity[[#This Row],[Start Time]])*24)</f>
        <v>2.8604977777777791</v>
      </c>
      <c r="L84" s="9">
        <f>MAX(0,line_productivity[[#This Row],[working hours3]]-line_productivity[[#This Row],[total downtime in hr2]])</f>
        <v>2.0904977777777791</v>
      </c>
      <c r="M84" s="13">
        <f>IF(line_productivity[[#This Row],[Total downtime in min]]&gt;85,85,line_productivity[[#This Row],[Total downtime in min]])</f>
        <v>46.2</v>
      </c>
      <c r="N84" s="9">
        <f>line_productivity[[#This Row],[total downtime in min 2]]/60</f>
        <v>0.77</v>
      </c>
      <c r="O84" s="9">
        <f>IF(line_productivity[[#This Row],[total downtime in hrs]]&gt;line_productivity[[#This Row],[working hours of operator]],line_productivity[[#This Row],[working hours of operator]],line_productivity[[#This Row],[total downtime in hrs]])</f>
        <v>0.77</v>
      </c>
      <c r="P84" s="9">
        <f>IF(line_productivity[[#This Row],[working hours of operator]]=line_productivity[[#This Row],[total downtime in hr2]],(line_productivity[[#This Row],[working hours of operator]]+line_productivity[[#This Row],[total downtime in hr2]])*0.9,line_productivity[[#This Row],[working hours of operator]])</f>
        <v>2.8604977777777791</v>
      </c>
    </row>
    <row r="85" spans="1:16" x14ac:dyDescent="0.25">
      <c r="A85" s="10">
        <v>45549</v>
      </c>
      <c r="B85" t="s">
        <v>20</v>
      </c>
      <c r="C85" s="8">
        <v>422194</v>
      </c>
      <c r="D85" t="s">
        <v>46</v>
      </c>
      <c r="E85" s="26" t="s">
        <v>187</v>
      </c>
      <c r="F85" s="25" t="s">
        <v>188</v>
      </c>
      <c r="G85" s="13">
        <v>1</v>
      </c>
      <c r="H85" s="13">
        <f>line_downtime[[#This Row],[total downtime in mins]]</f>
        <v>48.599999999999994</v>
      </c>
      <c r="I85" s="18" t="s">
        <v>88</v>
      </c>
      <c r="J85" t="str">
        <f t="shared" si="1"/>
        <v>Morning Shift</v>
      </c>
      <c r="K85" s="9">
        <f>IF(line_productivity[[#This Row],[End time]]&lt;line_productivity[[#This Row],[Start Time]],((line_productivity[[#This Row],[End time]]+1)-line_productivity[[#This Row],[Start Time]])*24,(line_productivity[[#This Row],[End time]]-line_productivity[[#This Row],[Start Time]])*24)</f>
        <v>2.9852263888888864</v>
      </c>
      <c r="L85" s="9">
        <f>MAX(0,line_productivity[[#This Row],[working hours3]]-line_productivity[[#This Row],[total downtime in hr2]])</f>
        <v>2.1752263888888863</v>
      </c>
      <c r="M85" s="13">
        <f>IF(line_productivity[[#This Row],[Total downtime in min]]&gt;85,85,line_productivity[[#This Row],[Total downtime in min]])</f>
        <v>48.599999999999994</v>
      </c>
      <c r="N85" s="9">
        <f>line_productivity[[#This Row],[total downtime in min 2]]/60</f>
        <v>0.80999999999999994</v>
      </c>
      <c r="O85" s="9">
        <f>IF(line_productivity[[#This Row],[total downtime in hrs]]&gt;line_productivity[[#This Row],[working hours of operator]],line_productivity[[#This Row],[working hours of operator]],line_productivity[[#This Row],[total downtime in hrs]])</f>
        <v>0.80999999999999994</v>
      </c>
      <c r="P85" s="9">
        <f>IF(line_productivity[[#This Row],[working hours of operator]]=line_productivity[[#This Row],[total downtime in hr2]],(line_productivity[[#This Row],[working hours of operator]]+line_productivity[[#This Row],[total downtime in hr2]])*0.9,line_productivity[[#This Row],[working hours of operator]])</f>
        <v>2.9852263888888864</v>
      </c>
    </row>
    <row r="86" spans="1:16" x14ac:dyDescent="0.25">
      <c r="A86" s="10">
        <v>45549</v>
      </c>
      <c r="B86" t="s">
        <v>20</v>
      </c>
      <c r="C86" s="8">
        <v>422195</v>
      </c>
      <c r="D86" t="s">
        <v>49</v>
      </c>
      <c r="E86" s="26" t="s">
        <v>189</v>
      </c>
      <c r="F86" s="25" t="s">
        <v>190</v>
      </c>
      <c r="G86" s="13">
        <v>1</v>
      </c>
      <c r="H86" s="13">
        <f>line_downtime[[#This Row],[total downtime in mins]]</f>
        <v>41.400000000000006</v>
      </c>
      <c r="I86" s="18" t="s">
        <v>88</v>
      </c>
      <c r="J86" t="str">
        <f t="shared" si="1"/>
        <v>Morning Shift</v>
      </c>
      <c r="K86" s="9">
        <f>IF(line_productivity[[#This Row],[End time]]&lt;line_productivity[[#This Row],[Start Time]],((line_productivity[[#This Row],[End time]]+1)-line_productivity[[#This Row],[Start Time]])*24,(line_productivity[[#This Row],[End time]]-line_productivity[[#This Row],[Start Time]])*24)</f>
        <v>2.0659155555555553</v>
      </c>
      <c r="L86" s="9">
        <f>MAX(0,line_productivity[[#This Row],[working hours3]]-line_productivity[[#This Row],[total downtime in hr2]])</f>
        <v>1.3759155555555553</v>
      </c>
      <c r="M86" s="13">
        <f>IF(line_productivity[[#This Row],[Total downtime in min]]&gt;85,85,line_productivity[[#This Row],[Total downtime in min]])</f>
        <v>41.400000000000006</v>
      </c>
      <c r="N86" s="9">
        <f>line_productivity[[#This Row],[total downtime in min 2]]/60</f>
        <v>0.69000000000000006</v>
      </c>
      <c r="O86" s="9">
        <f>IF(line_productivity[[#This Row],[total downtime in hrs]]&gt;line_productivity[[#This Row],[working hours of operator]],line_productivity[[#This Row],[working hours of operator]],line_productivity[[#This Row],[total downtime in hrs]])</f>
        <v>0.69000000000000006</v>
      </c>
      <c r="P86" s="9">
        <f>IF(line_productivity[[#This Row],[working hours of operator]]=line_productivity[[#This Row],[total downtime in hr2]],(line_productivity[[#This Row],[working hours of operator]]+line_productivity[[#This Row],[total downtime in hr2]])*0.9,line_productivity[[#This Row],[working hours of operator]])</f>
        <v>2.0659155555555553</v>
      </c>
    </row>
    <row r="87" spans="1:16" x14ac:dyDescent="0.25">
      <c r="A87" s="10">
        <v>45549</v>
      </c>
      <c r="B87" t="s">
        <v>23</v>
      </c>
      <c r="C87" s="8">
        <v>422196</v>
      </c>
      <c r="D87" t="s">
        <v>50</v>
      </c>
      <c r="E87" s="26" t="s">
        <v>191</v>
      </c>
      <c r="F87" s="25" t="s">
        <v>192</v>
      </c>
      <c r="G87" s="13">
        <v>1.6333333333333331</v>
      </c>
      <c r="H87" s="13">
        <f>line_downtime[[#This Row],[total downtime in mins]]</f>
        <v>43.8</v>
      </c>
      <c r="I87" s="18" t="s">
        <v>115</v>
      </c>
      <c r="J87" t="str">
        <f t="shared" si="1"/>
        <v>Evening Shift</v>
      </c>
      <c r="K87" s="9">
        <f>IF(line_productivity[[#This Row],[End time]]&lt;line_productivity[[#This Row],[Start Time]],((line_productivity[[#This Row],[End time]]+1)-line_productivity[[#This Row],[Start Time]])*24,(line_productivity[[#This Row],[End time]]-line_productivity[[#This Row],[Start Time]])*24)</f>
        <v>3.0286661111111117</v>
      </c>
      <c r="L87" s="9">
        <f>MAX(0,line_productivity[[#This Row],[working hours3]]-line_productivity[[#This Row],[total downtime in hr2]])</f>
        <v>2.2986661111111117</v>
      </c>
      <c r="M87" s="13">
        <f>IF(line_productivity[[#This Row],[Total downtime in min]]&gt;85,85,line_productivity[[#This Row],[Total downtime in min]])</f>
        <v>43.8</v>
      </c>
      <c r="N87" s="9">
        <f>line_productivity[[#This Row],[total downtime in min 2]]/60</f>
        <v>0.73</v>
      </c>
      <c r="O87" s="9">
        <f>IF(line_productivity[[#This Row],[total downtime in hrs]]&gt;line_productivity[[#This Row],[working hours of operator]],line_productivity[[#This Row],[working hours of operator]],line_productivity[[#This Row],[total downtime in hrs]])</f>
        <v>0.73</v>
      </c>
      <c r="P87" s="9">
        <f>IF(line_productivity[[#This Row],[working hours of operator]]=line_productivity[[#This Row],[total downtime in hr2]],(line_productivity[[#This Row],[working hours of operator]]+line_productivity[[#This Row],[total downtime in hr2]])*0.9,line_productivity[[#This Row],[working hours of operator]])</f>
        <v>3.0286661111111117</v>
      </c>
    </row>
    <row r="88" spans="1:16" x14ac:dyDescent="0.25">
      <c r="A88" s="10">
        <v>45550</v>
      </c>
      <c r="B88" t="s">
        <v>18</v>
      </c>
      <c r="C88" s="8">
        <v>422197</v>
      </c>
      <c r="D88" t="s">
        <v>44</v>
      </c>
      <c r="E88" s="26" t="s">
        <v>126</v>
      </c>
      <c r="F88" s="25" t="s">
        <v>193</v>
      </c>
      <c r="G88" s="13">
        <v>1</v>
      </c>
      <c r="H88" s="13">
        <f>line_downtime[[#This Row],[total downtime in mins]]</f>
        <v>61.8</v>
      </c>
      <c r="I88" s="18" t="s">
        <v>78</v>
      </c>
      <c r="J88" t="str">
        <f t="shared" si="1"/>
        <v>Morning Shift</v>
      </c>
      <c r="K88" s="9">
        <f>IF(line_productivity[[#This Row],[End time]]&lt;line_productivity[[#This Row],[Start Time]],((line_productivity[[#This Row],[End time]]+1)-line_productivity[[#This Row],[Start Time]])*24,(line_productivity[[#This Row],[End time]]-line_productivity[[#This Row],[Start Time]])*24)</f>
        <v>2.4649355555555554</v>
      </c>
      <c r="L88" s="9">
        <f>MAX(0,line_productivity[[#This Row],[working hours3]]-line_productivity[[#This Row],[total downtime in hr2]])</f>
        <v>1.4349355555555554</v>
      </c>
      <c r="M88" s="13">
        <f>IF(line_productivity[[#This Row],[Total downtime in min]]&gt;85,85,line_productivity[[#This Row],[Total downtime in min]])</f>
        <v>61.8</v>
      </c>
      <c r="N88" s="9">
        <f>line_productivity[[#This Row],[total downtime in min 2]]/60</f>
        <v>1.03</v>
      </c>
      <c r="O88" s="9">
        <f>IF(line_productivity[[#This Row],[total downtime in hrs]]&gt;line_productivity[[#This Row],[working hours of operator]],line_productivity[[#This Row],[working hours of operator]],line_productivity[[#This Row],[total downtime in hrs]])</f>
        <v>1.03</v>
      </c>
      <c r="P88" s="9">
        <f>IF(line_productivity[[#This Row],[working hours of operator]]=line_productivity[[#This Row],[total downtime in hr2]],(line_productivity[[#This Row],[working hours of operator]]+line_productivity[[#This Row],[total downtime in hr2]])*0.9,line_productivity[[#This Row],[working hours of operator]])</f>
        <v>2.4649355555555554</v>
      </c>
    </row>
    <row r="89" spans="1:16" x14ac:dyDescent="0.25">
      <c r="A89" s="10">
        <v>45550</v>
      </c>
      <c r="B89" t="s">
        <v>19</v>
      </c>
      <c r="C89" s="8">
        <v>422198</v>
      </c>
      <c r="D89" t="s">
        <v>44</v>
      </c>
      <c r="E89" s="26" t="s">
        <v>194</v>
      </c>
      <c r="F89" s="25" t="s">
        <v>195</v>
      </c>
      <c r="G89" s="13">
        <v>1</v>
      </c>
      <c r="H89" s="13">
        <f>line_downtime[[#This Row],[total downtime in mins]]</f>
        <v>33.6</v>
      </c>
      <c r="I89" s="18" t="s">
        <v>107</v>
      </c>
      <c r="J89" t="str">
        <f t="shared" si="1"/>
        <v>Morning Shift</v>
      </c>
      <c r="K89" s="9">
        <f>IF(line_productivity[[#This Row],[End time]]&lt;line_productivity[[#This Row],[Start Time]],((line_productivity[[#This Row],[End time]]+1)-line_productivity[[#This Row],[Start Time]])*24,(line_productivity[[#This Row],[End time]]-line_productivity[[#This Row],[Start Time]])*24)</f>
        <v>2.1276080555555534</v>
      </c>
      <c r="L89" s="9">
        <f>MAX(0,line_productivity[[#This Row],[working hours3]]-line_productivity[[#This Row],[total downtime in hr2]])</f>
        <v>1.5676080555555534</v>
      </c>
      <c r="M89" s="13">
        <f>IF(line_productivity[[#This Row],[Total downtime in min]]&gt;85,85,line_productivity[[#This Row],[Total downtime in min]])</f>
        <v>33.6</v>
      </c>
      <c r="N89" s="9">
        <f>line_productivity[[#This Row],[total downtime in min 2]]/60</f>
        <v>0.56000000000000005</v>
      </c>
      <c r="O89" s="9">
        <f>IF(line_productivity[[#This Row],[total downtime in hrs]]&gt;line_productivity[[#This Row],[working hours of operator]],line_productivity[[#This Row],[working hours of operator]],line_productivity[[#This Row],[total downtime in hrs]])</f>
        <v>0.56000000000000005</v>
      </c>
      <c r="P89" s="9">
        <f>IF(line_productivity[[#This Row],[working hours of operator]]=line_productivity[[#This Row],[total downtime in hr2]],(line_productivity[[#This Row],[working hours of operator]]+line_productivity[[#This Row],[total downtime in hr2]])*0.9,line_productivity[[#This Row],[working hours of operator]])</f>
        <v>2.1276080555555534</v>
      </c>
    </row>
    <row r="90" spans="1:16" x14ac:dyDescent="0.25">
      <c r="A90" s="10">
        <v>45550</v>
      </c>
      <c r="B90" t="s">
        <v>21</v>
      </c>
      <c r="C90" s="8">
        <v>422199</v>
      </c>
      <c r="D90" t="s">
        <v>47</v>
      </c>
      <c r="E90" s="26" t="s">
        <v>196</v>
      </c>
      <c r="F90" s="25" t="s">
        <v>197</v>
      </c>
      <c r="G90" s="13">
        <v>1</v>
      </c>
      <c r="H90" s="13">
        <f>line_downtime[[#This Row],[total downtime in mins]]</f>
        <v>43.8</v>
      </c>
      <c r="I90" s="18" t="s">
        <v>83</v>
      </c>
      <c r="J90" t="str">
        <f t="shared" si="1"/>
        <v>Morning Shift</v>
      </c>
      <c r="K90" s="9">
        <f>IF(line_productivity[[#This Row],[End time]]&lt;line_productivity[[#This Row],[Start Time]],((line_productivity[[#This Row],[End time]]+1)-line_productivity[[#This Row],[Start Time]])*24,(line_productivity[[#This Row],[End time]]-line_productivity[[#This Row],[Start Time]])*24)</f>
        <v>2.2459816666666663</v>
      </c>
      <c r="L90" s="9">
        <f>MAX(0,line_productivity[[#This Row],[working hours3]]-line_productivity[[#This Row],[total downtime in hr2]])</f>
        <v>1.5159816666666663</v>
      </c>
      <c r="M90" s="13">
        <f>IF(line_productivity[[#This Row],[Total downtime in min]]&gt;85,85,line_productivity[[#This Row],[Total downtime in min]])</f>
        <v>43.8</v>
      </c>
      <c r="N90" s="9">
        <f>line_productivity[[#This Row],[total downtime in min 2]]/60</f>
        <v>0.73</v>
      </c>
      <c r="O90" s="9">
        <f>IF(line_productivity[[#This Row],[total downtime in hrs]]&gt;line_productivity[[#This Row],[working hours of operator]],line_productivity[[#This Row],[working hours of operator]],line_productivity[[#This Row],[total downtime in hrs]])</f>
        <v>0.73</v>
      </c>
      <c r="P90" s="9">
        <f>IF(line_productivity[[#This Row],[working hours of operator]]=line_productivity[[#This Row],[total downtime in hr2]],(line_productivity[[#This Row],[working hours of operator]]+line_productivity[[#This Row],[total downtime in hr2]])*0.9,line_productivity[[#This Row],[working hours of operator]])</f>
        <v>2.2459816666666663</v>
      </c>
    </row>
    <row r="91" spans="1:16" x14ac:dyDescent="0.25">
      <c r="A91" s="10">
        <v>45550</v>
      </c>
      <c r="B91" t="s">
        <v>18</v>
      </c>
      <c r="C91" s="8">
        <v>422200</v>
      </c>
      <c r="D91" t="s">
        <v>52</v>
      </c>
      <c r="E91" s="26" t="s">
        <v>198</v>
      </c>
      <c r="F91" s="25" t="s">
        <v>199</v>
      </c>
      <c r="G91" s="13">
        <v>1</v>
      </c>
      <c r="H91" s="13">
        <f>line_downtime[[#This Row],[total downtime in mins]]</f>
        <v>19.8</v>
      </c>
      <c r="I91" s="18" t="s">
        <v>88</v>
      </c>
      <c r="J91" t="str">
        <f t="shared" si="1"/>
        <v>Evening Shift</v>
      </c>
      <c r="K91" s="9">
        <f>IF(line_productivity[[#This Row],[End time]]&lt;line_productivity[[#This Row],[Start Time]],((line_productivity[[#This Row],[End time]]+1)-line_productivity[[#This Row],[Start Time]])*24,(line_productivity[[#This Row],[End time]]-line_productivity[[#This Row],[Start Time]])*24)</f>
        <v>2.6151086111111113</v>
      </c>
      <c r="L91" s="9">
        <f>MAX(0,line_productivity[[#This Row],[working hours3]]-line_productivity[[#This Row],[total downtime in hr2]])</f>
        <v>2.2851086111111112</v>
      </c>
      <c r="M91" s="13">
        <f>IF(line_productivity[[#This Row],[Total downtime in min]]&gt;85,85,line_productivity[[#This Row],[Total downtime in min]])</f>
        <v>19.8</v>
      </c>
      <c r="N91" s="9">
        <f>line_productivity[[#This Row],[total downtime in min 2]]/60</f>
        <v>0.33</v>
      </c>
      <c r="O91" s="9">
        <f>IF(line_productivity[[#This Row],[total downtime in hrs]]&gt;line_productivity[[#This Row],[working hours of operator]],line_productivity[[#This Row],[working hours of operator]],line_productivity[[#This Row],[total downtime in hrs]])</f>
        <v>0.33</v>
      </c>
      <c r="P91" s="9">
        <f>IF(line_productivity[[#This Row],[working hours of operator]]=line_productivity[[#This Row],[total downtime in hr2]],(line_productivity[[#This Row],[working hours of operator]]+line_productivity[[#This Row],[total downtime in hr2]])*0.9,line_productivity[[#This Row],[working hours of operator]])</f>
        <v>2.6151086111111113</v>
      </c>
    </row>
    <row r="92" spans="1:16" x14ac:dyDescent="0.25">
      <c r="A92" s="10">
        <v>45551</v>
      </c>
      <c r="B92" t="s">
        <v>20</v>
      </c>
      <c r="C92" s="8">
        <v>422201</v>
      </c>
      <c r="D92" t="s">
        <v>48</v>
      </c>
      <c r="E92" s="26" t="s">
        <v>126</v>
      </c>
      <c r="F92" s="25" t="s">
        <v>200</v>
      </c>
      <c r="G92" s="13">
        <v>1</v>
      </c>
      <c r="H92" s="13">
        <f>line_downtime[[#This Row],[total downtime in mins]]</f>
        <v>15</v>
      </c>
      <c r="I92" s="18" t="s">
        <v>68</v>
      </c>
      <c r="J92" t="str">
        <f t="shared" si="1"/>
        <v>Morning Shift</v>
      </c>
      <c r="K92" s="9">
        <f>IF(line_productivity[[#This Row],[End time]]&lt;line_productivity[[#This Row],[Start Time]],((line_productivity[[#This Row],[End time]]+1)-line_productivity[[#This Row],[Start Time]])*24,(line_productivity[[#This Row],[End time]]-line_productivity[[#This Row],[Start Time]])*24)</f>
        <v>2.7223083333333333</v>
      </c>
      <c r="L92" s="9">
        <f>MAX(0,line_productivity[[#This Row],[working hours3]]-line_productivity[[#This Row],[total downtime in hr2]])</f>
        <v>2.4723083333333333</v>
      </c>
      <c r="M92" s="13">
        <f>IF(line_productivity[[#This Row],[Total downtime in min]]&gt;85,85,line_productivity[[#This Row],[Total downtime in min]])</f>
        <v>15</v>
      </c>
      <c r="N92" s="9">
        <f>line_productivity[[#This Row],[total downtime in min 2]]/60</f>
        <v>0.25</v>
      </c>
      <c r="O92" s="9">
        <f>IF(line_productivity[[#This Row],[total downtime in hrs]]&gt;line_productivity[[#This Row],[working hours of operator]],line_productivity[[#This Row],[working hours of operator]],line_productivity[[#This Row],[total downtime in hrs]])</f>
        <v>0.25</v>
      </c>
      <c r="P92" s="9">
        <f>IF(line_productivity[[#This Row],[working hours of operator]]=line_productivity[[#This Row],[total downtime in hr2]],(line_productivity[[#This Row],[working hours of operator]]+line_productivity[[#This Row],[total downtime in hr2]])*0.9,line_productivity[[#This Row],[working hours of operator]])</f>
        <v>2.7223083333333333</v>
      </c>
    </row>
    <row r="93" spans="1:16" x14ac:dyDescent="0.25">
      <c r="A93" s="10">
        <v>45551</v>
      </c>
      <c r="B93" t="s">
        <v>18</v>
      </c>
      <c r="C93" s="8">
        <v>422202</v>
      </c>
      <c r="D93" t="s">
        <v>51</v>
      </c>
      <c r="E93" s="26" t="s">
        <v>201</v>
      </c>
      <c r="F93" s="25" t="s">
        <v>202</v>
      </c>
      <c r="G93" s="13">
        <v>1</v>
      </c>
      <c r="H93" s="13">
        <f>line_downtime[[#This Row],[total downtime in mins]]</f>
        <v>36.599999999999994</v>
      </c>
      <c r="I93" s="18" t="s">
        <v>107</v>
      </c>
      <c r="J93" t="str">
        <f t="shared" si="1"/>
        <v>Morning Shift</v>
      </c>
      <c r="K93" s="9">
        <f>IF(line_productivity[[#This Row],[End time]]&lt;line_productivity[[#This Row],[Start Time]],((line_productivity[[#This Row],[End time]]+1)-line_productivity[[#This Row],[Start Time]])*24,(line_productivity[[#This Row],[End time]]-line_productivity[[#This Row],[Start Time]])*24)</f>
        <v>2.2941288888888876</v>
      </c>
      <c r="L93" s="9">
        <f>MAX(0,line_productivity[[#This Row],[working hours3]]-line_productivity[[#This Row],[total downtime in hr2]])</f>
        <v>1.6841288888888877</v>
      </c>
      <c r="M93" s="13">
        <f>IF(line_productivity[[#This Row],[Total downtime in min]]&gt;85,85,line_productivity[[#This Row],[Total downtime in min]])</f>
        <v>36.599999999999994</v>
      </c>
      <c r="N93" s="9">
        <f>line_productivity[[#This Row],[total downtime in min 2]]/60</f>
        <v>0.60999999999999988</v>
      </c>
      <c r="O93" s="9">
        <f>IF(line_productivity[[#This Row],[total downtime in hrs]]&gt;line_productivity[[#This Row],[working hours of operator]],line_productivity[[#This Row],[working hours of operator]],line_productivity[[#This Row],[total downtime in hrs]])</f>
        <v>0.60999999999999988</v>
      </c>
      <c r="P93" s="9">
        <f>IF(line_productivity[[#This Row],[working hours of operator]]=line_productivity[[#This Row],[total downtime in hr2]],(line_productivity[[#This Row],[working hours of operator]]+line_productivity[[#This Row],[total downtime in hr2]])*0.9,line_productivity[[#This Row],[working hours of operator]])</f>
        <v>2.2941288888888876</v>
      </c>
    </row>
    <row r="94" spans="1:16" x14ac:dyDescent="0.25">
      <c r="A94" s="10">
        <v>45551</v>
      </c>
      <c r="B94" t="s">
        <v>23</v>
      </c>
      <c r="C94" s="8">
        <v>422203</v>
      </c>
      <c r="D94" t="s">
        <v>48</v>
      </c>
      <c r="E94" s="26" t="s">
        <v>203</v>
      </c>
      <c r="F94" s="25" t="s">
        <v>204</v>
      </c>
      <c r="G94" s="13">
        <v>1.6333333333333331</v>
      </c>
      <c r="H94" s="13">
        <f>line_downtime[[#This Row],[total downtime in mins]]</f>
        <v>7.1999999999999993</v>
      </c>
      <c r="I94" s="18" t="s">
        <v>95</v>
      </c>
      <c r="J94" t="str">
        <f t="shared" si="1"/>
        <v>Morning Shift</v>
      </c>
      <c r="K94" s="9">
        <f>IF(line_productivity[[#This Row],[End time]]&lt;line_productivity[[#This Row],[Start Time]],((line_productivity[[#This Row],[End time]]+1)-line_productivity[[#This Row],[Start Time]])*24,(line_productivity[[#This Row],[End time]]-line_productivity[[#This Row],[Start Time]])*24)</f>
        <v>2.6697708333333332</v>
      </c>
      <c r="L94" s="9">
        <f>MAX(0,line_productivity[[#This Row],[working hours3]]-line_productivity[[#This Row],[total downtime in hr2]])</f>
        <v>2.5497708333333331</v>
      </c>
      <c r="M94" s="13">
        <f>IF(line_productivity[[#This Row],[Total downtime in min]]&gt;85,85,line_productivity[[#This Row],[Total downtime in min]])</f>
        <v>7.1999999999999993</v>
      </c>
      <c r="N94" s="9">
        <f>line_productivity[[#This Row],[total downtime in min 2]]/60</f>
        <v>0.11999999999999998</v>
      </c>
      <c r="O94" s="9">
        <f>IF(line_productivity[[#This Row],[total downtime in hrs]]&gt;line_productivity[[#This Row],[working hours of operator]],line_productivity[[#This Row],[working hours of operator]],line_productivity[[#This Row],[total downtime in hrs]])</f>
        <v>0.11999999999999998</v>
      </c>
      <c r="P94" s="9">
        <f>IF(line_productivity[[#This Row],[working hours of operator]]=line_productivity[[#This Row],[total downtime in hr2]],(line_productivity[[#This Row],[working hours of operator]]+line_productivity[[#This Row],[total downtime in hr2]])*0.9,line_productivity[[#This Row],[working hours of operator]])</f>
        <v>2.6697708333333332</v>
      </c>
    </row>
    <row r="95" spans="1:16" x14ac:dyDescent="0.25">
      <c r="A95" s="10">
        <v>45551</v>
      </c>
      <c r="B95" t="s">
        <v>22</v>
      </c>
      <c r="C95" s="8">
        <v>422204</v>
      </c>
      <c r="D95" t="s">
        <v>45</v>
      </c>
      <c r="E95" s="26" t="s">
        <v>205</v>
      </c>
      <c r="F95" s="25" t="s">
        <v>206</v>
      </c>
      <c r="G95" s="13">
        <v>1</v>
      </c>
      <c r="H95" s="13">
        <f>line_downtime[[#This Row],[total downtime in mins]]</f>
        <v>60.599999999999994</v>
      </c>
      <c r="I95" s="18" t="s">
        <v>74</v>
      </c>
      <c r="J95" t="str">
        <f t="shared" si="1"/>
        <v>Evening Shift</v>
      </c>
      <c r="K95" s="9">
        <f>IF(line_productivity[[#This Row],[End time]]&lt;line_productivity[[#This Row],[Start Time]],((line_productivity[[#This Row],[End time]]+1)-line_productivity[[#This Row],[Start Time]])*24,(line_productivity[[#This Row],[End time]]-line_productivity[[#This Row],[Start Time]])*24)</f>
        <v>1.7105541666666682</v>
      </c>
      <c r="L95" s="9">
        <f>MAX(0,line_productivity[[#This Row],[working hours3]]-line_productivity[[#This Row],[total downtime in hr2]])</f>
        <v>0.70055416666666814</v>
      </c>
      <c r="M95" s="13">
        <f>IF(line_productivity[[#This Row],[Total downtime in min]]&gt;85,85,line_productivity[[#This Row],[Total downtime in min]])</f>
        <v>60.599999999999994</v>
      </c>
      <c r="N95" s="9">
        <f>line_productivity[[#This Row],[total downtime in min 2]]/60</f>
        <v>1.01</v>
      </c>
      <c r="O95" s="9">
        <f>IF(line_productivity[[#This Row],[total downtime in hrs]]&gt;line_productivity[[#This Row],[working hours of operator]],line_productivity[[#This Row],[working hours of operator]],line_productivity[[#This Row],[total downtime in hrs]])</f>
        <v>1.01</v>
      </c>
      <c r="P95" s="9">
        <f>IF(line_productivity[[#This Row],[working hours of operator]]=line_productivity[[#This Row],[total downtime in hr2]],(line_productivity[[#This Row],[working hours of operator]]+line_productivity[[#This Row],[total downtime in hr2]])*0.9,line_productivity[[#This Row],[working hours of operator]])</f>
        <v>1.7105541666666682</v>
      </c>
    </row>
    <row r="96" spans="1:16" x14ac:dyDescent="0.25">
      <c r="A96" s="10">
        <v>45552</v>
      </c>
      <c r="B96" t="s">
        <v>23</v>
      </c>
      <c r="C96" s="8">
        <v>422205</v>
      </c>
      <c r="D96" t="s">
        <v>51</v>
      </c>
      <c r="E96" s="26" t="s">
        <v>126</v>
      </c>
      <c r="F96" s="25" t="s">
        <v>207</v>
      </c>
      <c r="G96" s="13">
        <v>1.6333333333333331</v>
      </c>
      <c r="H96" s="13">
        <f>line_downtime[[#This Row],[total downtime in mins]]</f>
        <v>115.8</v>
      </c>
      <c r="I96" s="18" t="s">
        <v>74</v>
      </c>
      <c r="J96" t="str">
        <f t="shared" si="1"/>
        <v>Morning Shift</v>
      </c>
      <c r="K96" s="9">
        <f>IF(line_productivity[[#This Row],[End time]]&lt;line_productivity[[#This Row],[Start Time]],((line_productivity[[#This Row],[End time]]+1)-line_productivity[[#This Row],[Start Time]])*24,(line_productivity[[#This Row],[End time]]-line_productivity[[#This Row],[Start Time]])*24)</f>
        <v>2.9257180555555555</v>
      </c>
      <c r="L96" s="9">
        <f>MAX(0,line_productivity[[#This Row],[working hours3]]-line_productivity[[#This Row],[total downtime in hr2]])</f>
        <v>1.5090513888888888</v>
      </c>
      <c r="M96" s="13">
        <f>IF(line_productivity[[#This Row],[Total downtime in min]]&gt;85,85,line_productivity[[#This Row],[Total downtime in min]])</f>
        <v>85</v>
      </c>
      <c r="N96" s="9">
        <f>line_productivity[[#This Row],[total downtime in min 2]]/60</f>
        <v>1.4166666666666667</v>
      </c>
      <c r="O96" s="9">
        <f>IF(line_productivity[[#This Row],[total downtime in hrs]]&gt;line_productivity[[#This Row],[working hours of operator]],line_productivity[[#This Row],[working hours of operator]],line_productivity[[#This Row],[total downtime in hrs]])</f>
        <v>1.4166666666666667</v>
      </c>
      <c r="P96" s="9">
        <f>IF(line_productivity[[#This Row],[working hours of operator]]=line_productivity[[#This Row],[total downtime in hr2]],(line_productivity[[#This Row],[working hours of operator]]+line_productivity[[#This Row],[total downtime in hr2]])*0.9,line_productivity[[#This Row],[working hours of operator]])</f>
        <v>2.9257180555555555</v>
      </c>
    </row>
    <row r="97" spans="1:16" x14ac:dyDescent="0.25">
      <c r="A97" s="10">
        <v>45552</v>
      </c>
      <c r="B97" t="s">
        <v>18</v>
      </c>
      <c r="C97" s="8">
        <v>422206</v>
      </c>
      <c r="D97" t="s">
        <v>43</v>
      </c>
      <c r="E97" s="26" t="s">
        <v>208</v>
      </c>
      <c r="F97" s="25" t="s">
        <v>209</v>
      </c>
      <c r="G97" s="13">
        <v>1</v>
      </c>
      <c r="H97" s="13">
        <f>line_downtime[[#This Row],[total downtime in mins]]</f>
        <v>32.4</v>
      </c>
      <c r="I97" s="18" t="s">
        <v>78</v>
      </c>
      <c r="J97" t="str">
        <f t="shared" si="1"/>
        <v>Morning Shift</v>
      </c>
      <c r="K97" s="9">
        <f>IF(line_productivity[[#This Row],[End time]]&lt;line_productivity[[#This Row],[Start Time]],((line_productivity[[#This Row],[End time]]+1)-line_productivity[[#This Row],[Start Time]])*24,(line_productivity[[#This Row],[End time]]-line_productivity[[#This Row],[Start Time]])*24)</f>
        <v>2.8174419444444432</v>
      </c>
      <c r="L97" s="9">
        <f>MAX(0,line_productivity[[#This Row],[working hours3]]-line_productivity[[#This Row],[total downtime in hr2]])</f>
        <v>2.2774419444444431</v>
      </c>
      <c r="M97" s="13">
        <f>IF(line_productivity[[#This Row],[Total downtime in min]]&gt;85,85,line_productivity[[#This Row],[Total downtime in min]])</f>
        <v>32.4</v>
      </c>
      <c r="N97" s="9">
        <f>line_productivity[[#This Row],[total downtime in min 2]]/60</f>
        <v>0.53999999999999992</v>
      </c>
      <c r="O97" s="9">
        <f>IF(line_productivity[[#This Row],[total downtime in hrs]]&gt;line_productivity[[#This Row],[working hours of operator]],line_productivity[[#This Row],[working hours of operator]],line_productivity[[#This Row],[total downtime in hrs]])</f>
        <v>0.53999999999999992</v>
      </c>
      <c r="P97" s="9">
        <f>IF(line_productivity[[#This Row],[working hours of operator]]=line_productivity[[#This Row],[total downtime in hr2]],(line_productivity[[#This Row],[working hours of operator]]+line_productivity[[#This Row],[total downtime in hr2]])*0.9,line_productivity[[#This Row],[working hours of operator]])</f>
        <v>2.8174419444444432</v>
      </c>
    </row>
    <row r="98" spans="1:16" x14ac:dyDescent="0.25">
      <c r="A98" s="10">
        <v>45552</v>
      </c>
      <c r="B98" t="s">
        <v>19</v>
      </c>
      <c r="C98" s="8">
        <v>422207</v>
      </c>
      <c r="D98" t="s">
        <v>49</v>
      </c>
      <c r="E98" s="26" t="s">
        <v>210</v>
      </c>
      <c r="F98" s="25" t="s">
        <v>211</v>
      </c>
      <c r="G98" s="13">
        <v>1</v>
      </c>
      <c r="H98" s="13">
        <f>line_downtime[[#This Row],[total downtime in mins]]</f>
        <v>44.400000000000006</v>
      </c>
      <c r="I98" s="18" t="s">
        <v>88</v>
      </c>
      <c r="J98" t="str">
        <f t="shared" si="1"/>
        <v>Evening Shift</v>
      </c>
      <c r="K98" s="9">
        <f>IF(line_productivity[[#This Row],[End time]]&lt;line_productivity[[#This Row],[Start Time]],((line_productivity[[#This Row],[End time]]+1)-line_productivity[[#This Row],[Start Time]])*24,(line_productivity[[#This Row],[End time]]-line_productivity[[#This Row],[Start Time]])*24)</f>
        <v>2.8505975000000001</v>
      </c>
      <c r="L98" s="9">
        <f>MAX(0,line_productivity[[#This Row],[working hours3]]-line_productivity[[#This Row],[total downtime in hr2]])</f>
        <v>2.1105974999999999</v>
      </c>
      <c r="M98" s="13">
        <f>IF(line_productivity[[#This Row],[Total downtime in min]]&gt;85,85,line_productivity[[#This Row],[Total downtime in min]])</f>
        <v>44.400000000000006</v>
      </c>
      <c r="N98" s="9">
        <f>line_productivity[[#This Row],[total downtime in min 2]]/60</f>
        <v>0.7400000000000001</v>
      </c>
      <c r="O98" s="9">
        <f>IF(line_productivity[[#This Row],[total downtime in hrs]]&gt;line_productivity[[#This Row],[working hours of operator]],line_productivity[[#This Row],[working hours of operator]],line_productivity[[#This Row],[total downtime in hrs]])</f>
        <v>0.7400000000000001</v>
      </c>
      <c r="P98" s="9">
        <f>IF(line_productivity[[#This Row],[working hours of operator]]=line_productivity[[#This Row],[total downtime in hr2]],(line_productivity[[#This Row],[working hours of operator]]+line_productivity[[#This Row],[total downtime in hr2]])*0.9,line_productivity[[#This Row],[working hours of operator]])</f>
        <v>2.8505975000000001</v>
      </c>
    </row>
    <row r="99" spans="1:16" x14ac:dyDescent="0.25">
      <c r="A99" s="10">
        <v>45552</v>
      </c>
      <c r="B99" t="s">
        <v>20</v>
      </c>
      <c r="C99" s="8">
        <v>422208</v>
      </c>
      <c r="D99" t="s">
        <v>48</v>
      </c>
      <c r="E99" s="26" t="s">
        <v>212</v>
      </c>
      <c r="F99" s="25" t="s">
        <v>213</v>
      </c>
      <c r="G99" s="13">
        <v>1</v>
      </c>
      <c r="H99" s="13">
        <f>line_downtime[[#This Row],[total downtime in mins]]</f>
        <v>31.2</v>
      </c>
      <c r="I99" s="18" t="s">
        <v>70</v>
      </c>
      <c r="J99" t="str">
        <f t="shared" si="1"/>
        <v>Evening Shift</v>
      </c>
      <c r="K99" s="9">
        <f>IF(line_productivity[[#This Row],[End time]]&lt;line_productivity[[#This Row],[Start Time]],((line_productivity[[#This Row],[End time]]+1)-line_productivity[[#This Row],[Start Time]])*24,(line_productivity[[#This Row],[End time]]-line_productivity[[#This Row],[Start Time]])*24)</f>
        <v>2.6249324999999999</v>
      </c>
      <c r="L99" s="9">
        <f>MAX(0,line_productivity[[#This Row],[working hours3]]-line_productivity[[#This Row],[total downtime in hr2]])</f>
        <v>2.1049324999999999</v>
      </c>
      <c r="M99" s="13">
        <f>IF(line_productivity[[#This Row],[Total downtime in min]]&gt;85,85,line_productivity[[#This Row],[Total downtime in min]])</f>
        <v>31.2</v>
      </c>
      <c r="N99" s="9">
        <f>line_productivity[[#This Row],[total downtime in min 2]]/60</f>
        <v>0.52</v>
      </c>
      <c r="O99" s="9">
        <f>IF(line_productivity[[#This Row],[total downtime in hrs]]&gt;line_productivity[[#This Row],[working hours of operator]],line_productivity[[#This Row],[working hours of operator]],line_productivity[[#This Row],[total downtime in hrs]])</f>
        <v>0.52</v>
      </c>
      <c r="P99" s="9">
        <f>IF(line_productivity[[#This Row],[working hours of operator]]=line_productivity[[#This Row],[total downtime in hr2]],(line_productivity[[#This Row],[working hours of operator]]+line_productivity[[#This Row],[total downtime in hr2]])*0.9,line_productivity[[#This Row],[working hours of operator]])</f>
        <v>2.6249324999999999</v>
      </c>
    </row>
    <row r="100" spans="1:16" x14ac:dyDescent="0.25">
      <c r="A100" s="10">
        <v>45553</v>
      </c>
      <c r="B100" t="s">
        <v>19</v>
      </c>
      <c r="C100" s="8">
        <v>422209</v>
      </c>
      <c r="D100" t="s">
        <v>52</v>
      </c>
      <c r="E100" s="26" t="s">
        <v>126</v>
      </c>
      <c r="F100" s="25" t="s">
        <v>214</v>
      </c>
      <c r="G100" s="13">
        <v>1</v>
      </c>
      <c r="H100" s="13">
        <f>line_downtime[[#This Row],[total downtime in mins]]</f>
        <v>14.399999999999999</v>
      </c>
      <c r="I100" s="18" t="s">
        <v>111</v>
      </c>
      <c r="J100" t="str">
        <f t="shared" si="1"/>
        <v>Morning Shift</v>
      </c>
      <c r="K100" s="9">
        <f>IF(line_productivity[[#This Row],[End time]]&lt;line_productivity[[#This Row],[Start Time]],((line_productivity[[#This Row],[End time]]+1)-line_productivity[[#This Row],[Start Time]])*24,(line_productivity[[#This Row],[End time]]-line_productivity[[#This Row],[Start Time]])*24)</f>
        <v>2.9525686111111118</v>
      </c>
      <c r="L100" s="9">
        <f>MAX(0,line_productivity[[#This Row],[working hours3]]-line_productivity[[#This Row],[total downtime in hr2]])</f>
        <v>2.712568611111112</v>
      </c>
      <c r="M100" s="13">
        <f>IF(line_productivity[[#This Row],[Total downtime in min]]&gt;85,85,line_productivity[[#This Row],[Total downtime in min]])</f>
        <v>14.399999999999999</v>
      </c>
      <c r="N100" s="9">
        <f>line_productivity[[#This Row],[total downtime in min 2]]/60</f>
        <v>0.23999999999999996</v>
      </c>
      <c r="O100" s="9">
        <f>IF(line_productivity[[#This Row],[total downtime in hrs]]&gt;line_productivity[[#This Row],[working hours of operator]],line_productivity[[#This Row],[working hours of operator]],line_productivity[[#This Row],[total downtime in hrs]])</f>
        <v>0.23999999999999996</v>
      </c>
      <c r="P100" s="9">
        <f>IF(line_productivity[[#This Row],[working hours of operator]]=line_productivity[[#This Row],[total downtime in hr2]],(line_productivity[[#This Row],[working hours of operator]]+line_productivity[[#This Row],[total downtime in hr2]])*0.9,line_productivity[[#This Row],[working hours of operator]])</f>
        <v>2.9525686111111118</v>
      </c>
    </row>
    <row r="101" spans="1:16" x14ac:dyDescent="0.25">
      <c r="A101" s="10">
        <v>45553</v>
      </c>
      <c r="B101" t="s">
        <v>22</v>
      </c>
      <c r="C101" s="8">
        <v>422210</v>
      </c>
      <c r="D101" t="s">
        <v>51</v>
      </c>
      <c r="E101" s="26" t="s">
        <v>215</v>
      </c>
      <c r="F101" s="25" t="s">
        <v>216</v>
      </c>
      <c r="G101" s="13">
        <v>1</v>
      </c>
      <c r="H101" s="13">
        <f>line_downtime[[#This Row],[total downtime in mins]]</f>
        <v>97.2</v>
      </c>
      <c r="I101" s="18" t="s">
        <v>95</v>
      </c>
      <c r="J101" t="str">
        <f t="shared" si="1"/>
        <v>Morning Shift</v>
      </c>
      <c r="K101" s="9">
        <f>IF(line_productivity[[#This Row],[End time]]&lt;line_productivity[[#This Row],[Start Time]],((line_productivity[[#This Row],[End time]]+1)-line_productivity[[#This Row],[Start Time]])*24,(line_productivity[[#This Row],[End time]]-line_productivity[[#This Row],[Start Time]])*24)</f>
        <v>2.9584141666666657</v>
      </c>
      <c r="L101" s="9">
        <f>MAX(0,line_productivity[[#This Row],[working hours3]]-line_productivity[[#This Row],[total downtime in hr2]])</f>
        <v>1.5417474999999989</v>
      </c>
      <c r="M101" s="13">
        <f>IF(line_productivity[[#This Row],[Total downtime in min]]&gt;85,85,line_productivity[[#This Row],[Total downtime in min]])</f>
        <v>85</v>
      </c>
      <c r="N101" s="9">
        <f>line_productivity[[#This Row],[total downtime in min 2]]/60</f>
        <v>1.4166666666666667</v>
      </c>
      <c r="O101" s="9">
        <f>IF(line_productivity[[#This Row],[total downtime in hrs]]&gt;line_productivity[[#This Row],[working hours of operator]],line_productivity[[#This Row],[working hours of operator]],line_productivity[[#This Row],[total downtime in hrs]])</f>
        <v>1.4166666666666667</v>
      </c>
      <c r="P101" s="9">
        <f>IF(line_productivity[[#This Row],[working hours of operator]]=line_productivity[[#This Row],[total downtime in hr2]],(line_productivity[[#This Row],[working hours of operator]]+line_productivity[[#This Row],[total downtime in hr2]])*0.9,line_productivity[[#This Row],[working hours of operator]])</f>
        <v>2.9584141666666657</v>
      </c>
    </row>
    <row r="102" spans="1:16" x14ac:dyDescent="0.25">
      <c r="A102" s="10">
        <v>45553</v>
      </c>
      <c r="B102" t="s">
        <v>22</v>
      </c>
      <c r="C102" s="8">
        <v>422211</v>
      </c>
      <c r="D102" t="s">
        <v>47</v>
      </c>
      <c r="E102" s="26" t="s">
        <v>217</v>
      </c>
      <c r="F102" s="25" t="s">
        <v>218</v>
      </c>
      <c r="G102" s="13">
        <v>1</v>
      </c>
      <c r="H102" s="13">
        <f>line_downtime[[#This Row],[total downtime in mins]]</f>
        <v>48</v>
      </c>
      <c r="I102" s="18" t="s">
        <v>95</v>
      </c>
      <c r="J102" t="str">
        <f t="shared" si="1"/>
        <v>Morning Shift</v>
      </c>
      <c r="K102" s="9">
        <f>IF(line_productivity[[#This Row],[End time]]&lt;line_productivity[[#This Row],[Start Time]],((line_productivity[[#This Row],[End time]]+1)-line_productivity[[#This Row],[Start Time]])*24,(line_productivity[[#This Row],[End time]]-line_productivity[[#This Row],[Start Time]])*24)</f>
        <v>2.5711286111111122</v>
      </c>
      <c r="L102" s="9">
        <f>MAX(0,line_productivity[[#This Row],[working hours3]]-line_productivity[[#This Row],[total downtime in hr2]])</f>
        <v>1.7711286111111122</v>
      </c>
      <c r="M102" s="13">
        <f>IF(line_productivity[[#This Row],[Total downtime in min]]&gt;85,85,line_productivity[[#This Row],[Total downtime in min]])</f>
        <v>48</v>
      </c>
      <c r="N102" s="9">
        <f>line_productivity[[#This Row],[total downtime in min 2]]/60</f>
        <v>0.8</v>
      </c>
      <c r="O102" s="9">
        <f>IF(line_productivity[[#This Row],[total downtime in hrs]]&gt;line_productivity[[#This Row],[working hours of operator]],line_productivity[[#This Row],[working hours of operator]],line_productivity[[#This Row],[total downtime in hrs]])</f>
        <v>0.8</v>
      </c>
      <c r="P102" s="9">
        <f>IF(line_productivity[[#This Row],[working hours of operator]]=line_productivity[[#This Row],[total downtime in hr2]],(line_productivity[[#This Row],[working hours of operator]]+line_productivity[[#This Row],[total downtime in hr2]])*0.9,line_productivity[[#This Row],[working hours of operator]])</f>
        <v>2.5711286111111122</v>
      </c>
    </row>
    <row r="103" spans="1:16" x14ac:dyDescent="0.25">
      <c r="A103" s="10">
        <v>45553</v>
      </c>
      <c r="B103" t="s">
        <v>22</v>
      </c>
      <c r="C103" s="8">
        <v>422212</v>
      </c>
      <c r="D103" t="s">
        <v>45</v>
      </c>
      <c r="E103" s="26" t="s">
        <v>219</v>
      </c>
      <c r="F103" s="25" t="s">
        <v>220</v>
      </c>
      <c r="G103" s="13">
        <v>1</v>
      </c>
      <c r="H103" s="13">
        <f>line_downtime[[#This Row],[total downtime in mins]]</f>
        <v>48.6</v>
      </c>
      <c r="I103" s="18" t="s">
        <v>88</v>
      </c>
      <c r="J103" t="str">
        <f t="shared" si="1"/>
        <v>Evening Shift</v>
      </c>
      <c r="K103" s="9">
        <f>IF(line_productivity[[#This Row],[End time]]&lt;line_productivity[[#This Row],[Start Time]],((line_productivity[[#This Row],[End time]]+1)-line_productivity[[#This Row],[Start Time]])*24,(line_productivity[[#This Row],[End time]]-line_productivity[[#This Row],[Start Time]])*24)</f>
        <v>2.1191075000000001</v>
      </c>
      <c r="L103" s="9">
        <f>MAX(0,line_productivity[[#This Row],[working hours3]]-line_productivity[[#This Row],[total downtime in hr2]])</f>
        <v>1.3091075000000001</v>
      </c>
      <c r="M103" s="13">
        <f>IF(line_productivity[[#This Row],[Total downtime in min]]&gt;85,85,line_productivity[[#This Row],[Total downtime in min]])</f>
        <v>48.6</v>
      </c>
      <c r="N103" s="9">
        <f>line_productivity[[#This Row],[total downtime in min 2]]/60</f>
        <v>0.81</v>
      </c>
      <c r="O103" s="9">
        <f>IF(line_productivity[[#This Row],[total downtime in hrs]]&gt;line_productivity[[#This Row],[working hours of operator]],line_productivity[[#This Row],[working hours of operator]],line_productivity[[#This Row],[total downtime in hrs]])</f>
        <v>0.81</v>
      </c>
      <c r="P103" s="9">
        <f>IF(line_productivity[[#This Row],[working hours of operator]]=line_productivity[[#This Row],[total downtime in hr2]],(line_productivity[[#This Row],[working hours of operator]]+line_productivity[[#This Row],[total downtime in hr2]])*0.9,line_productivity[[#This Row],[working hours of operator]])</f>
        <v>2.1191075000000001</v>
      </c>
    </row>
    <row r="104" spans="1:16" x14ac:dyDescent="0.25">
      <c r="A104" s="10">
        <v>45554</v>
      </c>
      <c r="B104" t="s">
        <v>22</v>
      </c>
      <c r="C104" s="8">
        <v>422213</v>
      </c>
      <c r="D104" t="s">
        <v>47</v>
      </c>
      <c r="E104" s="26" t="s">
        <v>126</v>
      </c>
      <c r="F104" s="25" t="s">
        <v>221</v>
      </c>
      <c r="G104" s="13">
        <v>1</v>
      </c>
      <c r="H104" s="13">
        <f>line_downtime[[#This Row],[total downtime in mins]]</f>
        <v>22.2</v>
      </c>
      <c r="I104" s="18" t="s">
        <v>74</v>
      </c>
      <c r="J104" t="str">
        <f t="shared" si="1"/>
        <v>Morning Shift</v>
      </c>
      <c r="K104" s="9">
        <f>IF(line_productivity[[#This Row],[End time]]&lt;line_productivity[[#This Row],[Start Time]],((line_productivity[[#This Row],[End time]]+1)-line_productivity[[#This Row],[Start Time]])*24,(line_productivity[[#This Row],[End time]]-line_productivity[[#This Row],[Start Time]])*24)</f>
        <v>2.1669016666666665</v>
      </c>
      <c r="L104" s="9">
        <f>MAX(0,line_productivity[[#This Row],[working hours3]]-line_productivity[[#This Row],[total downtime in hr2]])</f>
        <v>1.7969016666666664</v>
      </c>
      <c r="M104" s="13">
        <f>IF(line_productivity[[#This Row],[Total downtime in min]]&gt;85,85,line_productivity[[#This Row],[Total downtime in min]])</f>
        <v>22.2</v>
      </c>
      <c r="N104" s="9">
        <f>line_productivity[[#This Row],[total downtime in min 2]]/60</f>
        <v>0.37</v>
      </c>
      <c r="O104" s="9">
        <f>IF(line_productivity[[#This Row],[total downtime in hrs]]&gt;line_productivity[[#This Row],[working hours of operator]],line_productivity[[#This Row],[working hours of operator]],line_productivity[[#This Row],[total downtime in hrs]])</f>
        <v>0.37</v>
      </c>
      <c r="P104" s="9">
        <f>IF(line_productivity[[#This Row],[working hours of operator]]=line_productivity[[#This Row],[total downtime in hr2]],(line_productivity[[#This Row],[working hours of operator]]+line_productivity[[#This Row],[total downtime in hr2]])*0.9,line_productivity[[#This Row],[working hours of operator]])</f>
        <v>2.1669016666666665</v>
      </c>
    </row>
    <row r="105" spans="1:16" x14ac:dyDescent="0.25">
      <c r="A105" s="10">
        <v>45554</v>
      </c>
      <c r="B105" t="s">
        <v>21</v>
      </c>
      <c r="C105" s="8">
        <v>422214</v>
      </c>
      <c r="D105" t="s">
        <v>49</v>
      </c>
      <c r="E105" s="26" t="s">
        <v>222</v>
      </c>
      <c r="F105" s="25" t="s">
        <v>223</v>
      </c>
      <c r="G105" s="13">
        <v>1</v>
      </c>
      <c r="H105" s="13">
        <f>line_downtime[[#This Row],[total downtime in mins]]</f>
        <v>55.2</v>
      </c>
      <c r="I105" s="18" t="s">
        <v>111</v>
      </c>
      <c r="J105" t="str">
        <f t="shared" si="1"/>
        <v>Morning Shift</v>
      </c>
      <c r="K105" s="9">
        <f>IF(line_productivity[[#This Row],[End time]]&lt;line_productivity[[#This Row],[Start Time]],((line_productivity[[#This Row],[End time]]+1)-line_productivity[[#This Row],[Start Time]])*24,(line_productivity[[#This Row],[End time]]-line_productivity[[#This Row],[Start Time]])*24)</f>
        <v>2.1752469444444453</v>
      </c>
      <c r="L105" s="9">
        <f>MAX(0,line_productivity[[#This Row],[working hours3]]-line_productivity[[#This Row],[total downtime in hr2]])</f>
        <v>1.2552469444444454</v>
      </c>
      <c r="M105" s="13">
        <f>IF(line_productivity[[#This Row],[Total downtime in min]]&gt;85,85,line_productivity[[#This Row],[Total downtime in min]])</f>
        <v>55.2</v>
      </c>
      <c r="N105" s="9">
        <f>line_productivity[[#This Row],[total downtime in min 2]]/60</f>
        <v>0.92</v>
      </c>
      <c r="O105" s="9">
        <f>IF(line_productivity[[#This Row],[total downtime in hrs]]&gt;line_productivity[[#This Row],[working hours of operator]],line_productivity[[#This Row],[working hours of operator]],line_productivity[[#This Row],[total downtime in hrs]])</f>
        <v>0.92</v>
      </c>
      <c r="P105" s="9">
        <f>IF(line_productivity[[#This Row],[working hours of operator]]=line_productivity[[#This Row],[total downtime in hr2]],(line_productivity[[#This Row],[working hours of operator]]+line_productivity[[#This Row],[total downtime in hr2]])*0.9,line_productivity[[#This Row],[working hours of operator]])</f>
        <v>2.1752469444444453</v>
      </c>
    </row>
    <row r="106" spans="1:16" x14ac:dyDescent="0.25">
      <c r="A106" s="10">
        <v>45554</v>
      </c>
      <c r="B106" t="s">
        <v>20</v>
      </c>
      <c r="C106" s="8">
        <v>422215</v>
      </c>
      <c r="D106" t="s">
        <v>46</v>
      </c>
      <c r="E106" s="26" t="s">
        <v>224</v>
      </c>
      <c r="F106" s="25" t="s">
        <v>225</v>
      </c>
      <c r="G106" s="13">
        <v>1</v>
      </c>
      <c r="H106" s="13">
        <f>line_downtime[[#This Row],[total downtime in mins]]</f>
        <v>16.799999999999997</v>
      </c>
      <c r="I106" s="18" t="s">
        <v>74</v>
      </c>
      <c r="J106" t="str">
        <f t="shared" si="1"/>
        <v>Morning Shift</v>
      </c>
      <c r="K106" s="9">
        <f>IF(line_productivity[[#This Row],[End time]]&lt;line_productivity[[#This Row],[Start Time]],((line_productivity[[#This Row],[End time]]+1)-line_productivity[[#This Row],[Start Time]])*24,(line_productivity[[#This Row],[End time]]-line_productivity[[#This Row],[Start Time]])*24)</f>
        <v>2.6394463888888899</v>
      </c>
      <c r="L106" s="9">
        <f>MAX(0,line_productivity[[#This Row],[working hours3]]-line_productivity[[#This Row],[total downtime in hr2]])</f>
        <v>2.3594463888888901</v>
      </c>
      <c r="M106" s="13">
        <f>IF(line_productivity[[#This Row],[Total downtime in min]]&gt;85,85,line_productivity[[#This Row],[Total downtime in min]])</f>
        <v>16.799999999999997</v>
      </c>
      <c r="N106" s="9">
        <f>line_productivity[[#This Row],[total downtime in min 2]]/60</f>
        <v>0.27999999999999997</v>
      </c>
      <c r="O106" s="9">
        <f>IF(line_productivity[[#This Row],[total downtime in hrs]]&gt;line_productivity[[#This Row],[working hours of operator]],line_productivity[[#This Row],[working hours of operator]],line_productivity[[#This Row],[total downtime in hrs]])</f>
        <v>0.27999999999999997</v>
      </c>
      <c r="P106" s="9">
        <f>IF(line_productivity[[#This Row],[working hours of operator]]=line_productivity[[#This Row],[total downtime in hr2]],(line_productivity[[#This Row],[working hours of operator]]+line_productivity[[#This Row],[total downtime in hr2]])*0.9,line_productivity[[#This Row],[working hours of operator]])</f>
        <v>2.6394463888888899</v>
      </c>
    </row>
    <row r="107" spans="1:16" x14ac:dyDescent="0.25">
      <c r="A107" s="10">
        <v>45554</v>
      </c>
      <c r="B107" t="s">
        <v>21</v>
      </c>
      <c r="C107" s="8">
        <v>422216</v>
      </c>
      <c r="D107" t="s">
        <v>48</v>
      </c>
      <c r="E107" s="26" t="s">
        <v>226</v>
      </c>
      <c r="F107" s="25" t="s">
        <v>227</v>
      </c>
      <c r="G107" s="13">
        <v>1</v>
      </c>
      <c r="H107" s="13">
        <f>line_downtime[[#This Row],[total downtime in mins]]</f>
        <v>60.6</v>
      </c>
      <c r="I107" s="18" t="s">
        <v>76</v>
      </c>
      <c r="J107" t="str">
        <f t="shared" si="1"/>
        <v>Evening Shift</v>
      </c>
      <c r="K107" s="9">
        <f>IF(line_productivity[[#This Row],[End time]]&lt;line_productivity[[#This Row],[Start Time]],((line_productivity[[#This Row],[End time]]+1)-line_productivity[[#This Row],[Start Time]])*24,(line_productivity[[#This Row],[End time]]-line_productivity[[#This Row],[Start Time]])*24)</f>
        <v>2.9723355555555555</v>
      </c>
      <c r="L107" s="9">
        <f>MAX(0,line_productivity[[#This Row],[working hours3]]-line_productivity[[#This Row],[total downtime in hr2]])</f>
        <v>1.9623355555555555</v>
      </c>
      <c r="M107" s="13">
        <f>IF(line_productivity[[#This Row],[Total downtime in min]]&gt;85,85,line_productivity[[#This Row],[Total downtime in min]])</f>
        <v>60.6</v>
      </c>
      <c r="N107" s="9">
        <f>line_productivity[[#This Row],[total downtime in min 2]]/60</f>
        <v>1.01</v>
      </c>
      <c r="O107" s="9">
        <f>IF(line_productivity[[#This Row],[total downtime in hrs]]&gt;line_productivity[[#This Row],[working hours of operator]],line_productivity[[#This Row],[working hours of operator]],line_productivity[[#This Row],[total downtime in hrs]])</f>
        <v>1.01</v>
      </c>
      <c r="P107" s="9">
        <f>IF(line_productivity[[#This Row],[working hours of operator]]=line_productivity[[#This Row],[total downtime in hr2]],(line_productivity[[#This Row],[working hours of operator]]+line_productivity[[#This Row],[total downtime in hr2]])*0.9,line_productivity[[#This Row],[working hours of operator]])</f>
        <v>2.9723355555555555</v>
      </c>
    </row>
    <row r="108" spans="1:16" x14ac:dyDescent="0.25">
      <c r="A108" s="10">
        <v>45555</v>
      </c>
      <c r="B108" t="s">
        <v>22</v>
      </c>
      <c r="C108" s="8">
        <v>422217</v>
      </c>
      <c r="D108" t="s">
        <v>46</v>
      </c>
      <c r="E108" s="26" t="s">
        <v>126</v>
      </c>
      <c r="F108" s="25" t="s">
        <v>228</v>
      </c>
      <c r="G108" s="13">
        <v>1</v>
      </c>
      <c r="H108" s="13">
        <f>line_downtime[[#This Row],[total downtime in mins]]</f>
        <v>24.6</v>
      </c>
      <c r="I108" s="18" t="s">
        <v>76</v>
      </c>
      <c r="J108" t="str">
        <f t="shared" si="1"/>
        <v>Morning Shift</v>
      </c>
      <c r="K108" s="9">
        <f>IF(line_productivity[[#This Row],[End time]]&lt;line_productivity[[#This Row],[Start Time]],((line_productivity[[#This Row],[End time]]+1)-line_productivity[[#This Row],[Start Time]])*24,(line_productivity[[#This Row],[End time]]-line_productivity[[#This Row],[Start Time]])*24)</f>
        <v>2.3931641666666676</v>
      </c>
      <c r="L108" s="9">
        <f>MAX(0,line_productivity[[#This Row],[working hours3]]-line_productivity[[#This Row],[total downtime in hr2]])</f>
        <v>1.9831641666666675</v>
      </c>
      <c r="M108" s="13">
        <f>IF(line_productivity[[#This Row],[Total downtime in min]]&gt;85,85,line_productivity[[#This Row],[Total downtime in min]])</f>
        <v>24.6</v>
      </c>
      <c r="N108" s="9">
        <f>line_productivity[[#This Row],[total downtime in min 2]]/60</f>
        <v>0.41000000000000003</v>
      </c>
      <c r="O108" s="9">
        <f>IF(line_productivity[[#This Row],[total downtime in hrs]]&gt;line_productivity[[#This Row],[working hours of operator]],line_productivity[[#This Row],[working hours of operator]],line_productivity[[#This Row],[total downtime in hrs]])</f>
        <v>0.41000000000000003</v>
      </c>
      <c r="P108" s="9">
        <f>IF(line_productivity[[#This Row],[working hours of operator]]=line_productivity[[#This Row],[total downtime in hr2]],(line_productivity[[#This Row],[working hours of operator]]+line_productivity[[#This Row],[total downtime in hr2]])*0.9,line_productivity[[#This Row],[working hours of operator]])</f>
        <v>2.3931641666666676</v>
      </c>
    </row>
    <row r="109" spans="1:16" x14ac:dyDescent="0.25">
      <c r="A109" s="10">
        <v>45555</v>
      </c>
      <c r="B109" t="s">
        <v>23</v>
      </c>
      <c r="C109" s="8">
        <v>422218</v>
      </c>
      <c r="D109" t="s">
        <v>45</v>
      </c>
      <c r="E109" s="26" t="s">
        <v>229</v>
      </c>
      <c r="F109" s="25" t="s">
        <v>230</v>
      </c>
      <c r="G109" s="13">
        <v>1.6333333333333331</v>
      </c>
      <c r="H109" s="13">
        <f>line_downtime[[#This Row],[total downtime in mins]]</f>
        <v>21</v>
      </c>
      <c r="I109" s="18" t="s">
        <v>88</v>
      </c>
      <c r="J109" t="str">
        <f t="shared" si="1"/>
        <v>Morning Shift</v>
      </c>
      <c r="K109" s="9">
        <f>IF(line_productivity[[#This Row],[End time]]&lt;line_productivity[[#This Row],[Start Time]],((line_productivity[[#This Row],[End time]]+1)-line_productivity[[#This Row],[Start Time]])*24,(line_productivity[[#This Row],[End time]]-line_productivity[[#This Row],[Start Time]])*24)</f>
        <v>3.2008008333333349</v>
      </c>
      <c r="L109" s="9">
        <f>MAX(0,line_productivity[[#This Row],[working hours3]]-line_productivity[[#This Row],[total downtime in hr2]])</f>
        <v>2.8508008333333348</v>
      </c>
      <c r="M109" s="13">
        <f>IF(line_productivity[[#This Row],[Total downtime in min]]&gt;85,85,line_productivity[[#This Row],[Total downtime in min]])</f>
        <v>21</v>
      </c>
      <c r="N109" s="9">
        <f>line_productivity[[#This Row],[total downtime in min 2]]/60</f>
        <v>0.35</v>
      </c>
      <c r="O109" s="9">
        <f>IF(line_productivity[[#This Row],[total downtime in hrs]]&gt;line_productivity[[#This Row],[working hours of operator]],line_productivity[[#This Row],[working hours of operator]],line_productivity[[#This Row],[total downtime in hrs]])</f>
        <v>0.35</v>
      </c>
      <c r="P109" s="9">
        <f>IF(line_productivity[[#This Row],[working hours of operator]]=line_productivity[[#This Row],[total downtime in hr2]],(line_productivity[[#This Row],[working hours of operator]]+line_productivity[[#This Row],[total downtime in hr2]])*0.9,line_productivity[[#This Row],[working hours of operator]])</f>
        <v>3.2008008333333349</v>
      </c>
    </row>
    <row r="110" spans="1:16" x14ac:dyDescent="0.25">
      <c r="A110" s="10">
        <v>45555</v>
      </c>
      <c r="B110" t="s">
        <v>18</v>
      </c>
      <c r="C110" s="8">
        <v>422219</v>
      </c>
      <c r="D110" t="s">
        <v>52</v>
      </c>
      <c r="E110" s="26" t="s">
        <v>231</v>
      </c>
      <c r="F110" s="25" t="s">
        <v>232</v>
      </c>
      <c r="G110" s="13">
        <v>1</v>
      </c>
      <c r="H110" s="13">
        <f>line_downtime[[#This Row],[total downtime in mins]]</f>
        <v>10.8</v>
      </c>
      <c r="I110" s="18" t="s">
        <v>83</v>
      </c>
      <c r="J110" t="str">
        <f t="shared" si="1"/>
        <v>Morning Shift</v>
      </c>
      <c r="K110" s="9">
        <f>IF(line_productivity[[#This Row],[End time]]&lt;line_productivity[[#This Row],[Start Time]],((line_productivity[[#This Row],[End time]]+1)-line_productivity[[#This Row],[Start Time]])*24,(line_productivity[[#This Row],[End time]]-line_productivity[[#This Row],[Start Time]])*24)</f>
        <v>2.3394197222222215</v>
      </c>
      <c r="L110" s="9">
        <f>MAX(0,line_productivity[[#This Row],[working hours3]]-line_productivity[[#This Row],[total downtime in hr2]])</f>
        <v>2.1594197222222213</v>
      </c>
      <c r="M110" s="13">
        <f>IF(line_productivity[[#This Row],[Total downtime in min]]&gt;85,85,line_productivity[[#This Row],[Total downtime in min]])</f>
        <v>10.8</v>
      </c>
      <c r="N110" s="9">
        <f>line_productivity[[#This Row],[total downtime in min 2]]/60</f>
        <v>0.18000000000000002</v>
      </c>
      <c r="O110" s="9">
        <f>IF(line_productivity[[#This Row],[total downtime in hrs]]&gt;line_productivity[[#This Row],[working hours of operator]],line_productivity[[#This Row],[working hours of operator]],line_productivity[[#This Row],[total downtime in hrs]])</f>
        <v>0.18000000000000002</v>
      </c>
      <c r="P110" s="9">
        <f>IF(line_productivity[[#This Row],[working hours of operator]]=line_productivity[[#This Row],[total downtime in hr2]],(line_productivity[[#This Row],[working hours of operator]]+line_productivity[[#This Row],[total downtime in hr2]])*0.9,line_productivity[[#This Row],[working hours of operator]])</f>
        <v>2.3394197222222215</v>
      </c>
    </row>
    <row r="111" spans="1:16" x14ac:dyDescent="0.25">
      <c r="A111" s="10">
        <v>45555</v>
      </c>
      <c r="B111" t="s">
        <v>23</v>
      </c>
      <c r="C111" s="8">
        <v>422220</v>
      </c>
      <c r="D111" t="s">
        <v>46</v>
      </c>
      <c r="E111" s="26" t="s">
        <v>233</v>
      </c>
      <c r="F111" s="25" t="s">
        <v>234</v>
      </c>
      <c r="G111" s="13">
        <v>1.6333333333333331</v>
      </c>
      <c r="H111" s="13">
        <f>line_downtime[[#This Row],[total downtime in mins]]</f>
        <v>48.6</v>
      </c>
      <c r="I111" s="18" t="s">
        <v>88</v>
      </c>
      <c r="J111" t="str">
        <f t="shared" si="1"/>
        <v>Evening Shift</v>
      </c>
      <c r="K111" s="9">
        <f>IF(line_productivity[[#This Row],[End time]]&lt;line_productivity[[#This Row],[Start Time]],((line_productivity[[#This Row],[End time]]+1)-line_productivity[[#This Row],[Start Time]])*24,(line_productivity[[#This Row],[End time]]-line_productivity[[#This Row],[Start Time]])*24)</f>
        <v>2.9407577777777787</v>
      </c>
      <c r="L111" s="9">
        <f>MAX(0,line_productivity[[#This Row],[working hours3]]-line_productivity[[#This Row],[total downtime in hr2]])</f>
        <v>2.1307577777777786</v>
      </c>
      <c r="M111" s="13">
        <f>IF(line_productivity[[#This Row],[Total downtime in min]]&gt;85,85,line_productivity[[#This Row],[Total downtime in min]])</f>
        <v>48.6</v>
      </c>
      <c r="N111" s="9">
        <f>line_productivity[[#This Row],[total downtime in min 2]]/60</f>
        <v>0.81</v>
      </c>
      <c r="O111" s="9">
        <f>IF(line_productivity[[#This Row],[total downtime in hrs]]&gt;line_productivity[[#This Row],[working hours of operator]],line_productivity[[#This Row],[working hours of operator]],line_productivity[[#This Row],[total downtime in hrs]])</f>
        <v>0.81</v>
      </c>
      <c r="P111" s="9">
        <f>IF(line_productivity[[#This Row],[working hours of operator]]=line_productivity[[#This Row],[total downtime in hr2]],(line_productivity[[#This Row],[working hours of operator]]+line_productivity[[#This Row],[total downtime in hr2]])*0.9,line_productivity[[#This Row],[working hours of operator]])</f>
        <v>2.9407577777777787</v>
      </c>
    </row>
    <row r="112" spans="1:16" x14ac:dyDescent="0.25">
      <c r="A112" s="10">
        <v>45556</v>
      </c>
      <c r="B112" t="s">
        <v>22</v>
      </c>
      <c r="C112" s="8">
        <v>422221</v>
      </c>
      <c r="D112" t="s">
        <v>51</v>
      </c>
      <c r="E112" s="26" t="s">
        <v>126</v>
      </c>
      <c r="F112" s="25" t="s">
        <v>235</v>
      </c>
      <c r="G112" s="13">
        <v>1</v>
      </c>
      <c r="H112" s="13">
        <f>line_downtime[[#This Row],[total downtime in mins]]</f>
        <v>34.200000000000003</v>
      </c>
      <c r="I112" s="18" t="s">
        <v>74</v>
      </c>
      <c r="J112" t="str">
        <f t="shared" si="1"/>
        <v>Morning Shift</v>
      </c>
      <c r="K112" s="9">
        <f>IF(line_productivity[[#This Row],[End time]]&lt;line_productivity[[#This Row],[Start Time]],((line_productivity[[#This Row],[End time]]+1)-line_productivity[[#This Row],[Start Time]])*24,(line_productivity[[#This Row],[End time]]-line_productivity[[#This Row],[Start Time]])*24)</f>
        <v>2.0304022222222211</v>
      </c>
      <c r="L112" s="9">
        <f>MAX(0,line_productivity[[#This Row],[working hours3]]-line_productivity[[#This Row],[total downtime in hr2]])</f>
        <v>1.460402222222221</v>
      </c>
      <c r="M112" s="13">
        <f>IF(line_productivity[[#This Row],[Total downtime in min]]&gt;85,85,line_productivity[[#This Row],[Total downtime in min]])</f>
        <v>34.200000000000003</v>
      </c>
      <c r="N112" s="9">
        <f>line_productivity[[#This Row],[total downtime in min 2]]/60</f>
        <v>0.57000000000000006</v>
      </c>
      <c r="O112" s="9">
        <f>IF(line_productivity[[#This Row],[total downtime in hrs]]&gt;line_productivity[[#This Row],[working hours of operator]],line_productivity[[#This Row],[working hours of operator]],line_productivity[[#This Row],[total downtime in hrs]])</f>
        <v>0.57000000000000006</v>
      </c>
      <c r="P112" s="9">
        <f>IF(line_productivity[[#This Row],[working hours of operator]]=line_productivity[[#This Row],[total downtime in hr2]],(line_productivity[[#This Row],[working hours of operator]]+line_productivity[[#This Row],[total downtime in hr2]])*0.9,line_productivity[[#This Row],[working hours of operator]])</f>
        <v>2.0304022222222211</v>
      </c>
    </row>
    <row r="113" spans="1:16" x14ac:dyDescent="0.25">
      <c r="A113" s="10">
        <v>45556</v>
      </c>
      <c r="B113" t="s">
        <v>20</v>
      </c>
      <c r="C113" s="8">
        <v>422222</v>
      </c>
      <c r="D113" t="s">
        <v>43</v>
      </c>
      <c r="E113" s="26" t="s">
        <v>236</v>
      </c>
      <c r="F113" s="25" t="s">
        <v>237</v>
      </c>
      <c r="G113" s="13">
        <v>1</v>
      </c>
      <c r="H113" s="13">
        <f>line_downtime[[#This Row],[total downtime in mins]]</f>
        <v>24.599999999999998</v>
      </c>
      <c r="I113" s="18" t="s">
        <v>74</v>
      </c>
      <c r="J113" t="str">
        <f t="shared" si="1"/>
        <v>Morning Shift</v>
      </c>
      <c r="K113" s="9">
        <f>IF(line_productivity[[#This Row],[End time]]&lt;line_productivity[[#This Row],[Start Time]],((line_productivity[[#This Row],[End time]]+1)-line_productivity[[#This Row],[Start Time]])*24,(line_productivity[[#This Row],[End time]]-line_productivity[[#This Row],[Start Time]])*24)</f>
        <v>2.0444886111111114</v>
      </c>
      <c r="L113" s="9">
        <f>MAX(0,line_productivity[[#This Row],[working hours3]]-line_productivity[[#This Row],[total downtime in hr2]])</f>
        <v>1.6344886111111114</v>
      </c>
      <c r="M113" s="13">
        <f>IF(line_productivity[[#This Row],[Total downtime in min]]&gt;85,85,line_productivity[[#This Row],[Total downtime in min]])</f>
        <v>24.599999999999998</v>
      </c>
      <c r="N113" s="9">
        <f>line_productivity[[#This Row],[total downtime in min 2]]/60</f>
        <v>0.41</v>
      </c>
      <c r="O113" s="9">
        <f>IF(line_productivity[[#This Row],[total downtime in hrs]]&gt;line_productivity[[#This Row],[working hours of operator]],line_productivity[[#This Row],[working hours of operator]],line_productivity[[#This Row],[total downtime in hrs]])</f>
        <v>0.41</v>
      </c>
      <c r="P113" s="9">
        <f>IF(line_productivity[[#This Row],[working hours of operator]]=line_productivity[[#This Row],[total downtime in hr2]],(line_productivity[[#This Row],[working hours of operator]]+line_productivity[[#This Row],[total downtime in hr2]])*0.9,line_productivity[[#This Row],[working hours of operator]])</f>
        <v>2.0444886111111114</v>
      </c>
    </row>
    <row r="114" spans="1:16" x14ac:dyDescent="0.25">
      <c r="A114" s="10">
        <v>45556</v>
      </c>
      <c r="B114" t="s">
        <v>21</v>
      </c>
      <c r="C114" s="8">
        <v>422223</v>
      </c>
      <c r="D114" t="s">
        <v>50</v>
      </c>
      <c r="E114" s="26" t="s">
        <v>238</v>
      </c>
      <c r="F114" s="25" t="s">
        <v>239</v>
      </c>
      <c r="G114" s="13">
        <v>1</v>
      </c>
      <c r="H114" s="13">
        <f>line_downtime[[#This Row],[total downtime in mins]]</f>
        <v>81.599999999999994</v>
      </c>
      <c r="I114" s="18" t="s">
        <v>83</v>
      </c>
      <c r="J114" t="str">
        <f t="shared" si="1"/>
        <v>Morning Shift</v>
      </c>
      <c r="K114" s="9">
        <f>IF(line_productivity[[#This Row],[End time]]&lt;line_productivity[[#This Row],[Start Time]],((line_productivity[[#This Row],[End time]]+1)-line_productivity[[#This Row],[Start Time]])*24,(line_productivity[[#This Row],[End time]]-line_productivity[[#This Row],[Start Time]])*24)</f>
        <v>2.221810277777776</v>
      </c>
      <c r="L114" s="9">
        <f>MAX(0,line_productivity[[#This Row],[working hours3]]-line_productivity[[#This Row],[total downtime in hr2]])</f>
        <v>0.86181027777777608</v>
      </c>
      <c r="M114" s="13">
        <f>IF(line_productivity[[#This Row],[Total downtime in min]]&gt;85,85,line_productivity[[#This Row],[Total downtime in min]])</f>
        <v>81.599999999999994</v>
      </c>
      <c r="N114" s="9">
        <f>line_productivity[[#This Row],[total downtime in min 2]]/60</f>
        <v>1.3599999999999999</v>
      </c>
      <c r="O114" s="9">
        <f>IF(line_productivity[[#This Row],[total downtime in hrs]]&gt;line_productivity[[#This Row],[working hours of operator]],line_productivity[[#This Row],[working hours of operator]],line_productivity[[#This Row],[total downtime in hrs]])</f>
        <v>1.3599999999999999</v>
      </c>
      <c r="P114" s="9">
        <f>IF(line_productivity[[#This Row],[working hours of operator]]=line_productivity[[#This Row],[total downtime in hr2]],(line_productivity[[#This Row],[working hours of operator]]+line_productivity[[#This Row],[total downtime in hr2]])*0.9,line_productivity[[#This Row],[working hours of operator]])</f>
        <v>2.221810277777776</v>
      </c>
    </row>
    <row r="115" spans="1:16" x14ac:dyDescent="0.25">
      <c r="A115" s="10">
        <v>45556</v>
      </c>
      <c r="B115" t="s">
        <v>18</v>
      </c>
      <c r="C115" s="8">
        <v>422224</v>
      </c>
      <c r="D115" t="s">
        <v>49</v>
      </c>
      <c r="E115" s="26" t="s">
        <v>240</v>
      </c>
      <c r="F115" s="25" t="s">
        <v>241</v>
      </c>
      <c r="G115" s="13">
        <v>1</v>
      </c>
      <c r="H115" s="13">
        <f>line_downtime[[#This Row],[total downtime in mins]]</f>
        <v>55.8</v>
      </c>
      <c r="I115" s="18" t="s">
        <v>76</v>
      </c>
      <c r="J115" t="str">
        <f t="shared" si="1"/>
        <v>Evening Shift</v>
      </c>
      <c r="K115" s="9">
        <f>IF(line_productivity[[#This Row],[End time]]&lt;line_productivity[[#This Row],[Start Time]],((line_productivity[[#This Row],[End time]]+1)-line_productivity[[#This Row],[Start Time]])*24,(line_productivity[[#This Row],[End time]]-line_productivity[[#This Row],[Start Time]])*24)</f>
        <v>2.7615413888888884</v>
      </c>
      <c r="L115" s="9">
        <f>MAX(0,line_productivity[[#This Row],[working hours3]]-line_productivity[[#This Row],[total downtime in hr2]])</f>
        <v>1.8315413888888885</v>
      </c>
      <c r="M115" s="13">
        <f>IF(line_productivity[[#This Row],[Total downtime in min]]&gt;85,85,line_productivity[[#This Row],[Total downtime in min]])</f>
        <v>55.8</v>
      </c>
      <c r="N115" s="9">
        <f>line_productivity[[#This Row],[total downtime in min 2]]/60</f>
        <v>0.92999999999999994</v>
      </c>
      <c r="O115" s="9">
        <f>IF(line_productivity[[#This Row],[total downtime in hrs]]&gt;line_productivity[[#This Row],[working hours of operator]],line_productivity[[#This Row],[working hours of operator]],line_productivity[[#This Row],[total downtime in hrs]])</f>
        <v>0.92999999999999994</v>
      </c>
      <c r="P115" s="9">
        <f>IF(line_productivity[[#This Row],[working hours of operator]]=line_productivity[[#This Row],[total downtime in hr2]],(line_productivity[[#This Row],[working hours of operator]]+line_productivity[[#This Row],[total downtime in hr2]])*0.9,line_productivity[[#This Row],[working hours of operator]])</f>
        <v>2.7615413888888884</v>
      </c>
    </row>
    <row r="116" spans="1:16" x14ac:dyDescent="0.25">
      <c r="A116" s="10">
        <v>45557</v>
      </c>
      <c r="B116" t="s">
        <v>23</v>
      </c>
      <c r="C116" s="8">
        <v>422225</v>
      </c>
      <c r="D116" t="s">
        <v>44</v>
      </c>
      <c r="E116" s="26" t="s">
        <v>126</v>
      </c>
      <c r="F116" s="25" t="s">
        <v>242</v>
      </c>
      <c r="G116" s="13">
        <v>1.6333333333333331</v>
      </c>
      <c r="H116" s="13">
        <f>line_downtime[[#This Row],[total downtime in mins]]</f>
        <v>9</v>
      </c>
      <c r="I116" s="18" t="s">
        <v>74</v>
      </c>
      <c r="J116" t="str">
        <f t="shared" si="1"/>
        <v>Morning Shift</v>
      </c>
      <c r="K116" s="9">
        <f>IF(line_productivity[[#This Row],[End time]]&lt;line_productivity[[#This Row],[Start Time]],((line_productivity[[#This Row],[End time]]+1)-line_productivity[[#This Row],[Start Time]])*24,(line_productivity[[#This Row],[End time]]-line_productivity[[#This Row],[Start Time]])*24)</f>
        <v>2.6400552777777788</v>
      </c>
      <c r="L116" s="9">
        <f>MAX(0,line_productivity[[#This Row],[working hours3]]-line_productivity[[#This Row],[total downtime in hr2]])</f>
        <v>2.4900552777777789</v>
      </c>
      <c r="M116" s="13">
        <f>IF(line_productivity[[#This Row],[Total downtime in min]]&gt;85,85,line_productivity[[#This Row],[Total downtime in min]])</f>
        <v>9</v>
      </c>
      <c r="N116" s="9">
        <f>line_productivity[[#This Row],[total downtime in min 2]]/60</f>
        <v>0.15</v>
      </c>
      <c r="O116" s="9">
        <f>IF(line_productivity[[#This Row],[total downtime in hrs]]&gt;line_productivity[[#This Row],[working hours of operator]],line_productivity[[#This Row],[working hours of operator]],line_productivity[[#This Row],[total downtime in hrs]])</f>
        <v>0.15</v>
      </c>
      <c r="P116" s="9">
        <f>IF(line_productivity[[#This Row],[working hours of operator]]=line_productivity[[#This Row],[total downtime in hr2]],(line_productivity[[#This Row],[working hours of operator]]+line_productivity[[#This Row],[total downtime in hr2]])*0.9,line_productivity[[#This Row],[working hours of operator]])</f>
        <v>2.6400552777777788</v>
      </c>
    </row>
    <row r="117" spans="1:16" x14ac:dyDescent="0.25">
      <c r="A117" s="10">
        <v>45557</v>
      </c>
      <c r="B117" t="s">
        <v>23</v>
      </c>
      <c r="C117" s="8">
        <v>422226</v>
      </c>
      <c r="D117" t="s">
        <v>52</v>
      </c>
      <c r="E117" s="26" t="s">
        <v>243</v>
      </c>
      <c r="F117" s="25" t="s">
        <v>244</v>
      </c>
      <c r="G117" s="13">
        <v>1.6333333333333331</v>
      </c>
      <c r="H117" s="13">
        <f>line_downtime[[#This Row],[total downtime in mins]]</f>
        <v>22.8</v>
      </c>
      <c r="I117" s="18" t="s">
        <v>115</v>
      </c>
      <c r="J117" t="str">
        <f t="shared" si="1"/>
        <v>Morning Shift</v>
      </c>
      <c r="K117" s="9">
        <f>IF(line_productivity[[#This Row],[End time]]&lt;line_productivity[[#This Row],[Start Time]],((line_productivity[[#This Row],[End time]]+1)-line_productivity[[#This Row],[Start Time]])*24,(line_productivity[[#This Row],[End time]]-line_productivity[[#This Row],[Start Time]])*24)</f>
        <v>3.3451783333333331</v>
      </c>
      <c r="L117" s="9">
        <f>MAX(0,line_productivity[[#This Row],[working hours3]]-line_productivity[[#This Row],[total downtime in hr2]])</f>
        <v>2.9651783333333332</v>
      </c>
      <c r="M117" s="13">
        <f>IF(line_productivity[[#This Row],[Total downtime in min]]&gt;85,85,line_productivity[[#This Row],[Total downtime in min]])</f>
        <v>22.8</v>
      </c>
      <c r="N117" s="9">
        <f>line_productivity[[#This Row],[total downtime in min 2]]/60</f>
        <v>0.38</v>
      </c>
      <c r="O117" s="9">
        <f>IF(line_productivity[[#This Row],[total downtime in hrs]]&gt;line_productivity[[#This Row],[working hours of operator]],line_productivity[[#This Row],[working hours of operator]],line_productivity[[#This Row],[total downtime in hrs]])</f>
        <v>0.38</v>
      </c>
      <c r="P117" s="9">
        <f>IF(line_productivity[[#This Row],[working hours of operator]]=line_productivity[[#This Row],[total downtime in hr2]],(line_productivity[[#This Row],[working hours of operator]]+line_productivity[[#This Row],[total downtime in hr2]])*0.9,line_productivity[[#This Row],[working hours of operator]])</f>
        <v>3.3451783333333331</v>
      </c>
    </row>
    <row r="118" spans="1:16" x14ac:dyDescent="0.25">
      <c r="A118" s="10">
        <v>45557</v>
      </c>
      <c r="B118" t="s">
        <v>18</v>
      </c>
      <c r="C118" s="8">
        <v>422227</v>
      </c>
      <c r="D118" t="s">
        <v>51</v>
      </c>
      <c r="E118" s="26" t="s">
        <v>245</v>
      </c>
      <c r="F118" s="25" t="s">
        <v>246</v>
      </c>
      <c r="G118" s="13">
        <v>1</v>
      </c>
      <c r="H118" s="13">
        <f>line_downtime[[#This Row],[total downtime in mins]]</f>
        <v>35.4</v>
      </c>
      <c r="I118" s="18" t="s">
        <v>83</v>
      </c>
      <c r="J118" t="str">
        <f t="shared" si="1"/>
        <v>Morning Shift</v>
      </c>
      <c r="K118" s="9">
        <f>IF(line_productivity[[#This Row],[End time]]&lt;line_productivity[[#This Row],[Start Time]],((line_productivity[[#This Row],[End time]]+1)-line_productivity[[#This Row],[Start Time]])*24,(line_productivity[[#This Row],[End time]]-line_productivity[[#This Row],[Start Time]])*24)</f>
        <v>2.3715244444444425</v>
      </c>
      <c r="L118" s="9">
        <f>MAX(0,line_productivity[[#This Row],[working hours3]]-line_productivity[[#This Row],[total downtime in hr2]])</f>
        <v>1.7815244444444427</v>
      </c>
      <c r="M118" s="13">
        <f>IF(line_productivity[[#This Row],[Total downtime in min]]&gt;85,85,line_productivity[[#This Row],[Total downtime in min]])</f>
        <v>35.4</v>
      </c>
      <c r="N118" s="9">
        <f>line_productivity[[#This Row],[total downtime in min 2]]/60</f>
        <v>0.59</v>
      </c>
      <c r="O118" s="9">
        <f>IF(line_productivity[[#This Row],[total downtime in hrs]]&gt;line_productivity[[#This Row],[working hours of operator]],line_productivity[[#This Row],[working hours of operator]],line_productivity[[#This Row],[total downtime in hrs]])</f>
        <v>0.59</v>
      </c>
      <c r="P118" s="9">
        <f>IF(line_productivity[[#This Row],[working hours of operator]]=line_productivity[[#This Row],[total downtime in hr2]],(line_productivity[[#This Row],[working hours of operator]]+line_productivity[[#This Row],[total downtime in hr2]])*0.9,line_productivity[[#This Row],[working hours of operator]])</f>
        <v>2.3715244444444425</v>
      </c>
    </row>
    <row r="119" spans="1:16" x14ac:dyDescent="0.25">
      <c r="A119" s="10">
        <v>45557</v>
      </c>
      <c r="B119" t="s">
        <v>22</v>
      </c>
      <c r="C119" s="8">
        <v>422228</v>
      </c>
      <c r="D119" t="s">
        <v>48</v>
      </c>
      <c r="E119" s="26" t="s">
        <v>247</v>
      </c>
      <c r="F119" s="25" t="s">
        <v>248</v>
      </c>
      <c r="G119" s="13">
        <v>1</v>
      </c>
      <c r="H119" s="13">
        <f>line_downtime[[#This Row],[total downtime in mins]]</f>
        <v>31.2</v>
      </c>
      <c r="I119" s="18" t="s">
        <v>88</v>
      </c>
      <c r="J119" t="str">
        <f t="shared" si="1"/>
        <v>Evening Shift</v>
      </c>
      <c r="K119" s="9">
        <f>IF(line_productivity[[#This Row],[End time]]&lt;line_productivity[[#This Row],[Start Time]],((line_productivity[[#This Row],[End time]]+1)-line_productivity[[#This Row],[Start Time]])*24,(line_productivity[[#This Row],[End time]]-line_productivity[[#This Row],[Start Time]])*24)</f>
        <v>2.2712416666666639</v>
      </c>
      <c r="L119" s="9">
        <f>MAX(0,line_productivity[[#This Row],[working hours3]]-line_productivity[[#This Row],[total downtime in hr2]])</f>
        <v>1.7512416666666639</v>
      </c>
      <c r="M119" s="13">
        <f>IF(line_productivity[[#This Row],[Total downtime in min]]&gt;85,85,line_productivity[[#This Row],[Total downtime in min]])</f>
        <v>31.2</v>
      </c>
      <c r="N119" s="9">
        <f>line_productivity[[#This Row],[total downtime in min 2]]/60</f>
        <v>0.52</v>
      </c>
      <c r="O119" s="9">
        <f>IF(line_productivity[[#This Row],[total downtime in hrs]]&gt;line_productivity[[#This Row],[working hours of operator]],line_productivity[[#This Row],[working hours of operator]],line_productivity[[#This Row],[total downtime in hrs]])</f>
        <v>0.52</v>
      </c>
      <c r="P119" s="9">
        <f>IF(line_productivity[[#This Row],[working hours of operator]]=line_productivity[[#This Row],[total downtime in hr2]],(line_productivity[[#This Row],[working hours of operator]]+line_productivity[[#This Row],[total downtime in hr2]])*0.9,line_productivity[[#This Row],[working hours of operator]])</f>
        <v>2.2712416666666639</v>
      </c>
    </row>
    <row r="120" spans="1:16" x14ac:dyDescent="0.25">
      <c r="A120" s="10">
        <v>45558</v>
      </c>
      <c r="B120" t="s">
        <v>23</v>
      </c>
      <c r="C120" s="8">
        <v>422229</v>
      </c>
      <c r="D120" t="s">
        <v>48</v>
      </c>
      <c r="E120" s="26" t="s">
        <v>126</v>
      </c>
      <c r="F120" s="25" t="s">
        <v>249</v>
      </c>
      <c r="G120" s="13">
        <v>1.6333333333333331</v>
      </c>
      <c r="H120" s="13">
        <f>line_downtime[[#This Row],[total downtime in mins]]</f>
        <v>12.6</v>
      </c>
      <c r="I120" s="18" t="s">
        <v>88</v>
      </c>
      <c r="J120" t="str">
        <f t="shared" si="1"/>
        <v>Morning Shift</v>
      </c>
      <c r="K120" s="9">
        <f>IF(line_productivity[[#This Row],[End time]]&lt;line_productivity[[#This Row],[Start Time]],((line_productivity[[#This Row],[End time]]+1)-line_productivity[[#This Row],[Start Time]])*24,(line_productivity[[#This Row],[End time]]-line_productivity[[#This Row],[Start Time]])*24)</f>
        <v>3.2484633333333344</v>
      </c>
      <c r="L120" s="9">
        <f>MAX(0,line_productivity[[#This Row],[working hours3]]-line_productivity[[#This Row],[total downtime in hr2]])</f>
        <v>3.0384633333333344</v>
      </c>
      <c r="M120" s="13">
        <f>IF(line_productivity[[#This Row],[Total downtime in min]]&gt;85,85,line_productivity[[#This Row],[Total downtime in min]])</f>
        <v>12.6</v>
      </c>
      <c r="N120" s="9">
        <f>line_productivity[[#This Row],[total downtime in min 2]]/60</f>
        <v>0.21</v>
      </c>
      <c r="O120" s="9">
        <f>IF(line_productivity[[#This Row],[total downtime in hrs]]&gt;line_productivity[[#This Row],[working hours of operator]],line_productivity[[#This Row],[working hours of operator]],line_productivity[[#This Row],[total downtime in hrs]])</f>
        <v>0.21</v>
      </c>
      <c r="P120" s="9">
        <f>IF(line_productivity[[#This Row],[working hours of operator]]=line_productivity[[#This Row],[total downtime in hr2]],(line_productivity[[#This Row],[working hours of operator]]+line_productivity[[#This Row],[total downtime in hr2]])*0.9,line_productivity[[#This Row],[working hours of operator]])</f>
        <v>3.2484633333333344</v>
      </c>
    </row>
    <row r="121" spans="1:16" x14ac:dyDescent="0.25">
      <c r="A121" s="10">
        <v>45558</v>
      </c>
      <c r="B121" t="s">
        <v>19</v>
      </c>
      <c r="C121" s="8">
        <v>422230</v>
      </c>
      <c r="D121" t="s">
        <v>47</v>
      </c>
      <c r="E121" s="26" t="s">
        <v>250</v>
      </c>
      <c r="F121" s="25" t="s">
        <v>251</v>
      </c>
      <c r="G121" s="13">
        <v>1</v>
      </c>
      <c r="H121" s="13">
        <f>line_downtime[[#This Row],[total downtime in mins]]</f>
        <v>19.200000000000003</v>
      </c>
      <c r="I121" s="18" t="s">
        <v>68</v>
      </c>
      <c r="J121" t="str">
        <f t="shared" si="1"/>
        <v>Morning Shift</v>
      </c>
      <c r="K121" s="9">
        <f>IF(line_productivity[[#This Row],[End time]]&lt;line_productivity[[#This Row],[Start Time]],((line_productivity[[#This Row],[End time]]+1)-line_productivity[[#This Row],[Start Time]])*24,(line_productivity[[#This Row],[End time]]-line_productivity[[#This Row],[Start Time]])*24)</f>
        <v>2.9811016666666661</v>
      </c>
      <c r="L121" s="9">
        <f>MAX(0,line_productivity[[#This Row],[working hours3]]-line_productivity[[#This Row],[total downtime in hr2]])</f>
        <v>2.6611016666666663</v>
      </c>
      <c r="M121" s="13">
        <f>IF(line_productivity[[#This Row],[Total downtime in min]]&gt;85,85,line_productivity[[#This Row],[Total downtime in min]])</f>
        <v>19.200000000000003</v>
      </c>
      <c r="N121" s="9">
        <f>line_productivity[[#This Row],[total downtime in min 2]]/60</f>
        <v>0.32000000000000006</v>
      </c>
      <c r="O121" s="9">
        <f>IF(line_productivity[[#This Row],[total downtime in hrs]]&gt;line_productivity[[#This Row],[working hours of operator]],line_productivity[[#This Row],[working hours of operator]],line_productivity[[#This Row],[total downtime in hrs]])</f>
        <v>0.32000000000000006</v>
      </c>
      <c r="P121" s="9">
        <f>IF(line_productivity[[#This Row],[working hours of operator]]=line_productivity[[#This Row],[total downtime in hr2]],(line_productivity[[#This Row],[working hours of operator]]+line_productivity[[#This Row],[total downtime in hr2]])*0.9,line_productivity[[#This Row],[working hours of operator]])</f>
        <v>2.9811016666666661</v>
      </c>
    </row>
    <row r="122" spans="1:16" x14ac:dyDescent="0.25">
      <c r="A122" s="10">
        <v>45558</v>
      </c>
      <c r="B122" t="s">
        <v>19</v>
      </c>
      <c r="C122" s="8">
        <v>422231</v>
      </c>
      <c r="D122" t="s">
        <v>44</v>
      </c>
      <c r="E122" s="26" t="s">
        <v>252</v>
      </c>
      <c r="F122" s="25" t="s">
        <v>253</v>
      </c>
      <c r="G122" s="13">
        <v>1</v>
      </c>
      <c r="H122" s="13">
        <f>line_downtime[[#This Row],[total downtime in mins]]</f>
        <v>70.800000000000011</v>
      </c>
      <c r="I122" s="18" t="s">
        <v>83</v>
      </c>
      <c r="J122" t="str">
        <f t="shared" si="1"/>
        <v>Morning Shift</v>
      </c>
      <c r="K122" s="9">
        <f>IF(line_productivity[[#This Row],[End time]]&lt;line_productivity[[#This Row],[Start Time]],((line_productivity[[#This Row],[End time]]+1)-line_productivity[[#This Row],[Start Time]])*24,(line_productivity[[#This Row],[End time]]-line_productivity[[#This Row],[Start Time]])*24)</f>
        <v>2.0350808333333319</v>
      </c>
      <c r="L122" s="9">
        <f>MAX(0,line_productivity[[#This Row],[working hours3]]-line_productivity[[#This Row],[total downtime in hr2]])</f>
        <v>0.85508083333333174</v>
      </c>
      <c r="M122" s="13">
        <f>IF(line_productivity[[#This Row],[Total downtime in min]]&gt;85,85,line_productivity[[#This Row],[Total downtime in min]])</f>
        <v>70.800000000000011</v>
      </c>
      <c r="N122" s="9">
        <f>line_productivity[[#This Row],[total downtime in min 2]]/60</f>
        <v>1.1800000000000002</v>
      </c>
      <c r="O122" s="9">
        <f>IF(line_productivity[[#This Row],[total downtime in hrs]]&gt;line_productivity[[#This Row],[working hours of operator]],line_productivity[[#This Row],[working hours of operator]],line_productivity[[#This Row],[total downtime in hrs]])</f>
        <v>1.1800000000000002</v>
      </c>
      <c r="P122" s="9">
        <f>IF(line_productivity[[#This Row],[working hours of operator]]=line_productivity[[#This Row],[total downtime in hr2]],(line_productivity[[#This Row],[working hours of operator]]+line_productivity[[#This Row],[total downtime in hr2]])*0.9,line_productivity[[#This Row],[working hours of operator]])</f>
        <v>2.0350808333333319</v>
      </c>
    </row>
    <row r="123" spans="1:16" x14ac:dyDescent="0.25">
      <c r="A123" s="10">
        <v>45558</v>
      </c>
      <c r="B123" t="s">
        <v>21</v>
      </c>
      <c r="C123" s="8">
        <v>422232</v>
      </c>
      <c r="D123" t="s">
        <v>49</v>
      </c>
      <c r="E123" s="26" t="s">
        <v>254</v>
      </c>
      <c r="F123" s="25" t="s">
        <v>255</v>
      </c>
      <c r="G123" s="13">
        <v>1</v>
      </c>
      <c r="H123" s="13">
        <f>line_downtime[[#This Row],[total downtime in mins]]</f>
        <v>48</v>
      </c>
      <c r="I123" s="18" t="s">
        <v>83</v>
      </c>
      <c r="J123" t="str">
        <f t="shared" si="1"/>
        <v>Evening Shift</v>
      </c>
      <c r="K123" s="9">
        <f>IF(line_productivity[[#This Row],[End time]]&lt;line_productivity[[#This Row],[Start Time]],((line_productivity[[#This Row],[End time]]+1)-line_productivity[[#This Row],[Start Time]])*24,(line_productivity[[#This Row],[End time]]-line_productivity[[#This Row],[Start Time]])*24)</f>
        <v>2.4016652777777745</v>
      </c>
      <c r="L123" s="9">
        <f>MAX(0,line_productivity[[#This Row],[working hours3]]-line_productivity[[#This Row],[total downtime in hr2]])</f>
        <v>1.6016652777777745</v>
      </c>
      <c r="M123" s="13">
        <f>IF(line_productivity[[#This Row],[Total downtime in min]]&gt;85,85,line_productivity[[#This Row],[Total downtime in min]])</f>
        <v>48</v>
      </c>
      <c r="N123" s="9">
        <f>line_productivity[[#This Row],[total downtime in min 2]]/60</f>
        <v>0.8</v>
      </c>
      <c r="O123" s="9">
        <f>IF(line_productivity[[#This Row],[total downtime in hrs]]&gt;line_productivity[[#This Row],[working hours of operator]],line_productivity[[#This Row],[working hours of operator]],line_productivity[[#This Row],[total downtime in hrs]])</f>
        <v>0.8</v>
      </c>
      <c r="P123" s="9">
        <f>IF(line_productivity[[#This Row],[working hours of operator]]=line_productivity[[#This Row],[total downtime in hr2]],(line_productivity[[#This Row],[working hours of operator]]+line_productivity[[#This Row],[total downtime in hr2]])*0.9,line_productivity[[#This Row],[working hours of operator]])</f>
        <v>2.4016652777777745</v>
      </c>
    </row>
    <row r="124" spans="1:16" x14ac:dyDescent="0.25">
      <c r="A124" s="10">
        <v>45559</v>
      </c>
      <c r="B124" t="s">
        <v>21</v>
      </c>
      <c r="C124" s="8">
        <v>422233</v>
      </c>
      <c r="D124" t="s">
        <v>47</v>
      </c>
      <c r="E124" s="26" t="s">
        <v>126</v>
      </c>
      <c r="F124" s="25" t="s">
        <v>256</v>
      </c>
      <c r="G124" s="13">
        <v>1</v>
      </c>
      <c r="H124" s="13">
        <f>line_downtime[[#This Row],[total downtime in mins]]</f>
        <v>21.599999999999998</v>
      </c>
      <c r="I124" s="18" t="s">
        <v>117</v>
      </c>
      <c r="J124" t="str">
        <f t="shared" si="1"/>
        <v>Morning Shift</v>
      </c>
      <c r="K124" s="9">
        <f>IF(line_productivity[[#This Row],[End time]]&lt;line_productivity[[#This Row],[Start Time]],((line_productivity[[#This Row],[End time]]+1)-line_productivity[[#This Row],[Start Time]])*24,(line_productivity[[#This Row],[End time]]-line_productivity[[#This Row],[Start Time]])*24)</f>
        <v>1.4799172222222219</v>
      </c>
      <c r="L124" s="9">
        <f>MAX(0,line_productivity[[#This Row],[working hours3]]-line_productivity[[#This Row],[total downtime in hr2]])</f>
        <v>1.119917222222222</v>
      </c>
      <c r="M124" s="13">
        <f>IF(line_productivity[[#This Row],[Total downtime in min]]&gt;85,85,line_productivity[[#This Row],[Total downtime in min]])</f>
        <v>21.599999999999998</v>
      </c>
      <c r="N124" s="9">
        <f>line_productivity[[#This Row],[total downtime in min 2]]/60</f>
        <v>0.36</v>
      </c>
      <c r="O124" s="9">
        <f>IF(line_productivity[[#This Row],[total downtime in hrs]]&gt;line_productivity[[#This Row],[working hours of operator]],line_productivity[[#This Row],[working hours of operator]],line_productivity[[#This Row],[total downtime in hrs]])</f>
        <v>0.36</v>
      </c>
      <c r="P124" s="9">
        <f>IF(line_productivity[[#This Row],[working hours of operator]]=line_productivity[[#This Row],[total downtime in hr2]],(line_productivity[[#This Row],[working hours of operator]]+line_productivity[[#This Row],[total downtime in hr2]])*0.9,line_productivity[[#This Row],[working hours of operator]])</f>
        <v>1.4799172222222219</v>
      </c>
    </row>
    <row r="125" spans="1:16" x14ac:dyDescent="0.25">
      <c r="A125" s="10">
        <v>45559</v>
      </c>
      <c r="B125" t="s">
        <v>18</v>
      </c>
      <c r="C125" s="8">
        <v>422234</v>
      </c>
      <c r="D125" t="s">
        <v>49</v>
      </c>
      <c r="E125" s="26" t="s">
        <v>257</v>
      </c>
      <c r="F125" s="25" t="s">
        <v>258</v>
      </c>
      <c r="G125" s="13">
        <v>1</v>
      </c>
      <c r="H125" s="13">
        <f>line_downtime[[#This Row],[total downtime in mins]]</f>
        <v>58.800000000000004</v>
      </c>
      <c r="I125" s="18" t="s">
        <v>88</v>
      </c>
      <c r="J125" t="str">
        <f t="shared" si="1"/>
        <v>Morning Shift</v>
      </c>
      <c r="K125" s="9">
        <f>IF(line_productivity[[#This Row],[End time]]&lt;line_productivity[[#This Row],[Start Time]],((line_productivity[[#This Row],[End time]]+1)-line_productivity[[#This Row],[Start Time]])*24,(line_productivity[[#This Row],[End time]]-line_productivity[[#This Row],[Start Time]])*24)</f>
        <v>2.5701988888888896</v>
      </c>
      <c r="L125" s="9">
        <f>MAX(0,line_productivity[[#This Row],[working hours3]]-line_productivity[[#This Row],[total downtime in hr2]])</f>
        <v>1.5901988888888896</v>
      </c>
      <c r="M125" s="13">
        <f>IF(line_productivity[[#This Row],[Total downtime in min]]&gt;85,85,line_productivity[[#This Row],[Total downtime in min]])</f>
        <v>58.800000000000004</v>
      </c>
      <c r="N125" s="9">
        <f>line_productivity[[#This Row],[total downtime in min 2]]/60</f>
        <v>0.98000000000000009</v>
      </c>
      <c r="O125" s="9">
        <f>IF(line_productivity[[#This Row],[total downtime in hrs]]&gt;line_productivity[[#This Row],[working hours of operator]],line_productivity[[#This Row],[working hours of operator]],line_productivity[[#This Row],[total downtime in hrs]])</f>
        <v>0.98000000000000009</v>
      </c>
      <c r="P125" s="9">
        <f>IF(line_productivity[[#This Row],[working hours of operator]]=line_productivity[[#This Row],[total downtime in hr2]],(line_productivity[[#This Row],[working hours of operator]]+line_productivity[[#This Row],[total downtime in hr2]])*0.9,line_productivity[[#This Row],[working hours of operator]])</f>
        <v>2.5701988888888896</v>
      </c>
    </row>
    <row r="126" spans="1:16" x14ac:dyDescent="0.25">
      <c r="A126" s="10">
        <v>45559</v>
      </c>
      <c r="B126" t="s">
        <v>23</v>
      </c>
      <c r="C126" s="8">
        <v>422235</v>
      </c>
      <c r="D126" t="s">
        <v>49</v>
      </c>
      <c r="E126" s="26" t="s">
        <v>259</v>
      </c>
      <c r="F126" s="25" t="s">
        <v>260</v>
      </c>
      <c r="G126" s="13">
        <v>1.6333333333333331</v>
      </c>
      <c r="H126" s="13">
        <f>line_downtime[[#This Row],[total downtime in mins]]</f>
        <v>48.599999999999994</v>
      </c>
      <c r="I126" s="18" t="s">
        <v>105</v>
      </c>
      <c r="J126" t="str">
        <f t="shared" si="1"/>
        <v>Morning Shift</v>
      </c>
      <c r="K126" s="9">
        <f>IF(line_productivity[[#This Row],[End time]]&lt;line_productivity[[#This Row],[Start Time]],((line_productivity[[#This Row],[End time]]+1)-line_productivity[[#This Row],[Start Time]])*24,(line_productivity[[#This Row],[End time]]-line_productivity[[#This Row],[Start Time]])*24)</f>
        <v>3.6130936111111125</v>
      </c>
      <c r="L126" s="9">
        <f>MAX(0,line_productivity[[#This Row],[working hours3]]-line_productivity[[#This Row],[total downtime in hr2]])</f>
        <v>2.8030936111111124</v>
      </c>
      <c r="M126" s="13">
        <f>IF(line_productivity[[#This Row],[Total downtime in min]]&gt;85,85,line_productivity[[#This Row],[Total downtime in min]])</f>
        <v>48.599999999999994</v>
      </c>
      <c r="N126" s="9">
        <f>line_productivity[[#This Row],[total downtime in min 2]]/60</f>
        <v>0.80999999999999994</v>
      </c>
      <c r="O126" s="9">
        <f>IF(line_productivity[[#This Row],[total downtime in hrs]]&gt;line_productivity[[#This Row],[working hours of operator]],line_productivity[[#This Row],[working hours of operator]],line_productivity[[#This Row],[total downtime in hrs]])</f>
        <v>0.80999999999999994</v>
      </c>
      <c r="P126" s="9">
        <f>IF(line_productivity[[#This Row],[working hours of operator]]=line_productivity[[#This Row],[total downtime in hr2]],(line_productivity[[#This Row],[working hours of operator]]+line_productivity[[#This Row],[total downtime in hr2]])*0.9,line_productivity[[#This Row],[working hours of operator]])</f>
        <v>3.6130936111111125</v>
      </c>
    </row>
    <row r="127" spans="1:16" x14ac:dyDescent="0.25">
      <c r="A127" s="10">
        <v>45559</v>
      </c>
      <c r="B127" t="s">
        <v>19</v>
      </c>
      <c r="C127" s="8">
        <v>422236</v>
      </c>
      <c r="D127" t="s">
        <v>51</v>
      </c>
      <c r="E127" s="26" t="s">
        <v>261</v>
      </c>
      <c r="F127" s="25" t="s">
        <v>262</v>
      </c>
      <c r="G127" s="13">
        <v>1</v>
      </c>
      <c r="H127" s="13">
        <f>line_downtime[[#This Row],[total downtime in mins]]</f>
        <v>23.4</v>
      </c>
      <c r="I127" s="18" t="s">
        <v>88</v>
      </c>
      <c r="J127" t="str">
        <f t="shared" si="1"/>
        <v>Evening Shift</v>
      </c>
      <c r="K127" s="9">
        <f>IF(line_productivity[[#This Row],[End time]]&lt;line_productivity[[#This Row],[Start Time]],((line_productivity[[#This Row],[End time]]+1)-line_productivity[[#This Row],[Start Time]])*24,(line_productivity[[#This Row],[End time]]-line_productivity[[#This Row],[Start Time]])*24)</f>
        <v>2.395986388888887</v>
      </c>
      <c r="L127" s="9">
        <f>MAX(0,line_productivity[[#This Row],[working hours3]]-line_productivity[[#This Row],[total downtime in hr2]])</f>
        <v>2.0059863888888869</v>
      </c>
      <c r="M127" s="13">
        <f>IF(line_productivity[[#This Row],[Total downtime in min]]&gt;85,85,line_productivity[[#This Row],[Total downtime in min]])</f>
        <v>23.4</v>
      </c>
      <c r="N127" s="9">
        <f>line_productivity[[#This Row],[total downtime in min 2]]/60</f>
        <v>0.38999999999999996</v>
      </c>
      <c r="O127" s="9">
        <f>IF(line_productivity[[#This Row],[total downtime in hrs]]&gt;line_productivity[[#This Row],[working hours of operator]],line_productivity[[#This Row],[working hours of operator]],line_productivity[[#This Row],[total downtime in hrs]])</f>
        <v>0.38999999999999996</v>
      </c>
      <c r="P127" s="9">
        <f>IF(line_productivity[[#This Row],[working hours of operator]]=line_productivity[[#This Row],[total downtime in hr2]],(line_productivity[[#This Row],[working hours of operator]]+line_productivity[[#This Row],[total downtime in hr2]])*0.9,line_productivity[[#This Row],[working hours of operator]])</f>
        <v>2.395986388888887</v>
      </c>
    </row>
    <row r="128" spans="1:16" x14ac:dyDescent="0.25">
      <c r="A128" s="10">
        <v>45560</v>
      </c>
      <c r="B128" t="s">
        <v>21</v>
      </c>
      <c r="C128" s="8">
        <v>422237</v>
      </c>
      <c r="D128" t="s">
        <v>49</v>
      </c>
      <c r="E128" s="26" t="s">
        <v>126</v>
      </c>
      <c r="F128" s="25" t="s">
        <v>263</v>
      </c>
      <c r="G128" s="13">
        <v>1</v>
      </c>
      <c r="H128" s="13">
        <f>line_downtime[[#This Row],[total downtime in mins]]</f>
        <v>87.000000000000014</v>
      </c>
      <c r="I128" s="18" t="s">
        <v>92</v>
      </c>
      <c r="J128" t="str">
        <f t="shared" si="1"/>
        <v>Morning Shift</v>
      </c>
      <c r="K128" s="9">
        <f>IF(line_productivity[[#This Row],[End time]]&lt;line_productivity[[#This Row],[Start Time]],((line_productivity[[#This Row],[End time]]+1)-line_productivity[[#This Row],[Start Time]])*24,(line_productivity[[#This Row],[End time]]-line_productivity[[#This Row],[Start Time]])*24)</f>
        <v>2.1271299999999997</v>
      </c>
      <c r="L128" s="9">
        <f>MAX(0,line_productivity[[#This Row],[working hours3]]-line_productivity[[#This Row],[total downtime in hr2]])</f>
        <v>0.710463333333333</v>
      </c>
      <c r="M128" s="13">
        <f>IF(line_productivity[[#This Row],[Total downtime in min]]&gt;85,85,line_productivity[[#This Row],[Total downtime in min]])</f>
        <v>85</v>
      </c>
      <c r="N128" s="9">
        <f>line_productivity[[#This Row],[total downtime in min 2]]/60</f>
        <v>1.4166666666666667</v>
      </c>
      <c r="O128" s="9">
        <f>IF(line_productivity[[#This Row],[total downtime in hrs]]&gt;line_productivity[[#This Row],[working hours of operator]],line_productivity[[#This Row],[working hours of operator]],line_productivity[[#This Row],[total downtime in hrs]])</f>
        <v>1.4166666666666667</v>
      </c>
      <c r="P128" s="9">
        <f>IF(line_productivity[[#This Row],[working hours of operator]]=line_productivity[[#This Row],[total downtime in hr2]],(line_productivity[[#This Row],[working hours of operator]]+line_productivity[[#This Row],[total downtime in hr2]])*0.9,line_productivity[[#This Row],[working hours of operator]])</f>
        <v>2.1271299999999997</v>
      </c>
    </row>
    <row r="129" spans="1:16" x14ac:dyDescent="0.25">
      <c r="A129" s="10">
        <v>45560</v>
      </c>
      <c r="B129" t="s">
        <v>18</v>
      </c>
      <c r="C129" s="8">
        <v>422238</v>
      </c>
      <c r="D129" t="s">
        <v>43</v>
      </c>
      <c r="E129" s="26" t="s">
        <v>264</v>
      </c>
      <c r="F129" s="25" t="s">
        <v>265</v>
      </c>
      <c r="G129" s="13">
        <v>1</v>
      </c>
      <c r="H129" s="13">
        <f>line_downtime[[#This Row],[total downtime in mins]]</f>
        <v>25.799999999999997</v>
      </c>
      <c r="I129" s="18" t="s">
        <v>90</v>
      </c>
      <c r="J129" t="str">
        <f t="shared" si="1"/>
        <v>Morning Shift</v>
      </c>
      <c r="K129" s="9">
        <f>IF(line_productivity[[#This Row],[End time]]&lt;line_productivity[[#This Row],[Start Time]],((line_productivity[[#This Row],[End time]]+1)-line_productivity[[#This Row],[Start Time]])*24,(line_productivity[[#This Row],[End time]]-line_productivity[[#This Row],[Start Time]])*24)</f>
        <v>2.5159038888888889</v>
      </c>
      <c r="L129" s="9">
        <f>MAX(0,line_productivity[[#This Row],[working hours3]]-line_productivity[[#This Row],[total downtime in hr2]])</f>
        <v>2.0859038888888888</v>
      </c>
      <c r="M129" s="13">
        <f>IF(line_productivity[[#This Row],[Total downtime in min]]&gt;85,85,line_productivity[[#This Row],[Total downtime in min]])</f>
        <v>25.799999999999997</v>
      </c>
      <c r="N129" s="9">
        <f>line_productivity[[#This Row],[total downtime in min 2]]/60</f>
        <v>0.42999999999999994</v>
      </c>
      <c r="O129" s="9">
        <f>IF(line_productivity[[#This Row],[total downtime in hrs]]&gt;line_productivity[[#This Row],[working hours of operator]],line_productivity[[#This Row],[working hours of operator]],line_productivity[[#This Row],[total downtime in hrs]])</f>
        <v>0.42999999999999994</v>
      </c>
      <c r="P129" s="9">
        <f>IF(line_productivity[[#This Row],[working hours of operator]]=line_productivity[[#This Row],[total downtime in hr2]],(line_productivity[[#This Row],[working hours of operator]]+line_productivity[[#This Row],[total downtime in hr2]])*0.9,line_productivity[[#This Row],[working hours of operator]])</f>
        <v>2.5159038888888889</v>
      </c>
    </row>
    <row r="130" spans="1:16" x14ac:dyDescent="0.25">
      <c r="A130" s="10">
        <v>45560</v>
      </c>
      <c r="B130" t="s">
        <v>19</v>
      </c>
      <c r="C130" s="8">
        <v>422239</v>
      </c>
      <c r="D130" t="s">
        <v>43</v>
      </c>
      <c r="E130" s="26" t="s">
        <v>266</v>
      </c>
      <c r="F130" s="25" t="s">
        <v>267</v>
      </c>
      <c r="G130" s="13">
        <v>1</v>
      </c>
      <c r="H130" s="13">
        <f>line_downtime[[#This Row],[total downtime in mins]]</f>
        <v>14.399999999999999</v>
      </c>
      <c r="I130" s="18" t="s">
        <v>81</v>
      </c>
      <c r="J130" t="str">
        <f t="shared" ref="J130:J193" si="2">IF(HOUR(E130)&lt;12, "Morning Shift", "Evening Shift")</f>
        <v>Morning Shift</v>
      </c>
      <c r="K130" s="9">
        <f>IF(line_productivity[[#This Row],[End time]]&lt;line_productivity[[#This Row],[Start Time]],((line_productivity[[#This Row],[End time]]+1)-line_productivity[[#This Row],[Start Time]])*24,(line_productivity[[#This Row],[End time]]-line_productivity[[#This Row],[Start Time]])*24)</f>
        <v>2.3098483333333357</v>
      </c>
      <c r="L130" s="9">
        <f>MAX(0,line_productivity[[#This Row],[working hours3]]-line_productivity[[#This Row],[total downtime in hr2]])</f>
        <v>2.069848333333336</v>
      </c>
      <c r="M130" s="13">
        <f>IF(line_productivity[[#This Row],[Total downtime in min]]&gt;85,85,line_productivity[[#This Row],[Total downtime in min]])</f>
        <v>14.399999999999999</v>
      </c>
      <c r="N130" s="9">
        <f>line_productivity[[#This Row],[total downtime in min 2]]/60</f>
        <v>0.23999999999999996</v>
      </c>
      <c r="O130" s="9">
        <f>IF(line_productivity[[#This Row],[total downtime in hrs]]&gt;line_productivity[[#This Row],[working hours of operator]],line_productivity[[#This Row],[working hours of operator]],line_productivity[[#This Row],[total downtime in hrs]])</f>
        <v>0.23999999999999996</v>
      </c>
      <c r="P130" s="9">
        <f>IF(line_productivity[[#This Row],[working hours of operator]]=line_productivity[[#This Row],[total downtime in hr2]],(line_productivity[[#This Row],[working hours of operator]]+line_productivity[[#This Row],[total downtime in hr2]])*0.9,line_productivity[[#This Row],[working hours of operator]])</f>
        <v>2.3098483333333357</v>
      </c>
    </row>
    <row r="131" spans="1:16" x14ac:dyDescent="0.25">
      <c r="A131" s="10">
        <v>45560</v>
      </c>
      <c r="B131" t="s">
        <v>23</v>
      </c>
      <c r="C131" s="8">
        <v>422240</v>
      </c>
      <c r="D131" t="s">
        <v>52</v>
      </c>
      <c r="E131" s="26" t="s">
        <v>268</v>
      </c>
      <c r="F131" s="25" t="s">
        <v>269</v>
      </c>
      <c r="G131" s="13">
        <v>1.6333333333333331</v>
      </c>
      <c r="H131" s="13">
        <f>line_downtime[[#This Row],[total downtime in mins]]</f>
        <v>27</v>
      </c>
      <c r="I131" s="18" t="s">
        <v>72</v>
      </c>
      <c r="J131" t="str">
        <f t="shared" si="2"/>
        <v>Evening Shift</v>
      </c>
      <c r="K131" s="9">
        <f>IF(line_productivity[[#This Row],[End time]]&lt;line_productivity[[#This Row],[Start Time]],((line_productivity[[#This Row],[End time]]+1)-line_productivity[[#This Row],[Start Time]])*24,(line_productivity[[#This Row],[End time]]-line_productivity[[#This Row],[Start Time]])*24)</f>
        <v>2.7438394444444443</v>
      </c>
      <c r="L131" s="9">
        <f>MAX(0,line_productivity[[#This Row],[working hours3]]-line_productivity[[#This Row],[total downtime in hr2]])</f>
        <v>2.2938394444444441</v>
      </c>
      <c r="M131" s="13">
        <f>IF(line_productivity[[#This Row],[Total downtime in min]]&gt;85,85,line_productivity[[#This Row],[Total downtime in min]])</f>
        <v>27</v>
      </c>
      <c r="N131" s="9">
        <f>line_productivity[[#This Row],[total downtime in min 2]]/60</f>
        <v>0.45</v>
      </c>
      <c r="O131" s="9">
        <f>IF(line_productivity[[#This Row],[total downtime in hrs]]&gt;line_productivity[[#This Row],[working hours of operator]],line_productivity[[#This Row],[working hours of operator]],line_productivity[[#This Row],[total downtime in hrs]])</f>
        <v>0.45</v>
      </c>
      <c r="P131" s="9">
        <f>IF(line_productivity[[#This Row],[working hours of operator]]=line_productivity[[#This Row],[total downtime in hr2]],(line_productivity[[#This Row],[working hours of operator]]+line_productivity[[#This Row],[total downtime in hr2]])*0.9,line_productivity[[#This Row],[working hours of operator]])</f>
        <v>2.7438394444444443</v>
      </c>
    </row>
    <row r="132" spans="1:16" x14ac:dyDescent="0.25">
      <c r="A132" s="10">
        <v>45561</v>
      </c>
      <c r="B132" t="s">
        <v>20</v>
      </c>
      <c r="C132" s="8">
        <v>422241</v>
      </c>
      <c r="D132" t="s">
        <v>47</v>
      </c>
      <c r="E132" s="26" t="s">
        <v>126</v>
      </c>
      <c r="F132" s="25" t="s">
        <v>270</v>
      </c>
      <c r="G132" s="13">
        <v>1</v>
      </c>
      <c r="H132" s="13">
        <f>line_downtime[[#This Row],[total downtime in mins]]</f>
        <v>11.399999999999999</v>
      </c>
      <c r="I132" s="18" t="s">
        <v>83</v>
      </c>
      <c r="J132" t="str">
        <f t="shared" si="2"/>
        <v>Morning Shift</v>
      </c>
      <c r="K132" s="9">
        <f>IF(line_productivity[[#This Row],[End time]]&lt;line_productivity[[#This Row],[Start Time]],((line_productivity[[#This Row],[End time]]+1)-line_productivity[[#This Row],[Start Time]])*24,(line_productivity[[#This Row],[End time]]-line_productivity[[#This Row],[Start Time]])*24)</f>
        <v>2.3293627777777774</v>
      </c>
      <c r="L132" s="9">
        <f>MAX(0,line_productivity[[#This Row],[working hours3]]-line_productivity[[#This Row],[total downtime in hr2]])</f>
        <v>2.1393627777777775</v>
      </c>
      <c r="M132" s="13">
        <f>IF(line_productivity[[#This Row],[Total downtime in min]]&gt;85,85,line_productivity[[#This Row],[Total downtime in min]])</f>
        <v>11.399999999999999</v>
      </c>
      <c r="N132" s="9">
        <f>line_productivity[[#This Row],[total downtime in min 2]]/60</f>
        <v>0.18999999999999997</v>
      </c>
      <c r="O132" s="9">
        <f>IF(line_productivity[[#This Row],[total downtime in hrs]]&gt;line_productivity[[#This Row],[working hours of operator]],line_productivity[[#This Row],[working hours of operator]],line_productivity[[#This Row],[total downtime in hrs]])</f>
        <v>0.18999999999999997</v>
      </c>
      <c r="P132" s="9">
        <f>IF(line_productivity[[#This Row],[working hours of operator]]=line_productivity[[#This Row],[total downtime in hr2]],(line_productivity[[#This Row],[working hours of operator]]+line_productivity[[#This Row],[total downtime in hr2]])*0.9,line_productivity[[#This Row],[working hours of operator]])</f>
        <v>2.3293627777777774</v>
      </c>
    </row>
    <row r="133" spans="1:16" x14ac:dyDescent="0.25">
      <c r="A133" s="10">
        <v>45561</v>
      </c>
      <c r="B133" t="s">
        <v>21</v>
      </c>
      <c r="C133" s="8">
        <v>422242</v>
      </c>
      <c r="D133" t="s">
        <v>49</v>
      </c>
      <c r="E133" s="26" t="s">
        <v>271</v>
      </c>
      <c r="F133" s="25" t="s">
        <v>272</v>
      </c>
      <c r="G133" s="13">
        <v>1</v>
      </c>
      <c r="H133" s="13">
        <f>line_downtime[[#This Row],[total downtime in mins]]</f>
        <v>48.000000000000007</v>
      </c>
      <c r="I133" s="18" t="s">
        <v>88</v>
      </c>
      <c r="J133" t="str">
        <f t="shared" si="2"/>
        <v>Morning Shift</v>
      </c>
      <c r="K133" s="9">
        <f>IF(line_productivity[[#This Row],[End time]]&lt;line_productivity[[#This Row],[Start Time]],((line_productivity[[#This Row],[End time]]+1)-line_productivity[[#This Row],[Start Time]])*24,(line_productivity[[#This Row],[End time]]-line_productivity[[#This Row],[Start Time]])*24)</f>
        <v>2.6093630555555567</v>
      </c>
      <c r="L133" s="9">
        <f>MAX(0,line_productivity[[#This Row],[working hours3]]-line_productivity[[#This Row],[total downtime in hr2]])</f>
        <v>1.8093630555555564</v>
      </c>
      <c r="M133" s="13">
        <f>IF(line_productivity[[#This Row],[Total downtime in min]]&gt;85,85,line_productivity[[#This Row],[Total downtime in min]])</f>
        <v>48.000000000000007</v>
      </c>
      <c r="N133" s="9">
        <f>line_productivity[[#This Row],[total downtime in min 2]]/60</f>
        <v>0.80000000000000016</v>
      </c>
      <c r="O133" s="9">
        <f>IF(line_productivity[[#This Row],[total downtime in hrs]]&gt;line_productivity[[#This Row],[working hours of operator]],line_productivity[[#This Row],[working hours of operator]],line_productivity[[#This Row],[total downtime in hrs]])</f>
        <v>0.80000000000000016</v>
      </c>
      <c r="P133" s="9">
        <f>IF(line_productivity[[#This Row],[working hours of operator]]=line_productivity[[#This Row],[total downtime in hr2]],(line_productivity[[#This Row],[working hours of operator]]+line_productivity[[#This Row],[total downtime in hr2]])*0.9,line_productivity[[#This Row],[working hours of operator]])</f>
        <v>2.6093630555555567</v>
      </c>
    </row>
    <row r="134" spans="1:16" x14ac:dyDescent="0.25">
      <c r="A134" s="10">
        <v>45561</v>
      </c>
      <c r="B134" t="s">
        <v>19</v>
      </c>
      <c r="C134" s="8">
        <v>422243</v>
      </c>
      <c r="D134" t="s">
        <v>50</v>
      </c>
      <c r="E134" s="26" t="s">
        <v>273</v>
      </c>
      <c r="F134" s="25" t="s">
        <v>274</v>
      </c>
      <c r="G134" s="13">
        <v>1</v>
      </c>
      <c r="H134" s="13">
        <f>line_downtime[[#This Row],[total downtime in mins]]</f>
        <v>24</v>
      </c>
      <c r="I134" s="18" t="s">
        <v>70</v>
      </c>
      <c r="J134" t="str">
        <f t="shared" si="2"/>
        <v>Morning Shift</v>
      </c>
      <c r="K134" s="9">
        <f>IF(line_productivity[[#This Row],[End time]]&lt;line_productivity[[#This Row],[Start Time]],((line_productivity[[#This Row],[End time]]+1)-line_productivity[[#This Row],[Start Time]])*24,(line_productivity[[#This Row],[End time]]-line_productivity[[#This Row],[Start Time]])*24)</f>
        <v>2.7185302777777767</v>
      </c>
      <c r="L134" s="9">
        <f>MAX(0,line_productivity[[#This Row],[working hours3]]-line_productivity[[#This Row],[total downtime in hr2]])</f>
        <v>2.3185302777777768</v>
      </c>
      <c r="M134" s="13">
        <f>IF(line_productivity[[#This Row],[Total downtime in min]]&gt;85,85,line_productivity[[#This Row],[Total downtime in min]])</f>
        <v>24</v>
      </c>
      <c r="N134" s="9">
        <f>line_productivity[[#This Row],[total downtime in min 2]]/60</f>
        <v>0.4</v>
      </c>
      <c r="O134" s="9">
        <f>IF(line_productivity[[#This Row],[total downtime in hrs]]&gt;line_productivity[[#This Row],[working hours of operator]],line_productivity[[#This Row],[working hours of operator]],line_productivity[[#This Row],[total downtime in hrs]])</f>
        <v>0.4</v>
      </c>
      <c r="P134" s="9">
        <f>IF(line_productivity[[#This Row],[working hours of operator]]=line_productivity[[#This Row],[total downtime in hr2]],(line_productivity[[#This Row],[working hours of operator]]+line_productivity[[#This Row],[total downtime in hr2]])*0.9,line_productivity[[#This Row],[working hours of operator]])</f>
        <v>2.7185302777777767</v>
      </c>
    </row>
    <row r="135" spans="1:16" x14ac:dyDescent="0.25">
      <c r="A135" s="10">
        <v>45561</v>
      </c>
      <c r="B135" t="s">
        <v>23</v>
      </c>
      <c r="C135" s="8">
        <v>422244</v>
      </c>
      <c r="D135" t="s">
        <v>47</v>
      </c>
      <c r="E135" s="26" t="s">
        <v>275</v>
      </c>
      <c r="F135" s="25" t="s">
        <v>276</v>
      </c>
      <c r="G135" s="13">
        <v>1.6333333333333331</v>
      </c>
      <c r="H135" s="13">
        <f>line_downtime[[#This Row],[total downtime in mins]]</f>
        <v>101.39999999999999</v>
      </c>
      <c r="I135" s="18" t="s">
        <v>90</v>
      </c>
      <c r="J135" t="str">
        <f t="shared" si="2"/>
        <v>Evening Shift</v>
      </c>
      <c r="K135" s="9">
        <f>IF(line_productivity[[#This Row],[End time]]&lt;line_productivity[[#This Row],[Start Time]],((line_productivity[[#This Row],[End time]]+1)-line_productivity[[#This Row],[Start Time]])*24,(line_productivity[[#This Row],[End time]]-line_productivity[[#This Row],[Start Time]])*24)</f>
        <v>3.569233888888891</v>
      </c>
      <c r="L135" s="9">
        <f>MAX(0,line_productivity[[#This Row],[working hours3]]-line_productivity[[#This Row],[total downtime in hr2]])</f>
        <v>2.1525672222222241</v>
      </c>
      <c r="M135" s="13">
        <f>IF(line_productivity[[#This Row],[Total downtime in min]]&gt;85,85,line_productivity[[#This Row],[Total downtime in min]])</f>
        <v>85</v>
      </c>
      <c r="N135" s="9">
        <f>line_productivity[[#This Row],[total downtime in min 2]]/60</f>
        <v>1.4166666666666667</v>
      </c>
      <c r="O135" s="9">
        <f>IF(line_productivity[[#This Row],[total downtime in hrs]]&gt;line_productivity[[#This Row],[working hours of operator]],line_productivity[[#This Row],[working hours of operator]],line_productivity[[#This Row],[total downtime in hrs]])</f>
        <v>1.4166666666666667</v>
      </c>
      <c r="P135" s="9">
        <f>IF(line_productivity[[#This Row],[working hours of operator]]=line_productivity[[#This Row],[total downtime in hr2]],(line_productivity[[#This Row],[working hours of operator]]+line_productivity[[#This Row],[total downtime in hr2]])*0.9,line_productivity[[#This Row],[working hours of operator]])</f>
        <v>3.569233888888891</v>
      </c>
    </row>
    <row r="136" spans="1:16" x14ac:dyDescent="0.25">
      <c r="A136" s="10">
        <v>45562</v>
      </c>
      <c r="B136" t="s">
        <v>23</v>
      </c>
      <c r="C136" s="8">
        <v>422245</v>
      </c>
      <c r="D136" t="s">
        <v>43</v>
      </c>
      <c r="E136" s="26" t="s">
        <v>126</v>
      </c>
      <c r="F136" s="25" t="s">
        <v>277</v>
      </c>
      <c r="G136" s="13">
        <v>1.6333333333333331</v>
      </c>
      <c r="H136" s="13">
        <f>line_downtime[[#This Row],[total downtime in mins]]</f>
        <v>33</v>
      </c>
      <c r="I136" s="18" t="s">
        <v>70</v>
      </c>
      <c r="J136" t="str">
        <f t="shared" si="2"/>
        <v>Morning Shift</v>
      </c>
      <c r="K136" s="9">
        <f>IF(line_productivity[[#This Row],[End time]]&lt;line_productivity[[#This Row],[Start Time]],((line_productivity[[#This Row],[End time]]+1)-line_productivity[[#This Row],[Start Time]])*24,(line_productivity[[#This Row],[End time]]-line_productivity[[#This Row],[Start Time]])*24)</f>
        <v>3.2941672222222222</v>
      </c>
      <c r="L136" s="9">
        <f>MAX(0,line_productivity[[#This Row],[working hours3]]-line_productivity[[#This Row],[total downtime in hr2]])</f>
        <v>2.744167222222222</v>
      </c>
      <c r="M136" s="13">
        <f>IF(line_productivity[[#This Row],[Total downtime in min]]&gt;85,85,line_productivity[[#This Row],[Total downtime in min]])</f>
        <v>33</v>
      </c>
      <c r="N136" s="9">
        <f>line_productivity[[#This Row],[total downtime in min 2]]/60</f>
        <v>0.55000000000000004</v>
      </c>
      <c r="O136" s="9">
        <f>IF(line_productivity[[#This Row],[total downtime in hrs]]&gt;line_productivity[[#This Row],[working hours of operator]],line_productivity[[#This Row],[working hours of operator]],line_productivity[[#This Row],[total downtime in hrs]])</f>
        <v>0.55000000000000004</v>
      </c>
      <c r="P136" s="9">
        <f>IF(line_productivity[[#This Row],[working hours of operator]]=line_productivity[[#This Row],[total downtime in hr2]],(line_productivity[[#This Row],[working hours of operator]]+line_productivity[[#This Row],[total downtime in hr2]])*0.9,line_productivity[[#This Row],[working hours of operator]])</f>
        <v>3.2941672222222222</v>
      </c>
    </row>
    <row r="137" spans="1:16" x14ac:dyDescent="0.25">
      <c r="A137" s="10">
        <v>45562</v>
      </c>
      <c r="B137" t="s">
        <v>19</v>
      </c>
      <c r="C137" s="8">
        <v>422246</v>
      </c>
      <c r="D137" t="s">
        <v>52</v>
      </c>
      <c r="E137" s="26" t="s">
        <v>278</v>
      </c>
      <c r="F137" s="25" t="s">
        <v>279</v>
      </c>
      <c r="G137" s="13">
        <v>1</v>
      </c>
      <c r="H137" s="13">
        <f>line_downtime[[#This Row],[total downtime in mins]]</f>
        <v>53.399999999999991</v>
      </c>
      <c r="I137" s="18" t="s">
        <v>81</v>
      </c>
      <c r="J137" t="str">
        <f t="shared" si="2"/>
        <v>Morning Shift</v>
      </c>
      <c r="K137" s="9">
        <f>IF(line_productivity[[#This Row],[End time]]&lt;line_productivity[[#This Row],[Start Time]],((line_productivity[[#This Row],[End time]]+1)-line_productivity[[#This Row],[Start Time]])*24,(line_productivity[[#This Row],[End time]]-line_productivity[[#This Row],[Start Time]])*24)</f>
        <v>2.5792875</v>
      </c>
      <c r="L137" s="9">
        <f>MAX(0,line_productivity[[#This Row],[working hours3]]-line_productivity[[#This Row],[total downtime in hr2]])</f>
        <v>1.6892875000000001</v>
      </c>
      <c r="M137" s="13">
        <f>IF(line_productivity[[#This Row],[Total downtime in min]]&gt;85,85,line_productivity[[#This Row],[Total downtime in min]])</f>
        <v>53.399999999999991</v>
      </c>
      <c r="N137" s="9">
        <f>line_productivity[[#This Row],[total downtime in min 2]]/60</f>
        <v>0.8899999999999999</v>
      </c>
      <c r="O137" s="9">
        <f>IF(line_productivity[[#This Row],[total downtime in hrs]]&gt;line_productivity[[#This Row],[working hours of operator]],line_productivity[[#This Row],[working hours of operator]],line_productivity[[#This Row],[total downtime in hrs]])</f>
        <v>0.8899999999999999</v>
      </c>
      <c r="P137" s="9">
        <f>IF(line_productivity[[#This Row],[working hours of operator]]=line_productivity[[#This Row],[total downtime in hr2]],(line_productivity[[#This Row],[working hours of operator]]+line_productivity[[#This Row],[total downtime in hr2]])*0.9,line_productivity[[#This Row],[working hours of operator]])</f>
        <v>2.5792875</v>
      </c>
    </row>
    <row r="138" spans="1:16" x14ac:dyDescent="0.25">
      <c r="A138" s="10">
        <v>45562</v>
      </c>
      <c r="B138" t="s">
        <v>19</v>
      </c>
      <c r="C138" s="8">
        <v>422247</v>
      </c>
      <c r="D138" t="s">
        <v>47</v>
      </c>
      <c r="E138" s="26" t="s">
        <v>280</v>
      </c>
      <c r="F138" s="25" t="s">
        <v>281</v>
      </c>
      <c r="G138" s="13">
        <v>1</v>
      </c>
      <c r="H138" s="13">
        <f>line_downtime[[#This Row],[total downtime in mins]]</f>
        <v>11.4</v>
      </c>
      <c r="I138" s="18" t="s">
        <v>76</v>
      </c>
      <c r="J138" t="str">
        <f t="shared" si="2"/>
        <v>Evening Shift</v>
      </c>
      <c r="K138" s="9">
        <f>IF(line_productivity[[#This Row],[End time]]&lt;line_productivity[[#This Row],[Start Time]],((line_productivity[[#This Row],[End time]]+1)-line_productivity[[#This Row],[Start Time]])*24,(line_productivity[[#This Row],[End time]]-line_productivity[[#This Row],[Start Time]])*24)</f>
        <v>2.2986469444444451</v>
      </c>
      <c r="L138" s="9">
        <f>MAX(0,line_productivity[[#This Row],[working hours3]]-line_productivity[[#This Row],[total downtime in hr2]])</f>
        <v>2.1086469444444451</v>
      </c>
      <c r="M138" s="13">
        <f>IF(line_productivity[[#This Row],[Total downtime in min]]&gt;85,85,line_productivity[[#This Row],[Total downtime in min]])</f>
        <v>11.4</v>
      </c>
      <c r="N138" s="9">
        <f>line_productivity[[#This Row],[total downtime in min 2]]/60</f>
        <v>0.19</v>
      </c>
      <c r="O138" s="9">
        <f>IF(line_productivity[[#This Row],[total downtime in hrs]]&gt;line_productivity[[#This Row],[working hours of operator]],line_productivity[[#This Row],[working hours of operator]],line_productivity[[#This Row],[total downtime in hrs]])</f>
        <v>0.19</v>
      </c>
      <c r="P138" s="9">
        <f>IF(line_productivity[[#This Row],[working hours of operator]]=line_productivity[[#This Row],[total downtime in hr2]],(line_productivity[[#This Row],[working hours of operator]]+line_productivity[[#This Row],[total downtime in hr2]])*0.9,line_productivity[[#This Row],[working hours of operator]])</f>
        <v>2.2986469444444451</v>
      </c>
    </row>
    <row r="139" spans="1:16" x14ac:dyDescent="0.25">
      <c r="A139" s="10">
        <v>45562</v>
      </c>
      <c r="B139" t="s">
        <v>19</v>
      </c>
      <c r="C139" s="8">
        <v>422248</v>
      </c>
      <c r="D139" t="s">
        <v>51</v>
      </c>
      <c r="E139" s="26" t="s">
        <v>282</v>
      </c>
      <c r="F139" s="25" t="s">
        <v>283</v>
      </c>
      <c r="G139" s="13">
        <v>1</v>
      </c>
      <c r="H139" s="13">
        <f>line_downtime[[#This Row],[total downtime in mins]]</f>
        <v>18</v>
      </c>
      <c r="I139" s="18" t="s">
        <v>76</v>
      </c>
      <c r="J139" t="str">
        <f t="shared" si="2"/>
        <v>Evening Shift</v>
      </c>
      <c r="K139" s="9">
        <f>IF(line_productivity[[#This Row],[End time]]&lt;line_productivity[[#This Row],[Start Time]],((line_productivity[[#This Row],[End time]]+1)-line_productivity[[#This Row],[Start Time]])*24,(line_productivity[[#This Row],[End time]]-line_productivity[[#This Row],[Start Time]])*24)</f>
        <v>2.5323227777777788</v>
      </c>
      <c r="L139" s="9">
        <f>MAX(0,line_productivity[[#This Row],[working hours3]]-line_productivity[[#This Row],[total downtime in hr2]])</f>
        <v>2.232322777777779</v>
      </c>
      <c r="M139" s="13">
        <f>IF(line_productivity[[#This Row],[Total downtime in min]]&gt;85,85,line_productivity[[#This Row],[Total downtime in min]])</f>
        <v>18</v>
      </c>
      <c r="N139" s="9">
        <f>line_productivity[[#This Row],[total downtime in min 2]]/60</f>
        <v>0.3</v>
      </c>
      <c r="O139" s="9">
        <f>IF(line_productivity[[#This Row],[total downtime in hrs]]&gt;line_productivity[[#This Row],[working hours of operator]],line_productivity[[#This Row],[working hours of operator]],line_productivity[[#This Row],[total downtime in hrs]])</f>
        <v>0.3</v>
      </c>
      <c r="P139" s="9">
        <f>IF(line_productivity[[#This Row],[working hours of operator]]=line_productivity[[#This Row],[total downtime in hr2]],(line_productivity[[#This Row],[working hours of operator]]+line_productivity[[#This Row],[total downtime in hr2]])*0.9,line_productivity[[#This Row],[working hours of operator]])</f>
        <v>2.5323227777777788</v>
      </c>
    </row>
    <row r="140" spans="1:16" x14ac:dyDescent="0.25">
      <c r="A140" s="10">
        <v>45563</v>
      </c>
      <c r="B140" t="s">
        <v>21</v>
      </c>
      <c r="C140" s="8">
        <v>422249</v>
      </c>
      <c r="D140" t="s">
        <v>49</v>
      </c>
      <c r="E140" s="26" t="s">
        <v>126</v>
      </c>
      <c r="F140" s="25" t="s">
        <v>284</v>
      </c>
      <c r="G140" s="13">
        <v>1</v>
      </c>
      <c r="H140" s="13">
        <f>line_downtime[[#This Row],[total downtime in mins]]</f>
        <v>34.200000000000003</v>
      </c>
      <c r="I140" s="18" t="s">
        <v>74</v>
      </c>
      <c r="J140" t="str">
        <f t="shared" si="2"/>
        <v>Morning Shift</v>
      </c>
      <c r="K140" s="9">
        <f>IF(line_productivity[[#This Row],[End time]]&lt;line_productivity[[#This Row],[Start Time]],((line_productivity[[#This Row],[End time]]+1)-line_productivity[[#This Row],[Start Time]])*24,(line_productivity[[#This Row],[End time]]-line_productivity[[#This Row],[Start Time]])*24)</f>
        <v>2.8432163888888886</v>
      </c>
      <c r="L140" s="9">
        <f>MAX(0,line_productivity[[#This Row],[working hours3]]-line_productivity[[#This Row],[total downtime in hr2]])</f>
        <v>2.2732163888888888</v>
      </c>
      <c r="M140" s="13">
        <f>IF(line_productivity[[#This Row],[Total downtime in min]]&gt;85,85,line_productivity[[#This Row],[Total downtime in min]])</f>
        <v>34.200000000000003</v>
      </c>
      <c r="N140" s="9">
        <f>line_productivity[[#This Row],[total downtime in min 2]]/60</f>
        <v>0.57000000000000006</v>
      </c>
      <c r="O140" s="9">
        <f>IF(line_productivity[[#This Row],[total downtime in hrs]]&gt;line_productivity[[#This Row],[working hours of operator]],line_productivity[[#This Row],[working hours of operator]],line_productivity[[#This Row],[total downtime in hrs]])</f>
        <v>0.57000000000000006</v>
      </c>
      <c r="P140" s="9">
        <f>IF(line_productivity[[#This Row],[working hours of operator]]=line_productivity[[#This Row],[total downtime in hr2]],(line_productivity[[#This Row],[working hours of operator]]+line_productivity[[#This Row],[total downtime in hr2]])*0.9,line_productivity[[#This Row],[working hours of operator]])</f>
        <v>2.8432163888888886</v>
      </c>
    </row>
    <row r="141" spans="1:16" x14ac:dyDescent="0.25">
      <c r="A141" s="10">
        <v>45563</v>
      </c>
      <c r="B141" t="s">
        <v>23</v>
      </c>
      <c r="C141" s="8">
        <v>422250</v>
      </c>
      <c r="D141" t="s">
        <v>43</v>
      </c>
      <c r="E141" s="26" t="s">
        <v>285</v>
      </c>
      <c r="F141" s="25" t="s">
        <v>286</v>
      </c>
      <c r="G141" s="13">
        <v>1.6333333333333331</v>
      </c>
      <c r="H141" s="13">
        <f>line_downtime[[#This Row],[total downtime in mins]]</f>
        <v>37.799999999999997</v>
      </c>
      <c r="I141" s="18" t="s">
        <v>70</v>
      </c>
      <c r="J141" t="str">
        <f t="shared" si="2"/>
        <v>Morning Shift</v>
      </c>
      <c r="K141" s="9">
        <f>IF(line_productivity[[#This Row],[End time]]&lt;line_productivity[[#This Row],[Start Time]],((line_productivity[[#This Row],[End time]]+1)-line_productivity[[#This Row],[Start Time]])*24,(line_productivity[[#This Row],[End time]]-line_productivity[[#This Row],[Start Time]])*24)</f>
        <v>3.3411138888888874</v>
      </c>
      <c r="L141" s="9">
        <f>MAX(0,line_productivity[[#This Row],[working hours3]]-line_productivity[[#This Row],[total downtime in hr2]])</f>
        <v>2.7111138888888875</v>
      </c>
      <c r="M141" s="13">
        <f>IF(line_productivity[[#This Row],[Total downtime in min]]&gt;85,85,line_productivity[[#This Row],[Total downtime in min]])</f>
        <v>37.799999999999997</v>
      </c>
      <c r="N141" s="9">
        <f>line_productivity[[#This Row],[total downtime in min 2]]/60</f>
        <v>0.63</v>
      </c>
      <c r="O141" s="9">
        <f>IF(line_productivity[[#This Row],[total downtime in hrs]]&gt;line_productivity[[#This Row],[working hours of operator]],line_productivity[[#This Row],[working hours of operator]],line_productivity[[#This Row],[total downtime in hrs]])</f>
        <v>0.63</v>
      </c>
      <c r="P141" s="9">
        <f>IF(line_productivity[[#This Row],[working hours of operator]]=line_productivity[[#This Row],[total downtime in hr2]],(line_productivity[[#This Row],[working hours of operator]]+line_productivity[[#This Row],[total downtime in hr2]])*0.9,line_productivity[[#This Row],[working hours of operator]])</f>
        <v>3.3411138888888874</v>
      </c>
    </row>
    <row r="142" spans="1:16" x14ac:dyDescent="0.25">
      <c r="A142" s="10">
        <v>45563</v>
      </c>
      <c r="B142" t="s">
        <v>21</v>
      </c>
      <c r="C142" s="8">
        <v>422251</v>
      </c>
      <c r="D142" t="s">
        <v>49</v>
      </c>
      <c r="E142" s="26" t="s">
        <v>287</v>
      </c>
      <c r="F142" s="25" t="s">
        <v>288</v>
      </c>
      <c r="G142" s="13">
        <v>1</v>
      </c>
      <c r="H142" s="13">
        <f>line_downtime[[#This Row],[total downtime in mins]]</f>
        <v>16.2</v>
      </c>
      <c r="I142" s="18" t="s">
        <v>90</v>
      </c>
      <c r="J142" t="str">
        <f t="shared" si="2"/>
        <v>Morning Shift</v>
      </c>
      <c r="K142" s="9">
        <f>IF(line_productivity[[#This Row],[End time]]&lt;line_productivity[[#This Row],[Start Time]],((line_productivity[[#This Row],[End time]]+1)-line_productivity[[#This Row],[Start Time]])*24,(line_productivity[[#This Row],[End time]]-line_productivity[[#This Row],[Start Time]])*24)</f>
        <v>2.6841844444444432</v>
      </c>
      <c r="L142" s="9">
        <f>MAX(0,line_productivity[[#This Row],[working hours3]]-line_productivity[[#This Row],[total downtime in hr2]])</f>
        <v>2.4141844444444431</v>
      </c>
      <c r="M142" s="13">
        <f>IF(line_productivity[[#This Row],[Total downtime in min]]&gt;85,85,line_productivity[[#This Row],[Total downtime in min]])</f>
        <v>16.2</v>
      </c>
      <c r="N142" s="9">
        <f>line_productivity[[#This Row],[total downtime in min 2]]/60</f>
        <v>0.26999999999999996</v>
      </c>
      <c r="O142" s="9">
        <f>IF(line_productivity[[#This Row],[total downtime in hrs]]&gt;line_productivity[[#This Row],[working hours of operator]],line_productivity[[#This Row],[working hours of operator]],line_productivity[[#This Row],[total downtime in hrs]])</f>
        <v>0.26999999999999996</v>
      </c>
      <c r="P142" s="9">
        <f>IF(line_productivity[[#This Row],[working hours of operator]]=line_productivity[[#This Row],[total downtime in hr2]],(line_productivity[[#This Row],[working hours of operator]]+line_productivity[[#This Row],[total downtime in hr2]])*0.9,line_productivity[[#This Row],[working hours of operator]])</f>
        <v>2.6841844444444432</v>
      </c>
    </row>
    <row r="143" spans="1:16" x14ac:dyDescent="0.25">
      <c r="A143" s="10">
        <v>45563</v>
      </c>
      <c r="B143" t="s">
        <v>23</v>
      </c>
      <c r="C143" s="8">
        <v>422252</v>
      </c>
      <c r="D143" t="s">
        <v>51</v>
      </c>
      <c r="E143" s="26" t="s">
        <v>289</v>
      </c>
      <c r="F143" s="25" t="s">
        <v>290</v>
      </c>
      <c r="G143" s="13">
        <v>1.6333333333333331</v>
      </c>
      <c r="H143" s="13">
        <f>line_downtime[[#This Row],[total downtime in mins]]</f>
        <v>20.399999999999999</v>
      </c>
      <c r="I143" s="18" t="s">
        <v>66</v>
      </c>
      <c r="J143" t="str">
        <f t="shared" si="2"/>
        <v>Evening Shift</v>
      </c>
      <c r="K143" s="9">
        <f>IF(line_productivity[[#This Row],[End time]]&lt;line_productivity[[#This Row],[Start Time]],((line_productivity[[#This Row],[End time]]+1)-line_productivity[[#This Row],[Start Time]])*24,(line_productivity[[#This Row],[End time]]-line_productivity[[#This Row],[Start Time]])*24)</f>
        <v>3.1585519444444436</v>
      </c>
      <c r="L143" s="9">
        <f>MAX(0,line_productivity[[#This Row],[working hours3]]-line_productivity[[#This Row],[total downtime in hr2]])</f>
        <v>2.8185519444444438</v>
      </c>
      <c r="M143" s="13">
        <f>IF(line_productivity[[#This Row],[Total downtime in min]]&gt;85,85,line_productivity[[#This Row],[Total downtime in min]])</f>
        <v>20.399999999999999</v>
      </c>
      <c r="N143" s="9">
        <f>line_productivity[[#This Row],[total downtime in min 2]]/60</f>
        <v>0.33999999999999997</v>
      </c>
      <c r="O143" s="9">
        <f>IF(line_productivity[[#This Row],[total downtime in hrs]]&gt;line_productivity[[#This Row],[working hours of operator]],line_productivity[[#This Row],[working hours of operator]],line_productivity[[#This Row],[total downtime in hrs]])</f>
        <v>0.33999999999999997</v>
      </c>
      <c r="P143" s="9">
        <f>IF(line_productivity[[#This Row],[working hours of operator]]=line_productivity[[#This Row],[total downtime in hr2]],(line_productivity[[#This Row],[working hours of operator]]+line_productivity[[#This Row],[total downtime in hr2]])*0.9,line_productivity[[#This Row],[working hours of operator]])</f>
        <v>3.1585519444444436</v>
      </c>
    </row>
    <row r="144" spans="1:16" x14ac:dyDescent="0.25">
      <c r="A144" s="10">
        <v>45564</v>
      </c>
      <c r="B144" t="s">
        <v>18</v>
      </c>
      <c r="C144" s="8">
        <v>422253</v>
      </c>
      <c r="D144" t="s">
        <v>47</v>
      </c>
      <c r="E144" s="26" t="s">
        <v>126</v>
      </c>
      <c r="F144" s="25" t="s">
        <v>291</v>
      </c>
      <c r="G144" s="13">
        <v>1</v>
      </c>
      <c r="H144" s="13">
        <f>line_downtime[[#This Row],[total downtime in mins]]</f>
        <v>55.800000000000004</v>
      </c>
      <c r="I144" s="18" t="s">
        <v>74</v>
      </c>
      <c r="J144" t="str">
        <f t="shared" si="2"/>
        <v>Morning Shift</v>
      </c>
      <c r="K144" s="9">
        <f>IF(line_productivity[[#This Row],[End time]]&lt;line_productivity[[#This Row],[Start Time]],((line_productivity[[#This Row],[End time]]+1)-line_productivity[[#This Row],[Start Time]])*24,(line_productivity[[#This Row],[End time]]-line_productivity[[#This Row],[Start Time]])*24)</f>
        <v>2.9489675000000011</v>
      </c>
      <c r="L144" s="9">
        <f>MAX(0,line_productivity[[#This Row],[working hours3]]-line_productivity[[#This Row],[total downtime in hr2]])</f>
        <v>2.0189675000000009</v>
      </c>
      <c r="M144" s="13">
        <f>IF(line_productivity[[#This Row],[Total downtime in min]]&gt;85,85,line_productivity[[#This Row],[Total downtime in min]])</f>
        <v>55.800000000000004</v>
      </c>
      <c r="N144" s="9">
        <f>line_productivity[[#This Row],[total downtime in min 2]]/60</f>
        <v>0.93</v>
      </c>
      <c r="O144" s="9">
        <f>IF(line_productivity[[#This Row],[total downtime in hrs]]&gt;line_productivity[[#This Row],[working hours of operator]],line_productivity[[#This Row],[working hours of operator]],line_productivity[[#This Row],[total downtime in hrs]])</f>
        <v>0.93</v>
      </c>
      <c r="P144" s="9">
        <f>IF(line_productivity[[#This Row],[working hours of operator]]=line_productivity[[#This Row],[total downtime in hr2]],(line_productivity[[#This Row],[working hours of operator]]+line_productivity[[#This Row],[total downtime in hr2]])*0.9,line_productivity[[#This Row],[working hours of operator]])</f>
        <v>2.9489675000000011</v>
      </c>
    </row>
    <row r="145" spans="1:16" x14ac:dyDescent="0.25">
      <c r="A145" s="10">
        <v>45564</v>
      </c>
      <c r="B145" t="s">
        <v>19</v>
      </c>
      <c r="C145" s="8">
        <v>422254</v>
      </c>
      <c r="D145" t="s">
        <v>44</v>
      </c>
      <c r="E145" s="26" t="s">
        <v>292</v>
      </c>
      <c r="F145" s="25" t="s">
        <v>293</v>
      </c>
      <c r="G145" s="13">
        <v>1</v>
      </c>
      <c r="H145" s="13">
        <f>line_downtime[[#This Row],[total downtime in mins]]</f>
        <v>46.2</v>
      </c>
      <c r="I145" s="18" t="s">
        <v>76</v>
      </c>
      <c r="J145" t="str">
        <f t="shared" si="2"/>
        <v>Morning Shift</v>
      </c>
      <c r="K145" s="9">
        <f>IF(line_productivity[[#This Row],[End time]]&lt;line_productivity[[#This Row],[Start Time]],((line_productivity[[#This Row],[End time]]+1)-line_productivity[[#This Row],[Start Time]])*24,(line_productivity[[#This Row],[End time]]-line_productivity[[#This Row],[Start Time]])*24)</f>
        <v>2.0643213888888892</v>
      </c>
      <c r="L145" s="9">
        <f>MAX(0,line_productivity[[#This Row],[working hours3]]-line_productivity[[#This Row],[total downtime in hr2]])</f>
        <v>1.2943213888888891</v>
      </c>
      <c r="M145" s="13">
        <f>IF(line_productivity[[#This Row],[Total downtime in min]]&gt;85,85,line_productivity[[#This Row],[Total downtime in min]])</f>
        <v>46.2</v>
      </c>
      <c r="N145" s="9">
        <f>line_productivity[[#This Row],[total downtime in min 2]]/60</f>
        <v>0.77</v>
      </c>
      <c r="O145" s="9">
        <f>IF(line_productivity[[#This Row],[total downtime in hrs]]&gt;line_productivity[[#This Row],[working hours of operator]],line_productivity[[#This Row],[working hours of operator]],line_productivity[[#This Row],[total downtime in hrs]])</f>
        <v>0.77</v>
      </c>
      <c r="P145" s="9">
        <f>IF(line_productivity[[#This Row],[working hours of operator]]=line_productivity[[#This Row],[total downtime in hr2]],(line_productivity[[#This Row],[working hours of operator]]+line_productivity[[#This Row],[total downtime in hr2]])*0.9,line_productivity[[#This Row],[working hours of operator]])</f>
        <v>2.0643213888888892</v>
      </c>
    </row>
    <row r="146" spans="1:16" x14ac:dyDescent="0.25">
      <c r="A146" s="10">
        <v>45564</v>
      </c>
      <c r="B146" t="s">
        <v>19</v>
      </c>
      <c r="C146" s="8">
        <v>422255</v>
      </c>
      <c r="D146" t="s">
        <v>45</v>
      </c>
      <c r="E146" s="26" t="s">
        <v>294</v>
      </c>
      <c r="F146" s="25" t="s">
        <v>295</v>
      </c>
      <c r="G146" s="13">
        <v>1</v>
      </c>
      <c r="H146" s="13">
        <f>line_downtime[[#This Row],[total downtime in mins]]</f>
        <v>21.6</v>
      </c>
      <c r="I146" s="18" t="s">
        <v>68</v>
      </c>
      <c r="J146" t="str">
        <f t="shared" si="2"/>
        <v>Morning Shift</v>
      </c>
      <c r="K146" s="9">
        <f>IF(line_productivity[[#This Row],[End time]]&lt;line_productivity[[#This Row],[Start Time]],((line_productivity[[#This Row],[End time]]+1)-line_productivity[[#This Row],[Start Time]])*24,(line_productivity[[#This Row],[End time]]-line_productivity[[#This Row],[Start Time]])*24)</f>
        <v>2.256241111111112</v>
      </c>
      <c r="L146" s="9">
        <f>MAX(0,line_productivity[[#This Row],[working hours3]]-line_productivity[[#This Row],[total downtime in hr2]])</f>
        <v>1.8962411111111119</v>
      </c>
      <c r="M146" s="13">
        <f>IF(line_productivity[[#This Row],[Total downtime in min]]&gt;85,85,line_productivity[[#This Row],[Total downtime in min]])</f>
        <v>21.6</v>
      </c>
      <c r="N146" s="9">
        <f>line_productivity[[#This Row],[total downtime in min 2]]/60</f>
        <v>0.36000000000000004</v>
      </c>
      <c r="O146" s="9">
        <f>IF(line_productivity[[#This Row],[total downtime in hrs]]&gt;line_productivity[[#This Row],[working hours of operator]],line_productivity[[#This Row],[working hours of operator]],line_productivity[[#This Row],[total downtime in hrs]])</f>
        <v>0.36000000000000004</v>
      </c>
      <c r="P146" s="9">
        <f>IF(line_productivity[[#This Row],[working hours of operator]]=line_productivity[[#This Row],[total downtime in hr2]],(line_productivity[[#This Row],[working hours of operator]]+line_productivity[[#This Row],[total downtime in hr2]])*0.9,line_productivity[[#This Row],[working hours of operator]])</f>
        <v>2.256241111111112</v>
      </c>
    </row>
    <row r="147" spans="1:16" x14ac:dyDescent="0.25">
      <c r="A147" s="10">
        <v>45564</v>
      </c>
      <c r="B147" t="s">
        <v>22</v>
      </c>
      <c r="C147" s="8">
        <v>422256</v>
      </c>
      <c r="D147" t="s">
        <v>47</v>
      </c>
      <c r="E147" s="26" t="s">
        <v>296</v>
      </c>
      <c r="F147" s="25" t="s">
        <v>297</v>
      </c>
      <c r="G147" s="13">
        <v>1</v>
      </c>
      <c r="H147" s="13">
        <f>line_downtime[[#This Row],[total downtime in mins]]</f>
        <v>40.200000000000003</v>
      </c>
      <c r="I147" s="18" t="s">
        <v>86</v>
      </c>
      <c r="J147" t="str">
        <f t="shared" si="2"/>
        <v>Evening Shift</v>
      </c>
      <c r="K147" s="9">
        <f>IF(line_productivity[[#This Row],[End time]]&lt;line_productivity[[#This Row],[Start Time]],((line_productivity[[#This Row],[End time]]+1)-line_productivity[[#This Row],[Start Time]])*24,(line_productivity[[#This Row],[End time]]-line_productivity[[#This Row],[Start Time]])*24)</f>
        <v>2.7656963888888884</v>
      </c>
      <c r="L147" s="9">
        <f>MAX(0,line_productivity[[#This Row],[working hours3]]-line_productivity[[#This Row],[total downtime in hr2]])</f>
        <v>2.0956963888888884</v>
      </c>
      <c r="M147" s="13">
        <f>IF(line_productivity[[#This Row],[Total downtime in min]]&gt;85,85,line_productivity[[#This Row],[Total downtime in min]])</f>
        <v>40.200000000000003</v>
      </c>
      <c r="N147" s="9">
        <f>line_productivity[[#This Row],[total downtime in min 2]]/60</f>
        <v>0.67</v>
      </c>
      <c r="O147" s="9">
        <f>IF(line_productivity[[#This Row],[total downtime in hrs]]&gt;line_productivity[[#This Row],[working hours of operator]],line_productivity[[#This Row],[working hours of operator]],line_productivity[[#This Row],[total downtime in hrs]])</f>
        <v>0.67</v>
      </c>
      <c r="P147" s="9">
        <f>IF(line_productivity[[#This Row],[working hours of operator]]=line_productivity[[#This Row],[total downtime in hr2]],(line_productivity[[#This Row],[working hours of operator]]+line_productivity[[#This Row],[total downtime in hr2]])*0.9,line_productivity[[#This Row],[working hours of operator]])</f>
        <v>2.7656963888888884</v>
      </c>
    </row>
    <row r="148" spans="1:16" x14ac:dyDescent="0.25">
      <c r="A148" s="10">
        <v>45565</v>
      </c>
      <c r="B148" t="s">
        <v>18</v>
      </c>
      <c r="C148" s="8">
        <v>422257</v>
      </c>
      <c r="D148" t="s">
        <v>47</v>
      </c>
      <c r="E148" s="26" t="s">
        <v>126</v>
      </c>
      <c r="F148" s="25" t="s">
        <v>298</v>
      </c>
      <c r="G148" s="13">
        <v>1</v>
      </c>
      <c r="H148" s="13">
        <f>line_downtime[[#This Row],[total downtime in mins]]</f>
        <v>45</v>
      </c>
      <c r="I148" s="18" t="s">
        <v>70</v>
      </c>
      <c r="J148" t="str">
        <f t="shared" si="2"/>
        <v>Morning Shift</v>
      </c>
      <c r="K148" s="9">
        <f>IF(line_productivity[[#This Row],[End time]]&lt;line_productivity[[#This Row],[Start Time]],((line_productivity[[#This Row],[End time]]+1)-line_productivity[[#This Row],[Start Time]])*24,(line_productivity[[#This Row],[End time]]-line_productivity[[#This Row],[Start Time]])*24)</f>
        <v>2.4798075000000011</v>
      </c>
      <c r="L148" s="9">
        <f>MAX(0,line_productivity[[#This Row],[working hours3]]-line_productivity[[#This Row],[total downtime in hr2]])</f>
        <v>1.7298075000000011</v>
      </c>
      <c r="M148" s="13">
        <f>IF(line_productivity[[#This Row],[Total downtime in min]]&gt;85,85,line_productivity[[#This Row],[Total downtime in min]])</f>
        <v>45</v>
      </c>
      <c r="N148" s="9">
        <f>line_productivity[[#This Row],[total downtime in min 2]]/60</f>
        <v>0.75</v>
      </c>
      <c r="O148" s="9">
        <f>IF(line_productivity[[#This Row],[total downtime in hrs]]&gt;line_productivity[[#This Row],[working hours of operator]],line_productivity[[#This Row],[working hours of operator]],line_productivity[[#This Row],[total downtime in hrs]])</f>
        <v>0.75</v>
      </c>
      <c r="P148" s="9">
        <f>IF(line_productivity[[#This Row],[working hours of operator]]=line_productivity[[#This Row],[total downtime in hr2]],(line_productivity[[#This Row],[working hours of operator]]+line_productivity[[#This Row],[total downtime in hr2]])*0.9,line_productivity[[#This Row],[working hours of operator]])</f>
        <v>2.4798075000000011</v>
      </c>
    </row>
    <row r="149" spans="1:16" x14ac:dyDescent="0.25">
      <c r="A149" s="10">
        <v>45565</v>
      </c>
      <c r="B149" t="s">
        <v>22</v>
      </c>
      <c r="C149" s="8">
        <v>422258</v>
      </c>
      <c r="D149" t="s">
        <v>46</v>
      </c>
      <c r="E149" s="26" t="s">
        <v>299</v>
      </c>
      <c r="F149" s="25" t="s">
        <v>300</v>
      </c>
      <c r="G149" s="13">
        <v>1</v>
      </c>
      <c r="H149" s="13">
        <f>line_downtime[[#This Row],[total downtime in mins]]</f>
        <v>9</v>
      </c>
      <c r="I149" s="18" t="s">
        <v>70</v>
      </c>
      <c r="J149" t="str">
        <f t="shared" si="2"/>
        <v>Morning Shift</v>
      </c>
      <c r="K149" s="9">
        <f>IF(line_productivity[[#This Row],[End time]]&lt;line_productivity[[#This Row],[Start Time]],((line_productivity[[#This Row],[End time]]+1)-line_productivity[[#This Row],[Start Time]])*24,(line_productivity[[#This Row],[End time]]-line_productivity[[#This Row],[Start Time]])*24)</f>
        <v>2.4382344444444453</v>
      </c>
      <c r="L149" s="9">
        <f>MAX(0,line_productivity[[#This Row],[working hours3]]-line_productivity[[#This Row],[total downtime in hr2]])</f>
        <v>2.2882344444444453</v>
      </c>
      <c r="M149" s="13">
        <f>IF(line_productivity[[#This Row],[Total downtime in min]]&gt;85,85,line_productivity[[#This Row],[Total downtime in min]])</f>
        <v>9</v>
      </c>
      <c r="N149" s="9">
        <f>line_productivity[[#This Row],[total downtime in min 2]]/60</f>
        <v>0.15</v>
      </c>
      <c r="O149" s="9">
        <f>IF(line_productivity[[#This Row],[total downtime in hrs]]&gt;line_productivity[[#This Row],[working hours of operator]],line_productivity[[#This Row],[working hours of operator]],line_productivity[[#This Row],[total downtime in hrs]])</f>
        <v>0.15</v>
      </c>
      <c r="P149" s="9">
        <f>IF(line_productivity[[#This Row],[working hours of operator]]=line_productivity[[#This Row],[total downtime in hr2]],(line_productivity[[#This Row],[working hours of operator]]+line_productivity[[#This Row],[total downtime in hr2]])*0.9,line_productivity[[#This Row],[working hours of operator]])</f>
        <v>2.4382344444444453</v>
      </c>
    </row>
    <row r="150" spans="1:16" x14ac:dyDescent="0.25">
      <c r="A150" s="10">
        <v>45565</v>
      </c>
      <c r="B150" t="s">
        <v>19</v>
      </c>
      <c r="C150" s="8">
        <v>422259</v>
      </c>
      <c r="D150" t="s">
        <v>43</v>
      </c>
      <c r="E150" s="26" t="s">
        <v>301</v>
      </c>
      <c r="F150" s="25" t="s">
        <v>302</v>
      </c>
      <c r="G150" s="13">
        <v>1</v>
      </c>
      <c r="H150" s="13">
        <f>line_downtime[[#This Row],[total downtime in mins]]</f>
        <v>27.6</v>
      </c>
      <c r="I150" s="18" t="s">
        <v>111</v>
      </c>
      <c r="J150" t="str">
        <f t="shared" si="2"/>
        <v>Morning Shift</v>
      </c>
      <c r="K150" s="9">
        <f>IF(line_productivity[[#This Row],[End time]]&lt;line_productivity[[#This Row],[Start Time]],((line_productivity[[#This Row],[End time]]+1)-line_productivity[[#This Row],[Start Time]])*24,(line_productivity[[#This Row],[End time]]-line_productivity[[#This Row],[Start Time]])*24)</f>
        <v>2.5279205555555557</v>
      </c>
      <c r="L150" s="9">
        <f>MAX(0,line_productivity[[#This Row],[working hours3]]-line_productivity[[#This Row],[total downtime in hr2]])</f>
        <v>2.0679205555555558</v>
      </c>
      <c r="M150" s="13">
        <f>IF(line_productivity[[#This Row],[Total downtime in min]]&gt;85,85,line_productivity[[#This Row],[Total downtime in min]])</f>
        <v>27.6</v>
      </c>
      <c r="N150" s="9">
        <f>line_productivity[[#This Row],[total downtime in min 2]]/60</f>
        <v>0.46</v>
      </c>
      <c r="O150" s="9">
        <f>IF(line_productivity[[#This Row],[total downtime in hrs]]&gt;line_productivity[[#This Row],[working hours of operator]],line_productivity[[#This Row],[working hours of operator]],line_productivity[[#This Row],[total downtime in hrs]])</f>
        <v>0.46</v>
      </c>
      <c r="P150" s="9">
        <f>IF(line_productivity[[#This Row],[working hours of operator]]=line_productivity[[#This Row],[total downtime in hr2]],(line_productivity[[#This Row],[working hours of operator]]+line_productivity[[#This Row],[total downtime in hr2]])*0.9,line_productivity[[#This Row],[working hours of operator]])</f>
        <v>2.5279205555555557</v>
      </c>
    </row>
    <row r="151" spans="1:16" x14ac:dyDescent="0.25">
      <c r="A151" s="10">
        <v>45565</v>
      </c>
      <c r="B151" t="s">
        <v>21</v>
      </c>
      <c r="C151" s="8">
        <v>422260</v>
      </c>
      <c r="D151" t="s">
        <v>51</v>
      </c>
      <c r="E151" s="26" t="s">
        <v>303</v>
      </c>
      <c r="F151" s="25" t="s">
        <v>304</v>
      </c>
      <c r="G151" s="13">
        <v>1</v>
      </c>
      <c r="H151" s="13">
        <f>line_downtime[[#This Row],[total downtime in mins]]</f>
        <v>58.199999999999996</v>
      </c>
      <c r="I151" s="18" t="s">
        <v>76</v>
      </c>
      <c r="J151" t="str">
        <f t="shared" si="2"/>
        <v>Evening Shift</v>
      </c>
      <c r="K151" s="9">
        <f>IF(line_productivity[[#This Row],[End time]]&lt;line_productivity[[#This Row],[Start Time]],((line_productivity[[#This Row],[End time]]+1)-line_productivity[[#This Row],[Start Time]])*24,(line_productivity[[#This Row],[End time]]-line_productivity[[#This Row],[Start Time]])*24)</f>
        <v>2.8275836111111117</v>
      </c>
      <c r="L151" s="9">
        <f>MAX(0,line_productivity[[#This Row],[working hours3]]-line_productivity[[#This Row],[total downtime in hr2]])</f>
        <v>1.8575836111111117</v>
      </c>
      <c r="M151" s="13">
        <f>IF(line_productivity[[#This Row],[Total downtime in min]]&gt;85,85,line_productivity[[#This Row],[Total downtime in min]])</f>
        <v>58.199999999999996</v>
      </c>
      <c r="N151" s="9">
        <f>line_productivity[[#This Row],[total downtime in min 2]]/60</f>
        <v>0.97</v>
      </c>
      <c r="O151" s="9">
        <f>IF(line_productivity[[#This Row],[total downtime in hrs]]&gt;line_productivity[[#This Row],[working hours of operator]],line_productivity[[#This Row],[working hours of operator]],line_productivity[[#This Row],[total downtime in hrs]])</f>
        <v>0.97</v>
      </c>
      <c r="P151" s="9">
        <f>IF(line_productivity[[#This Row],[working hours of operator]]=line_productivity[[#This Row],[total downtime in hr2]],(line_productivity[[#This Row],[working hours of operator]]+line_productivity[[#This Row],[total downtime in hr2]])*0.9,line_productivity[[#This Row],[working hours of operator]])</f>
        <v>2.8275836111111117</v>
      </c>
    </row>
    <row r="152" spans="1:16" x14ac:dyDescent="0.25">
      <c r="A152" s="10">
        <v>45566</v>
      </c>
      <c r="B152" t="s">
        <v>22</v>
      </c>
      <c r="C152" s="8">
        <v>422261</v>
      </c>
      <c r="D152" t="s">
        <v>46</v>
      </c>
      <c r="E152" s="26" t="s">
        <v>126</v>
      </c>
      <c r="F152" s="25" t="s">
        <v>305</v>
      </c>
      <c r="G152" s="13">
        <v>1</v>
      </c>
      <c r="H152" s="13">
        <f>line_downtime[[#This Row],[total downtime in mins]]</f>
        <v>91.2</v>
      </c>
      <c r="I152" s="18" t="s">
        <v>88</v>
      </c>
      <c r="J152" t="str">
        <f t="shared" si="2"/>
        <v>Morning Shift</v>
      </c>
      <c r="K152" s="9">
        <f>IF(line_productivity[[#This Row],[End time]]&lt;line_productivity[[#This Row],[Start Time]],((line_productivity[[#This Row],[End time]]+1)-line_productivity[[#This Row],[Start Time]])*24,(line_productivity[[#This Row],[End time]]-line_productivity[[#This Row],[Start Time]])*24)</f>
        <v>2.4144477777777786</v>
      </c>
      <c r="L152" s="9">
        <f>MAX(0,line_productivity[[#This Row],[working hours3]]-line_productivity[[#This Row],[total downtime in hr2]])</f>
        <v>0.9977811111111119</v>
      </c>
      <c r="M152" s="13">
        <f>IF(line_productivity[[#This Row],[Total downtime in min]]&gt;85,85,line_productivity[[#This Row],[Total downtime in min]])</f>
        <v>85</v>
      </c>
      <c r="N152" s="9">
        <f>line_productivity[[#This Row],[total downtime in min 2]]/60</f>
        <v>1.4166666666666667</v>
      </c>
      <c r="O152" s="9">
        <f>IF(line_productivity[[#This Row],[total downtime in hrs]]&gt;line_productivity[[#This Row],[working hours of operator]],line_productivity[[#This Row],[working hours of operator]],line_productivity[[#This Row],[total downtime in hrs]])</f>
        <v>1.4166666666666667</v>
      </c>
      <c r="P152" s="9">
        <f>IF(line_productivity[[#This Row],[working hours of operator]]=line_productivity[[#This Row],[total downtime in hr2]],(line_productivity[[#This Row],[working hours of operator]]+line_productivity[[#This Row],[total downtime in hr2]])*0.9,line_productivity[[#This Row],[working hours of operator]])</f>
        <v>2.4144477777777786</v>
      </c>
    </row>
    <row r="153" spans="1:16" x14ac:dyDescent="0.25">
      <c r="A153" s="10">
        <v>45566</v>
      </c>
      <c r="B153" t="s">
        <v>19</v>
      </c>
      <c r="C153" s="8">
        <v>422262</v>
      </c>
      <c r="D153" t="s">
        <v>45</v>
      </c>
      <c r="E153" s="26" t="s">
        <v>306</v>
      </c>
      <c r="F153" s="25" t="s">
        <v>307</v>
      </c>
      <c r="G153" s="13">
        <v>1</v>
      </c>
      <c r="H153" s="13">
        <f>line_downtime[[#This Row],[total downtime in mins]]</f>
        <v>118.19999999999999</v>
      </c>
      <c r="I153" s="18" t="s">
        <v>66</v>
      </c>
      <c r="J153" t="str">
        <f t="shared" si="2"/>
        <v>Morning Shift</v>
      </c>
      <c r="K153" s="9">
        <f>IF(line_productivity[[#This Row],[End time]]&lt;line_productivity[[#This Row],[Start Time]],((line_productivity[[#This Row],[End time]]+1)-line_productivity[[#This Row],[Start Time]])*24,(line_productivity[[#This Row],[End time]]-line_productivity[[#This Row],[Start Time]])*24)</f>
        <v>2.5112558333333332</v>
      </c>
      <c r="L153" s="9">
        <f>MAX(0,line_productivity[[#This Row],[working hours3]]-line_productivity[[#This Row],[total downtime in hr2]])</f>
        <v>1.0945891666666665</v>
      </c>
      <c r="M153" s="13">
        <f>IF(line_productivity[[#This Row],[Total downtime in min]]&gt;85,85,line_productivity[[#This Row],[Total downtime in min]])</f>
        <v>85</v>
      </c>
      <c r="N153" s="9">
        <f>line_productivity[[#This Row],[total downtime in min 2]]/60</f>
        <v>1.4166666666666667</v>
      </c>
      <c r="O153" s="9">
        <f>IF(line_productivity[[#This Row],[total downtime in hrs]]&gt;line_productivity[[#This Row],[working hours of operator]],line_productivity[[#This Row],[working hours of operator]],line_productivity[[#This Row],[total downtime in hrs]])</f>
        <v>1.4166666666666667</v>
      </c>
      <c r="P153" s="9">
        <f>IF(line_productivity[[#This Row],[working hours of operator]]=line_productivity[[#This Row],[total downtime in hr2]],(line_productivity[[#This Row],[working hours of operator]]+line_productivity[[#This Row],[total downtime in hr2]])*0.9,line_productivity[[#This Row],[working hours of operator]])</f>
        <v>2.5112558333333332</v>
      </c>
    </row>
    <row r="154" spans="1:16" x14ac:dyDescent="0.25">
      <c r="A154" s="10">
        <v>45566</v>
      </c>
      <c r="B154" t="s">
        <v>21</v>
      </c>
      <c r="C154" s="8">
        <v>422263</v>
      </c>
      <c r="D154" t="s">
        <v>48</v>
      </c>
      <c r="E154" s="26" t="s">
        <v>308</v>
      </c>
      <c r="F154" s="25" t="s">
        <v>309</v>
      </c>
      <c r="G154" s="13">
        <v>1</v>
      </c>
      <c r="H154" s="13">
        <f>line_downtime[[#This Row],[total downtime in mins]]</f>
        <v>23.999999999999996</v>
      </c>
      <c r="I154" s="18" t="s">
        <v>95</v>
      </c>
      <c r="J154" t="str">
        <f t="shared" si="2"/>
        <v>Evening Shift</v>
      </c>
      <c r="K154" s="9">
        <f>IF(line_productivity[[#This Row],[End time]]&lt;line_productivity[[#This Row],[Start Time]],((line_productivity[[#This Row],[End time]]+1)-line_productivity[[#This Row],[Start Time]])*24,(line_productivity[[#This Row],[End time]]-line_productivity[[#This Row],[Start Time]])*24)</f>
        <v>2.1281811111111084</v>
      </c>
      <c r="L154" s="9">
        <f>MAX(0,line_productivity[[#This Row],[working hours3]]-line_productivity[[#This Row],[total downtime in hr2]])</f>
        <v>1.7281811111111085</v>
      </c>
      <c r="M154" s="13">
        <f>IF(line_productivity[[#This Row],[Total downtime in min]]&gt;85,85,line_productivity[[#This Row],[Total downtime in min]])</f>
        <v>23.999999999999996</v>
      </c>
      <c r="N154" s="9">
        <f>line_productivity[[#This Row],[total downtime in min 2]]/60</f>
        <v>0.39999999999999997</v>
      </c>
      <c r="O154" s="9">
        <f>IF(line_productivity[[#This Row],[total downtime in hrs]]&gt;line_productivity[[#This Row],[working hours of operator]],line_productivity[[#This Row],[working hours of operator]],line_productivity[[#This Row],[total downtime in hrs]])</f>
        <v>0.39999999999999997</v>
      </c>
      <c r="P154" s="9">
        <f>IF(line_productivity[[#This Row],[working hours of operator]]=line_productivity[[#This Row],[total downtime in hr2]],(line_productivity[[#This Row],[working hours of operator]]+line_productivity[[#This Row],[total downtime in hr2]])*0.9,line_productivity[[#This Row],[working hours of operator]])</f>
        <v>2.1281811111111084</v>
      </c>
    </row>
    <row r="155" spans="1:16" x14ac:dyDescent="0.25">
      <c r="A155" s="10">
        <v>45566</v>
      </c>
      <c r="B155" t="s">
        <v>19</v>
      </c>
      <c r="C155" s="8">
        <v>422264</v>
      </c>
      <c r="D155" t="s">
        <v>52</v>
      </c>
      <c r="E155" s="26" t="s">
        <v>310</v>
      </c>
      <c r="F155" s="25" t="s">
        <v>311</v>
      </c>
      <c r="G155" s="13">
        <v>1</v>
      </c>
      <c r="H155" s="13">
        <f>line_downtime[[#This Row],[total downtime in mins]]</f>
        <v>32.400000000000006</v>
      </c>
      <c r="I155" s="18" t="s">
        <v>99</v>
      </c>
      <c r="J155" t="str">
        <f t="shared" si="2"/>
        <v>Evening Shift</v>
      </c>
      <c r="K155" s="9">
        <f>IF(line_productivity[[#This Row],[End time]]&lt;line_productivity[[#This Row],[Start Time]],((line_productivity[[#This Row],[End time]]+1)-line_productivity[[#This Row],[Start Time]])*24,(line_productivity[[#This Row],[End time]]-line_productivity[[#This Row],[Start Time]])*24)</f>
        <v>2.95099</v>
      </c>
      <c r="L155" s="9">
        <f>MAX(0,line_productivity[[#This Row],[working hours3]]-line_productivity[[#This Row],[total downtime in hr2]])</f>
        <v>2.41099</v>
      </c>
      <c r="M155" s="13">
        <f>IF(line_productivity[[#This Row],[Total downtime in min]]&gt;85,85,line_productivity[[#This Row],[Total downtime in min]])</f>
        <v>32.400000000000006</v>
      </c>
      <c r="N155" s="9">
        <f>line_productivity[[#This Row],[total downtime in min 2]]/60</f>
        <v>0.54000000000000015</v>
      </c>
      <c r="O155" s="9">
        <f>IF(line_productivity[[#This Row],[total downtime in hrs]]&gt;line_productivity[[#This Row],[working hours of operator]],line_productivity[[#This Row],[working hours of operator]],line_productivity[[#This Row],[total downtime in hrs]])</f>
        <v>0.54000000000000015</v>
      </c>
      <c r="P155" s="9">
        <f>IF(line_productivity[[#This Row],[working hours of operator]]=line_productivity[[#This Row],[total downtime in hr2]],(line_productivity[[#This Row],[working hours of operator]]+line_productivity[[#This Row],[total downtime in hr2]])*0.9,line_productivity[[#This Row],[working hours of operator]])</f>
        <v>2.95099</v>
      </c>
    </row>
    <row r="156" spans="1:16" x14ac:dyDescent="0.25">
      <c r="A156" s="10">
        <v>45567</v>
      </c>
      <c r="B156" t="s">
        <v>23</v>
      </c>
      <c r="C156" s="8">
        <v>422265</v>
      </c>
      <c r="D156" t="s">
        <v>50</v>
      </c>
      <c r="E156" s="26" t="s">
        <v>126</v>
      </c>
      <c r="F156" s="25" t="s">
        <v>312</v>
      </c>
      <c r="G156" s="13">
        <v>1.6333333333333331</v>
      </c>
      <c r="H156" s="13">
        <f>line_downtime[[#This Row],[total downtime in mins]]</f>
        <v>40.200000000000003</v>
      </c>
      <c r="I156" s="18" t="s">
        <v>74</v>
      </c>
      <c r="J156" t="str">
        <f t="shared" si="2"/>
        <v>Morning Shift</v>
      </c>
      <c r="K156" s="9">
        <f>IF(line_productivity[[#This Row],[End time]]&lt;line_productivity[[#This Row],[Start Time]],((line_productivity[[#This Row],[End time]]+1)-line_productivity[[#This Row],[Start Time]])*24,(line_productivity[[#This Row],[End time]]-line_productivity[[#This Row],[Start Time]])*24)</f>
        <v>2.6967111111111119</v>
      </c>
      <c r="L156" s="9">
        <f>MAX(0,line_productivity[[#This Row],[working hours3]]-line_productivity[[#This Row],[total downtime in hr2]])</f>
        <v>2.026711111111112</v>
      </c>
      <c r="M156" s="13">
        <f>IF(line_productivity[[#This Row],[Total downtime in min]]&gt;85,85,line_productivity[[#This Row],[Total downtime in min]])</f>
        <v>40.200000000000003</v>
      </c>
      <c r="N156" s="9">
        <f>line_productivity[[#This Row],[total downtime in min 2]]/60</f>
        <v>0.67</v>
      </c>
      <c r="O156" s="9">
        <f>IF(line_productivity[[#This Row],[total downtime in hrs]]&gt;line_productivity[[#This Row],[working hours of operator]],line_productivity[[#This Row],[working hours of operator]],line_productivity[[#This Row],[total downtime in hrs]])</f>
        <v>0.67</v>
      </c>
      <c r="P156" s="9">
        <f>IF(line_productivity[[#This Row],[working hours of operator]]=line_productivity[[#This Row],[total downtime in hr2]],(line_productivity[[#This Row],[working hours of operator]]+line_productivity[[#This Row],[total downtime in hr2]])*0.9,line_productivity[[#This Row],[working hours of operator]])</f>
        <v>2.6967111111111119</v>
      </c>
    </row>
    <row r="157" spans="1:16" x14ac:dyDescent="0.25">
      <c r="A157" s="10">
        <v>45567</v>
      </c>
      <c r="B157" t="s">
        <v>21</v>
      </c>
      <c r="C157" s="8">
        <v>422266</v>
      </c>
      <c r="D157" t="s">
        <v>47</v>
      </c>
      <c r="E157" s="26" t="s">
        <v>313</v>
      </c>
      <c r="F157" s="25" t="s">
        <v>314</v>
      </c>
      <c r="G157" s="13">
        <v>1</v>
      </c>
      <c r="H157" s="13">
        <f>line_downtime[[#This Row],[total downtime in mins]]</f>
        <v>30.6</v>
      </c>
      <c r="I157" s="18" t="s">
        <v>74</v>
      </c>
      <c r="J157" t="str">
        <f t="shared" si="2"/>
        <v>Morning Shift</v>
      </c>
      <c r="K157" s="9">
        <f>IF(line_productivity[[#This Row],[End time]]&lt;line_productivity[[#This Row],[Start Time]],((line_productivity[[#This Row],[End time]]+1)-line_productivity[[#This Row],[Start Time]])*24,(line_productivity[[#This Row],[End time]]-line_productivity[[#This Row],[Start Time]])*24)</f>
        <v>2.0837405555555568</v>
      </c>
      <c r="L157" s="9">
        <f>MAX(0,line_productivity[[#This Row],[working hours3]]-line_productivity[[#This Row],[total downtime in hr2]])</f>
        <v>1.5737405555555568</v>
      </c>
      <c r="M157" s="13">
        <f>IF(line_productivity[[#This Row],[Total downtime in min]]&gt;85,85,line_productivity[[#This Row],[Total downtime in min]])</f>
        <v>30.6</v>
      </c>
      <c r="N157" s="9">
        <f>line_productivity[[#This Row],[total downtime in min 2]]/60</f>
        <v>0.51</v>
      </c>
      <c r="O157" s="9">
        <f>IF(line_productivity[[#This Row],[total downtime in hrs]]&gt;line_productivity[[#This Row],[working hours of operator]],line_productivity[[#This Row],[working hours of operator]],line_productivity[[#This Row],[total downtime in hrs]])</f>
        <v>0.51</v>
      </c>
      <c r="P157" s="9">
        <f>IF(line_productivity[[#This Row],[working hours of operator]]=line_productivity[[#This Row],[total downtime in hr2]],(line_productivity[[#This Row],[working hours of operator]]+line_productivity[[#This Row],[total downtime in hr2]])*0.9,line_productivity[[#This Row],[working hours of operator]])</f>
        <v>2.0837405555555568</v>
      </c>
    </row>
    <row r="158" spans="1:16" x14ac:dyDescent="0.25">
      <c r="A158" s="10">
        <v>45567</v>
      </c>
      <c r="B158" t="s">
        <v>21</v>
      </c>
      <c r="C158" s="8">
        <v>422267</v>
      </c>
      <c r="D158" t="s">
        <v>47</v>
      </c>
      <c r="E158" s="26" t="s">
        <v>315</v>
      </c>
      <c r="F158" s="25" t="s">
        <v>316</v>
      </c>
      <c r="G158" s="13">
        <v>1</v>
      </c>
      <c r="H158" s="13">
        <f>line_downtime[[#This Row],[total downtime in mins]]</f>
        <v>47.4</v>
      </c>
      <c r="I158" s="18" t="s">
        <v>70</v>
      </c>
      <c r="J158" t="str">
        <f t="shared" si="2"/>
        <v>Morning Shift</v>
      </c>
      <c r="K158" s="9">
        <f>IF(line_productivity[[#This Row],[End time]]&lt;line_productivity[[#This Row],[Start Time]],((line_productivity[[#This Row],[End time]]+1)-line_productivity[[#This Row],[Start Time]])*24,(line_productivity[[#This Row],[End time]]-line_productivity[[#This Row],[Start Time]])*24)</f>
        <v>2.1812922222222237</v>
      </c>
      <c r="L158" s="9">
        <f>MAX(0,line_productivity[[#This Row],[working hours3]]-line_productivity[[#This Row],[total downtime in hr2]])</f>
        <v>1.3912922222222237</v>
      </c>
      <c r="M158" s="13">
        <f>IF(line_productivity[[#This Row],[Total downtime in min]]&gt;85,85,line_productivity[[#This Row],[Total downtime in min]])</f>
        <v>47.4</v>
      </c>
      <c r="N158" s="9">
        <f>line_productivity[[#This Row],[total downtime in min 2]]/60</f>
        <v>0.78999999999999992</v>
      </c>
      <c r="O158" s="9">
        <f>IF(line_productivity[[#This Row],[total downtime in hrs]]&gt;line_productivity[[#This Row],[working hours of operator]],line_productivity[[#This Row],[working hours of operator]],line_productivity[[#This Row],[total downtime in hrs]])</f>
        <v>0.78999999999999992</v>
      </c>
      <c r="P158" s="9">
        <f>IF(line_productivity[[#This Row],[working hours of operator]]=line_productivity[[#This Row],[total downtime in hr2]],(line_productivity[[#This Row],[working hours of operator]]+line_productivity[[#This Row],[total downtime in hr2]])*0.9,line_productivity[[#This Row],[working hours of operator]])</f>
        <v>2.1812922222222237</v>
      </c>
    </row>
    <row r="159" spans="1:16" x14ac:dyDescent="0.25">
      <c r="A159" s="10">
        <v>45567</v>
      </c>
      <c r="B159" t="s">
        <v>22</v>
      </c>
      <c r="C159" s="8">
        <v>422268</v>
      </c>
      <c r="D159" t="s">
        <v>50</v>
      </c>
      <c r="E159" s="26" t="s">
        <v>317</v>
      </c>
      <c r="F159" s="25" t="s">
        <v>318</v>
      </c>
      <c r="G159" s="13">
        <v>1</v>
      </c>
      <c r="H159" s="13">
        <f>line_downtime[[#This Row],[total downtime in mins]]</f>
        <v>16.8</v>
      </c>
      <c r="I159" s="18" t="s">
        <v>81</v>
      </c>
      <c r="J159" t="str">
        <f t="shared" si="2"/>
        <v>Evening Shift</v>
      </c>
      <c r="K159" s="9">
        <f>IF(line_productivity[[#This Row],[End time]]&lt;line_productivity[[#This Row],[Start Time]],((line_productivity[[#This Row],[End time]]+1)-line_productivity[[#This Row],[Start Time]])*24,(line_productivity[[#This Row],[End time]]-line_productivity[[#This Row],[Start Time]])*24)</f>
        <v>2.2193380555555562</v>
      </c>
      <c r="L159" s="9">
        <f>MAX(0,line_productivity[[#This Row],[working hours3]]-line_productivity[[#This Row],[total downtime in hr2]])</f>
        <v>1.9393380555555562</v>
      </c>
      <c r="M159" s="13">
        <f>IF(line_productivity[[#This Row],[Total downtime in min]]&gt;85,85,line_productivity[[#This Row],[Total downtime in min]])</f>
        <v>16.8</v>
      </c>
      <c r="N159" s="9">
        <f>line_productivity[[#This Row],[total downtime in min 2]]/60</f>
        <v>0.28000000000000003</v>
      </c>
      <c r="O159" s="9">
        <f>IF(line_productivity[[#This Row],[total downtime in hrs]]&gt;line_productivity[[#This Row],[working hours of operator]],line_productivity[[#This Row],[working hours of operator]],line_productivity[[#This Row],[total downtime in hrs]])</f>
        <v>0.28000000000000003</v>
      </c>
      <c r="P159" s="9">
        <f>IF(line_productivity[[#This Row],[working hours of operator]]=line_productivity[[#This Row],[total downtime in hr2]],(line_productivity[[#This Row],[working hours of operator]]+line_productivity[[#This Row],[total downtime in hr2]])*0.9,line_productivity[[#This Row],[working hours of operator]])</f>
        <v>2.2193380555555562</v>
      </c>
    </row>
    <row r="160" spans="1:16" x14ac:dyDescent="0.25">
      <c r="A160" s="10">
        <v>45568</v>
      </c>
      <c r="B160" t="s">
        <v>23</v>
      </c>
      <c r="C160" s="8">
        <v>422269</v>
      </c>
      <c r="D160" t="s">
        <v>51</v>
      </c>
      <c r="E160" s="26" t="s">
        <v>126</v>
      </c>
      <c r="F160" s="25" t="s">
        <v>319</v>
      </c>
      <c r="G160" s="13">
        <v>1.6333333333333331</v>
      </c>
      <c r="H160" s="13">
        <f>line_downtime[[#This Row],[total downtime in mins]]</f>
        <v>26.4</v>
      </c>
      <c r="I160" s="18" t="s">
        <v>76</v>
      </c>
      <c r="J160" t="str">
        <f t="shared" si="2"/>
        <v>Morning Shift</v>
      </c>
      <c r="K160" s="9">
        <f>IF(line_productivity[[#This Row],[End time]]&lt;line_productivity[[#This Row],[Start Time]],((line_productivity[[#This Row],[End time]]+1)-line_productivity[[#This Row],[Start Time]])*24,(line_productivity[[#This Row],[End time]]-line_productivity[[#This Row],[Start Time]])*24)</f>
        <v>2.8705419444444447</v>
      </c>
      <c r="L160" s="9">
        <f>MAX(0,line_productivity[[#This Row],[working hours3]]-line_productivity[[#This Row],[total downtime in hr2]])</f>
        <v>2.4305419444444447</v>
      </c>
      <c r="M160" s="13">
        <f>IF(line_productivity[[#This Row],[Total downtime in min]]&gt;85,85,line_productivity[[#This Row],[Total downtime in min]])</f>
        <v>26.4</v>
      </c>
      <c r="N160" s="9">
        <f>line_productivity[[#This Row],[total downtime in min 2]]/60</f>
        <v>0.44</v>
      </c>
      <c r="O160" s="9">
        <f>IF(line_productivity[[#This Row],[total downtime in hrs]]&gt;line_productivity[[#This Row],[working hours of operator]],line_productivity[[#This Row],[working hours of operator]],line_productivity[[#This Row],[total downtime in hrs]])</f>
        <v>0.44</v>
      </c>
      <c r="P160" s="9">
        <f>IF(line_productivity[[#This Row],[working hours of operator]]=line_productivity[[#This Row],[total downtime in hr2]],(line_productivity[[#This Row],[working hours of operator]]+line_productivity[[#This Row],[total downtime in hr2]])*0.9,line_productivity[[#This Row],[working hours of operator]])</f>
        <v>2.8705419444444447</v>
      </c>
    </row>
    <row r="161" spans="1:16" x14ac:dyDescent="0.25">
      <c r="A161" s="10">
        <v>45568</v>
      </c>
      <c r="B161" t="s">
        <v>20</v>
      </c>
      <c r="C161" s="8">
        <v>422270</v>
      </c>
      <c r="D161" t="s">
        <v>50</v>
      </c>
      <c r="E161" s="26" t="s">
        <v>320</v>
      </c>
      <c r="F161" s="25" t="s">
        <v>321</v>
      </c>
      <c r="G161" s="13">
        <v>1</v>
      </c>
      <c r="H161" s="13">
        <f>line_downtime[[#This Row],[total downtime in mins]]</f>
        <v>45</v>
      </c>
      <c r="I161" s="18" t="s">
        <v>95</v>
      </c>
      <c r="J161" t="str">
        <f t="shared" si="2"/>
        <v>Morning Shift</v>
      </c>
      <c r="K161" s="9">
        <f>IF(line_productivity[[#This Row],[End time]]&lt;line_productivity[[#This Row],[Start Time]],((line_productivity[[#This Row],[End time]]+1)-line_productivity[[#This Row],[Start Time]])*24,(line_productivity[[#This Row],[End time]]-line_productivity[[#This Row],[Start Time]])*24)</f>
        <v>2.2563247222222227</v>
      </c>
      <c r="L161" s="9">
        <f>MAX(0,line_productivity[[#This Row],[working hours3]]-line_productivity[[#This Row],[total downtime in hr2]])</f>
        <v>1.5063247222222227</v>
      </c>
      <c r="M161" s="13">
        <f>IF(line_productivity[[#This Row],[Total downtime in min]]&gt;85,85,line_productivity[[#This Row],[Total downtime in min]])</f>
        <v>45</v>
      </c>
      <c r="N161" s="9">
        <f>line_productivity[[#This Row],[total downtime in min 2]]/60</f>
        <v>0.75</v>
      </c>
      <c r="O161" s="9">
        <f>IF(line_productivity[[#This Row],[total downtime in hrs]]&gt;line_productivity[[#This Row],[working hours of operator]],line_productivity[[#This Row],[working hours of operator]],line_productivity[[#This Row],[total downtime in hrs]])</f>
        <v>0.75</v>
      </c>
      <c r="P161" s="9">
        <f>IF(line_productivity[[#This Row],[working hours of operator]]=line_productivity[[#This Row],[total downtime in hr2]],(line_productivity[[#This Row],[working hours of operator]]+line_productivity[[#This Row],[total downtime in hr2]])*0.9,line_productivity[[#This Row],[working hours of operator]])</f>
        <v>2.2563247222222227</v>
      </c>
    </row>
    <row r="162" spans="1:16" x14ac:dyDescent="0.25">
      <c r="A162" s="10">
        <v>45568</v>
      </c>
      <c r="B162" t="s">
        <v>19</v>
      </c>
      <c r="C162" s="8">
        <v>422271</v>
      </c>
      <c r="D162" t="s">
        <v>50</v>
      </c>
      <c r="E162" s="26" t="s">
        <v>322</v>
      </c>
      <c r="F162" s="25" t="s">
        <v>323</v>
      </c>
      <c r="G162" s="13">
        <v>1</v>
      </c>
      <c r="H162" s="13">
        <f>line_downtime[[#This Row],[total downtime in mins]]</f>
        <v>41.4</v>
      </c>
      <c r="I162" s="18" t="s">
        <v>74</v>
      </c>
      <c r="J162" t="str">
        <f t="shared" si="2"/>
        <v>Morning Shift</v>
      </c>
      <c r="K162" s="9">
        <f>IF(line_productivity[[#This Row],[End time]]&lt;line_productivity[[#This Row],[Start Time]],((line_productivity[[#This Row],[End time]]+1)-line_productivity[[#This Row],[Start Time]])*24,(line_productivity[[#This Row],[End time]]-line_productivity[[#This Row],[Start Time]])*24)</f>
        <v>2.133858611111112</v>
      </c>
      <c r="L162" s="9">
        <f>MAX(0,line_productivity[[#This Row],[working hours3]]-line_productivity[[#This Row],[total downtime in hr2]])</f>
        <v>1.443858611111112</v>
      </c>
      <c r="M162" s="13">
        <f>IF(line_productivity[[#This Row],[Total downtime in min]]&gt;85,85,line_productivity[[#This Row],[Total downtime in min]])</f>
        <v>41.4</v>
      </c>
      <c r="N162" s="9">
        <f>line_productivity[[#This Row],[total downtime in min 2]]/60</f>
        <v>0.69</v>
      </c>
      <c r="O162" s="9">
        <f>IF(line_productivity[[#This Row],[total downtime in hrs]]&gt;line_productivity[[#This Row],[working hours of operator]],line_productivity[[#This Row],[working hours of operator]],line_productivity[[#This Row],[total downtime in hrs]])</f>
        <v>0.69</v>
      </c>
      <c r="P162" s="9">
        <f>IF(line_productivity[[#This Row],[working hours of operator]]=line_productivity[[#This Row],[total downtime in hr2]],(line_productivity[[#This Row],[working hours of operator]]+line_productivity[[#This Row],[total downtime in hr2]])*0.9,line_productivity[[#This Row],[working hours of operator]])</f>
        <v>2.133858611111112</v>
      </c>
    </row>
    <row r="163" spans="1:16" x14ac:dyDescent="0.25">
      <c r="A163" s="10">
        <v>45568</v>
      </c>
      <c r="B163" t="s">
        <v>22</v>
      </c>
      <c r="C163" s="8">
        <v>422272</v>
      </c>
      <c r="D163" t="s">
        <v>49</v>
      </c>
      <c r="E163" s="26" t="s">
        <v>324</v>
      </c>
      <c r="F163" s="25" t="s">
        <v>325</v>
      </c>
      <c r="G163" s="13">
        <v>1</v>
      </c>
      <c r="H163" s="13">
        <f>line_downtime[[#This Row],[total downtime in mins]]</f>
        <v>19.799999999999997</v>
      </c>
      <c r="I163" s="18" t="s">
        <v>86</v>
      </c>
      <c r="J163" t="str">
        <f t="shared" si="2"/>
        <v>Evening Shift</v>
      </c>
      <c r="K163" s="9">
        <f>IF(line_productivity[[#This Row],[End time]]&lt;line_productivity[[#This Row],[Start Time]],((line_productivity[[#This Row],[End time]]+1)-line_productivity[[#This Row],[Start Time]])*24,(line_productivity[[#This Row],[End time]]-line_productivity[[#This Row],[Start Time]])*24)</f>
        <v>2.0487961111111099</v>
      </c>
      <c r="L163" s="9">
        <f>MAX(0,line_productivity[[#This Row],[working hours3]]-line_productivity[[#This Row],[total downtime in hr2]])</f>
        <v>1.7187961111111099</v>
      </c>
      <c r="M163" s="13">
        <f>IF(line_productivity[[#This Row],[Total downtime in min]]&gt;85,85,line_productivity[[#This Row],[Total downtime in min]])</f>
        <v>19.799999999999997</v>
      </c>
      <c r="N163" s="9">
        <f>line_productivity[[#This Row],[total downtime in min 2]]/60</f>
        <v>0.32999999999999996</v>
      </c>
      <c r="O163" s="9">
        <f>IF(line_productivity[[#This Row],[total downtime in hrs]]&gt;line_productivity[[#This Row],[working hours of operator]],line_productivity[[#This Row],[working hours of operator]],line_productivity[[#This Row],[total downtime in hrs]])</f>
        <v>0.32999999999999996</v>
      </c>
      <c r="P163" s="9">
        <f>IF(line_productivity[[#This Row],[working hours of operator]]=line_productivity[[#This Row],[total downtime in hr2]],(line_productivity[[#This Row],[working hours of operator]]+line_productivity[[#This Row],[total downtime in hr2]])*0.9,line_productivity[[#This Row],[working hours of operator]])</f>
        <v>2.0487961111111099</v>
      </c>
    </row>
    <row r="164" spans="1:16" x14ac:dyDescent="0.25">
      <c r="A164" s="10">
        <v>45569</v>
      </c>
      <c r="B164" t="s">
        <v>18</v>
      </c>
      <c r="C164" s="8">
        <v>422273</v>
      </c>
      <c r="D164" t="s">
        <v>47</v>
      </c>
      <c r="E164" s="26" t="s">
        <v>126</v>
      </c>
      <c r="F164" s="25" t="s">
        <v>326</v>
      </c>
      <c r="G164" s="13">
        <v>1</v>
      </c>
      <c r="H164" s="13">
        <f>line_downtime[[#This Row],[total downtime in mins]]</f>
        <v>53.4</v>
      </c>
      <c r="I164" s="18" t="s">
        <v>74</v>
      </c>
      <c r="J164" t="str">
        <f t="shared" si="2"/>
        <v>Morning Shift</v>
      </c>
      <c r="K164" s="9">
        <f>IF(line_productivity[[#This Row],[End time]]&lt;line_productivity[[#This Row],[Start Time]],((line_productivity[[#This Row],[End time]]+1)-line_productivity[[#This Row],[Start Time]])*24,(line_productivity[[#This Row],[End time]]-line_productivity[[#This Row],[Start Time]])*24)</f>
        <v>2.4626597222222215</v>
      </c>
      <c r="L164" s="9">
        <f>MAX(0,line_productivity[[#This Row],[working hours3]]-line_productivity[[#This Row],[total downtime in hr2]])</f>
        <v>1.5726597222222214</v>
      </c>
      <c r="M164" s="13">
        <f>IF(line_productivity[[#This Row],[Total downtime in min]]&gt;85,85,line_productivity[[#This Row],[Total downtime in min]])</f>
        <v>53.4</v>
      </c>
      <c r="N164" s="9">
        <f>line_productivity[[#This Row],[total downtime in min 2]]/60</f>
        <v>0.89</v>
      </c>
      <c r="O164" s="9">
        <f>IF(line_productivity[[#This Row],[total downtime in hrs]]&gt;line_productivity[[#This Row],[working hours of operator]],line_productivity[[#This Row],[working hours of operator]],line_productivity[[#This Row],[total downtime in hrs]])</f>
        <v>0.89</v>
      </c>
      <c r="P164" s="9">
        <f>IF(line_productivity[[#This Row],[working hours of operator]]=line_productivity[[#This Row],[total downtime in hr2]],(line_productivity[[#This Row],[working hours of operator]]+line_productivity[[#This Row],[total downtime in hr2]])*0.9,line_productivity[[#This Row],[working hours of operator]])</f>
        <v>2.4626597222222215</v>
      </c>
    </row>
    <row r="165" spans="1:16" x14ac:dyDescent="0.25">
      <c r="A165" s="10">
        <v>45569</v>
      </c>
      <c r="B165" t="s">
        <v>20</v>
      </c>
      <c r="C165" s="8">
        <v>422274</v>
      </c>
      <c r="D165" t="s">
        <v>50</v>
      </c>
      <c r="E165" s="26" t="s">
        <v>327</v>
      </c>
      <c r="F165" s="25" t="s">
        <v>328</v>
      </c>
      <c r="G165" s="13">
        <v>1</v>
      </c>
      <c r="H165" s="13">
        <f>line_downtime[[#This Row],[total downtime in mins]]</f>
        <v>28.199999999999996</v>
      </c>
      <c r="I165" s="18" t="s">
        <v>81</v>
      </c>
      <c r="J165" t="str">
        <f t="shared" si="2"/>
        <v>Morning Shift</v>
      </c>
      <c r="K165" s="9">
        <f>IF(line_productivity[[#This Row],[End time]]&lt;line_productivity[[#This Row],[Start Time]],((line_productivity[[#This Row],[End time]]+1)-line_productivity[[#This Row],[Start Time]])*24,(line_productivity[[#This Row],[End time]]-line_productivity[[#This Row],[Start Time]])*24)</f>
        <v>2.9751913888888879</v>
      </c>
      <c r="L165" s="9">
        <f>MAX(0,line_productivity[[#This Row],[working hours3]]-line_productivity[[#This Row],[total downtime in hr2]])</f>
        <v>2.5051913888888881</v>
      </c>
      <c r="M165" s="13">
        <f>IF(line_productivity[[#This Row],[Total downtime in min]]&gt;85,85,line_productivity[[#This Row],[Total downtime in min]])</f>
        <v>28.199999999999996</v>
      </c>
      <c r="N165" s="9">
        <f>line_productivity[[#This Row],[total downtime in min 2]]/60</f>
        <v>0.46999999999999992</v>
      </c>
      <c r="O165" s="9">
        <f>IF(line_productivity[[#This Row],[total downtime in hrs]]&gt;line_productivity[[#This Row],[working hours of operator]],line_productivity[[#This Row],[working hours of operator]],line_productivity[[#This Row],[total downtime in hrs]])</f>
        <v>0.46999999999999992</v>
      </c>
      <c r="P165" s="9">
        <f>IF(line_productivity[[#This Row],[working hours of operator]]=line_productivity[[#This Row],[total downtime in hr2]],(line_productivity[[#This Row],[working hours of operator]]+line_productivity[[#This Row],[total downtime in hr2]])*0.9,line_productivity[[#This Row],[working hours of operator]])</f>
        <v>2.9751913888888879</v>
      </c>
    </row>
    <row r="166" spans="1:16" x14ac:dyDescent="0.25">
      <c r="A166" s="10">
        <v>45569</v>
      </c>
      <c r="B166" t="s">
        <v>20</v>
      </c>
      <c r="C166" s="8">
        <v>422275</v>
      </c>
      <c r="D166" t="s">
        <v>49</v>
      </c>
      <c r="E166" s="26" t="s">
        <v>329</v>
      </c>
      <c r="F166" s="25" t="s">
        <v>330</v>
      </c>
      <c r="G166" s="13">
        <v>1</v>
      </c>
      <c r="H166" s="13">
        <f>line_downtime[[#This Row],[total downtime in mins]]</f>
        <v>21</v>
      </c>
      <c r="I166" s="18" t="s">
        <v>81</v>
      </c>
      <c r="J166" t="str">
        <f t="shared" si="2"/>
        <v>Morning Shift</v>
      </c>
      <c r="K166" s="9">
        <f>IF(line_productivity[[#This Row],[End time]]&lt;line_productivity[[#This Row],[Start Time]],((line_productivity[[#This Row],[End time]]+1)-line_productivity[[#This Row],[Start Time]])*24,(line_productivity[[#This Row],[End time]]-line_productivity[[#This Row],[Start Time]])*24)</f>
        <v>2.2001850000000021</v>
      </c>
      <c r="L166" s="9">
        <f>MAX(0,line_productivity[[#This Row],[working hours3]]-line_productivity[[#This Row],[total downtime in hr2]])</f>
        <v>1.850185000000002</v>
      </c>
      <c r="M166" s="13">
        <f>IF(line_productivity[[#This Row],[Total downtime in min]]&gt;85,85,line_productivity[[#This Row],[Total downtime in min]])</f>
        <v>21</v>
      </c>
      <c r="N166" s="9">
        <f>line_productivity[[#This Row],[total downtime in min 2]]/60</f>
        <v>0.35</v>
      </c>
      <c r="O166" s="9">
        <f>IF(line_productivity[[#This Row],[total downtime in hrs]]&gt;line_productivity[[#This Row],[working hours of operator]],line_productivity[[#This Row],[working hours of operator]],line_productivity[[#This Row],[total downtime in hrs]])</f>
        <v>0.35</v>
      </c>
      <c r="P166" s="9">
        <f>IF(line_productivity[[#This Row],[working hours of operator]]=line_productivity[[#This Row],[total downtime in hr2]],(line_productivity[[#This Row],[working hours of operator]]+line_productivity[[#This Row],[total downtime in hr2]])*0.9,line_productivity[[#This Row],[working hours of operator]])</f>
        <v>2.2001850000000021</v>
      </c>
    </row>
    <row r="167" spans="1:16" x14ac:dyDescent="0.25">
      <c r="A167" s="10">
        <v>45569</v>
      </c>
      <c r="B167" t="s">
        <v>23</v>
      </c>
      <c r="C167" s="8">
        <v>422276</v>
      </c>
      <c r="D167" t="s">
        <v>49</v>
      </c>
      <c r="E167" s="26" t="s">
        <v>331</v>
      </c>
      <c r="F167" s="25" t="s">
        <v>332</v>
      </c>
      <c r="G167" s="13">
        <v>1.6333333333333331</v>
      </c>
      <c r="H167" s="13">
        <f>line_downtime[[#This Row],[total downtime in mins]]</f>
        <v>24</v>
      </c>
      <c r="I167" s="18" t="s">
        <v>95</v>
      </c>
      <c r="J167" t="str">
        <f t="shared" si="2"/>
        <v>Evening Shift</v>
      </c>
      <c r="K167" s="9">
        <f>IF(line_productivity[[#This Row],[End time]]&lt;line_productivity[[#This Row],[Start Time]],((line_productivity[[#This Row],[End time]]+1)-line_productivity[[#This Row],[Start Time]])*24,(line_productivity[[#This Row],[End time]]-line_productivity[[#This Row],[Start Time]])*24)</f>
        <v>2.784445555555557</v>
      </c>
      <c r="L167" s="9">
        <f>MAX(0,line_productivity[[#This Row],[working hours3]]-line_productivity[[#This Row],[total downtime in hr2]])</f>
        <v>2.384445555555557</v>
      </c>
      <c r="M167" s="13">
        <f>IF(line_productivity[[#This Row],[Total downtime in min]]&gt;85,85,line_productivity[[#This Row],[Total downtime in min]])</f>
        <v>24</v>
      </c>
      <c r="N167" s="9">
        <f>line_productivity[[#This Row],[total downtime in min 2]]/60</f>
        <v>0.4</v>
      </c>
      <c r="O167" s="9">
        <f>IF(line_productivity[[#This Row],[total downtime in hrs]]&gt;line_productivity[[#This Row],[working hours of operator]],line_productivity[[#This Row],[working hours of operator]],line_productivity[[#This Row],[total downtime in hrs]])</f>
        <v>0.4</v>
      </c>
      <c r="P167" s="9">
        <f>IF(line_productivity[[#This Row],[working hours of operator]]=line_productivity[[#This Row],[total downtime in hr2]],(line_productivity[[#This Row],[working hours of operator]]+line_productivity[[#This Row],[total downtime in hr2]])*0.9,line_productivity[[#This Row],[working hours of operator]])</f>
        <v>2.784445555555557</v>
      </c>
    </row>
    <row r="168" spans="1:16" x14ac:dyDescent="0.25">
      <c r="A168" s="10">
        <v>45570</v>
      </c>
      <c r="B168" t="s">
        <v>20</v>
      </c>
      <c r="C168" s="8">
        <v>422277</v>
      </c>
      <c r="D168" t="s">
        <v>46</v>
      </c>
      <c r="E168" s="26" t="s">
        <v>126</v>
      </c>
      <c r="F168" s="25" t="s">
        <v>333</v>
      </c>
      <c r="G168" s="13">
        <v>1</v>
      </c>
      <c r="H168" s="13">
        <f>line_downtime[[#This Row],[total downtime in mins]]</f>
        <v>8.4</v>
      </c>
      <c r="I168" s="18" t="s">
        <v>74</v>
      </c>
      <c r="J168" t="str">
        <f t="shared" si="2"/>
        <v>Morning Shift</v>
      </c>
      <c r="K168" s="9">
        <f>IF(line_productivity[[#This Row],[End time]]&lt;line_productivity[[#This Row],[Start Time]],((line_productivity[[#This Row],[End time]]+1)-line_productivity[[#This Row],[Start Time]])*24,(line_productivity[[#This Row],[End time]]-line_productivity[[#This Row],[Start Time]])*24)</f>
        <v>2.5810536111111113</v>
      </c>
      <c r="L168" s="9">
        <f>MAX(0,line_productivity[[#This Row],[working hours3]]-line_productivity[[#This Row],[total downtime in hr2]])</f>
        <v>2.4410536111111112</v>
      </c>
      <c r="M168" s="13">
        <f>IF(line_productivity[[#This Row],[Total downtime in min]]&gt;85,85,line_productivity[[#This Row],[Total downtime in min]])</f>
        <v>8.4</v>
      </c>
      <c r="N168" s="9">
        <f>line_productivity[[#This Row],[total downtime in min 2]]/60</f>
        <v>0.14000000000000001</v>
      </c>
      <c r="O168" s="9">
        <f>IF(line_productivity[[#This Row],[total downtime in hrs]]&gt;line_productivity[[#This Row],[working hours of operator]],line_productivity[[#This Row],[working hours of operator]],line_productivity[[#This Row],[total downtime in hrs]])</f>
        <v>0.14000000000000001</v>
      </c>
      <c r="P168" s="9">
        <f>IF(line_productivity[[#This Row],[working hours of operator]]=line_productivity[[#This Row],[total downtime in hr2]],(line_productivity[[#This Row],[working hours of operator]]+line_productivity[[#This Row],[total downtime in hr2]])*0.9,line_productivity[[#This Row],[working hours of operator]])</f>
        <v>2.5810536111111113</v>
      </c>
    </row>
    <row r="169" spans="1:16" x14ac:dyDescent="0.25">
      <c r="A169" s="10">
        <v>45570</v>
      </c>
      <c r="B169" t="s">
        <v>23</v>
      </c>
      <c r="C169" s="8">
        <v>422278</v>
      </c>
      <c r="D169" t="s">
        <v>50</v>
      </c>
      <c r="E169" s="26" t="s">
        <v>334</v>
      </c>
      <c r="F169" s="25" t="s">
        <v>335</v>
      </c>
      <c r="G169" s="13">
        <v>1.6333333333333331</v>
      </c>
      <c r="H169" s="13">
        <f>line_downtime[[#This Row],[total downtime in mins]]</f>
        <v>36</v>
      </c>
      <c r="I169" s="18" t="s">
        <v>115</v>
      </c>
      <c r="J169" t="str">
        <f t="shared" si="2"/>
        <v>Morning Shift</v>
      </c>
      <c r="K169" s="9">
        <f>IF(line_productivity[[#This Row],[End time]]&lt;line_productivity[[#This Row],[Start Time]],((line_productivity[[#This Row],[End time]]+1)-line_productivity[[#This Row],[Start Time]])*24,(line_productivity[[#This Row],[End time]]-line_productivity[[#This Row],[Start Time]])*24)</f>
        <v>2.8157791666666672</v>
      </c>
      <c r="L169" s="9">
        <f>MAX(0,line_productivity[[#This Row],[working hours3]]-line_productivity[[#This Row],[total downtime in hr2]])</f>
        <v>2.2157791666666671</v>
      </c>
      <c r="M169" s="13">
        <f>IF(line_productivity[[#This Row],[Total downtime in min]]&gt;85,85,line_productivity[[#This Row],[Total downtime in min]])</f>
        <v>36</v>
      </c>
      <c r="N169" s="9">
        <f>line_productivity[[#This Row],[total downtime in min 2]]/60</f>
        <v>0.6</v>
      </c>
      <c r="O169" s="9">
        <f>IF(line_productivity[[#This Row],[total downtime in hrs]]&gt;line_productivity[[#This Row],[working hours of operator]],line_productivity[[#This Row],[working hours of operator]],line_productivity[[#This Row],[total downtime in hrs]])</f>
        <v>0.6</v>
      </c>
      <c r="P169" s="9">
        <f>IF(line_productivity[[#This Row],[working hours of operator]]=line_productivity[[#This Row],[total downtime in hr2]],(line_productivity[[#This Row],[working hours of operator]]+line_productivity[[#This Row],[total downtime in hr2]])*0.9,line_productivity[[#This Row],[working hours of operator]])</f>
        <v>2.8157791666666672</v>
      </c>
    </row>
    <row r="170" spans="1:16" x14ac:dyDescent="0.25">
      <c r="A170" s="10">
        <v>45570</v>
      </c>
      <c r="B170" t="s">
        <v>18</v>
      </c>
      <c r="C170" s="8">
        <v>422279</v>
      </c>
      <c r="D170" t="s">
        <v>43</v>
      </c>
      <c r="E170" s="26" t="s">
        <v>336</v>
      </c>
      <c r="F170" s="25" t="s">
        <v>337</v>
      </c>
      <c r="G170" s="13">
        <v>1</v>
      </c>
      <c r="H170" s="13">
        <f>line_downtime[[#This Row],[total downtime in mins]]</f>
        <v>8.9999999999999982</v>
      </c>
      <c r="I170" s="18" t="s">
        <v>90</v>
      </c>
      <c r="J170" t="str">
        <f t="shared" si="2"/>
        <v>Morning Shift</v>
      </c>
      <c r="K170" s="9">
        <f>IF(line_productivity[[#This Row],[End time]]&lt;line_productivity[[#This Row],[Start Time]],((line_productivity[[#This Row],[End time]]+1)-line_productivity[[#This Row],[Start Time]])*24,(line_productivity[[#This Row],[End time]]-line_productivity[[#This Row],[Start Time]])*24)</f>
        <v>2.029482777777778</v>
      </c>
      <c r="L170" s="9">
        <f>MAX(0,line_productivity[[#This Row],[working hours3]]-line_productivity[[#This Row],[total downtime in hr2]])</f>
        <v>1.8794827777777781</v>
      </c>
      <c r="M170" s="13">
        <f>IF(line_productivity[[#This Row],[Total downtime in min]]&gt;85,85,line_productivity[[#This Row],[Total downtime in min]])</f>
        <v>8.9999999999999982</v>
      </c>
      <c r="N170" s="9">
        <f>line_productivity[[#This Row],[total downtime in min 2]]/60</f>
        <v>0.14999999999999997</v>
      </c>
      <c r="O170" s="9">
        <f>IF(line_productivity[[#This Row],[total downtime in hrs]]&gt;line_productivity[[#This Row],[working hours of operator]],line_productivity[[#This Row],[working hours of operator]],line_productivity[[#This Row],[total downtime in hrs]])</f>
        <v>0.14999999999999997</v>
      </c>
      <c r="P170" s="9">
        <f>IF(line_productivity[[#This Row],[working hours of operator]]=line_productivity[[#This Row],[total downtime in hr2]],(line_productivity[[#This Row],[working hours of operator]]+line_productivity[[#This Row],[total downtime in hr2]])*0.9,line_productivity[[#This Row],[working hours of operator]])</f>
        <v>2.029482777777778</v>
      </c>
    </row>
    <row r="171" spans="1:16" x14ac:dyDescent="0.25">
      <c r="A171" s="10">
        <v>45570</v>
      </c>
      <c r="B171" t="s">
        <v>19</v>
      </c>
      <c r="C171" s="8">
        <v>422280</v>
      </c>
      <c r="D171" t="s">
        <v>51</v>
      </c>
      <c r="E171" s="26" t="s">
        <v>338</v>
      </c>
      <c r="F171" s="25" t="s">
        <v>339</v>
      </c>
      <c r="G171" s="13">
        <v>1</v>
      </c>
      <c r="H171" s="13">
        <f>line_downtime[[#This Row],[total downtime in mins]]</f>
        <v>34.799999999999997</v>
      </c>
      <c r="I171" s="18" t="s">
        <v>117</v>
      </c>
      <c r="J171" t="str">
        <f t="shared" si="2"/>
        <v>Evening Shift</v>
      </c>
      <c r="K171" s="9">
        <f>IF(line_productivity[[#This Row],[End time]]&lt;line_productivity[[#This Row],[Start Time]],((line_productivity[[#This Row],[End time]]+1)-line_productivity[[#This Row],[Start Time]])*24,(line_productivity[[#This Row],[End time]]-line_productivity[[#This Row],[Start Time]])*24)</f>
        <v>2.5845738888888885</v>
      </c>
      <c r="L171" s="9">
        <f>MAX(0,line_productivity[[#This Row],[working hours3]]-line_productivity[[#This Row],[total downtime in hr2]])</f>
        <v>2.0045738888888884</v>
      </c>
      <c r="M171" s="13">
        <f>IF(line_productivity[[#This Row],[Total downtime in min]]&gt;85,85,line_productivity[[#This Row],[Total downtime in min]])</f>
        <v>34.799999999999997</v>
      </c>
      <c r="N171" s="9">
        <f>line_productivity[[#This Row],[total downtime in min 2]]/60</f>
        <v>0.57999999999999996</v>
      </c>
      <c r="O171" s="9">
        <f>IF(line_productivity[[#This Row],[total downtime in hrs]]&gt;line_productivity[[#This Row],[working hours of operator]],line_productivity[[#This Row],[working hours of operator]],line_productivity[[#This Row],[total downtime in hrs]])</f>
        <v>0.57999999999999996</v>
      </c>
      <c r="P171" s="9">
        <f>IF(line_productivity[[#This Row],[working hours of operator]]=line_productivity[[#This Row],[total downtime in hr2]],(line_productivity[[#This Row],[working hours of operator]]+line_productivity[[#This Row],[total downtime in hr2]])*0.9,line_productivity[[#This Row],[working hours of operator]])</f>
        <v>2.5845738888888885</v>
      </c>
    </row>
    <row r="172" spans="1:16" x14ac:dyDescent="0.25">
      <c r="A172" s="10">
        <v>45571</v>
      </c>
      <c r="B172" t="s">
        <v>20</v>
      </c>
      <c r="C172" s="8">
        <v>422281</v>
      </c>
      <c r="D172" t="s">
        <v>44</v>
      </c>
      <c r="E172" s="26" t="s">
        <v>126</v>
      </c>
      <c r="F172" s="25" t="s">
        <v>340</v>
      </c>
      <c r="G172" s="13">
        <v>1</v>
      </c>
      <c r="H172" s="13">
        <f>line_downtime[[#This Row],[total downtime in mins]]</f>
        <v>16.8</v>
      </c>
      <c r="I172" s="18" t="s">
        <v>88</v>
      </c>
      <c r="J172" t="str">
        <f t="shared" si="2"/>
        <v>Morning Shift</v>
      </c>
      <c r="K172" s="9">
        <f>IF(line_productivity[[#This Row],[End time]]&lt;line_productivity[[#This Row],[Start Time]],((line_productivity[[#This Row],[End time]]+1)-line_productivity[[#This Row],[Start Time]])*24,(line_productivity[[#This Row],[End time]]-line_productivity[[#This Row],[Start Time]])*24)</f>
        <v>2.6889508333333336</v>
      </c>
      <c r="L172" s="9">
        <f>MAX(0,line_productivity[[#This Row],[working hours3]]-line_productivity[[#This Row],[total downtime in hr2]])</f>
        <v>2.4089508333333338</v>
      </c>
      <c r="M172" s="13">
        <f>IF(line_productivity[[#This Row],[Total downtime in min]]&gt;85,85,line_productivity[[#This Row],[Total downtime in min]])</f>
        <v>16.8</v>
      </c>
      <c r="N172" s="9">
        <f>line_productivity[[#This Row],[total downtime in min 2]]/60</f>
        <v>0.28000000000000003</v>
      </c>
      <c r="O172" s="9">
        <f>IF(line_productivity[[#This Row],[total downtime in hrs]]&gt;line_productivity[[#This Row],[working hours of operator]],line_productivity[[#This Row],[working hours of operator]],line_productivity[[#This Row],[total downtime in hrs]])</f>
        <v>0.28000000000000003</v>
      </c>
      <c r="P172" s="9">
        <f>IF(line_productivity[[#This Row],[working hours of operator]]=line_productivity[[#This Row],[total downtime in hr2]],(line_productivity[[#This Row],[working hours of operator]]+line_productivity[[#This Row],[total downtime in hr2]])*0.9,line_productivity[[#This Row],[working hours of operator]])</f>
        <v>2.6889508333333336</v>
      </c>
    </row>
    <row r="173" spans="1:16" x14ac:dyDescent="0.25">
      <c r="A173" s="10">
        <v>45571</v>
      </c>
      <c r="B173" t="s">
        <v>20</v>
      </c>
      <c r="C173" s="8">
        <v>422282</v>
      </c>
      <c r="D173" t="s">
        <v>47</v>
      </c>
      <c r="E173" s="26" t="s">
        <v>341</v>
      </c>
      <c r="F173" s="25" t="s">
        <v>342</v>
      </c>
      <c r="G173" s="13">
        <v>1</v>
      </c>
      <c r="H173" s="13">
        <f>line_downtime[[#This Row],[total downtime in mins]]</f>
        <v>23.400000000000002</v>
      </c>
      <c r="I173" s="18" t="s">
        <v>88</v>
      </c>
      <c r="J173" t="str">
        <f t="shared" si="2"/>
        <v>Morning Shift</v>
      </c>
      <c r="K173" s="9">
        <f>IF(line_productivity[[#This Row],[End time]]&lt;line_productivity[[#This Row],[Start Time]],((line_productivity[[#This Row],[End time]]+1)-line_productivity[[#This Row],[Start Time]])*24,(line_productivity[[#This Row],[End time]]-line_productivity[[#This Row],[Start Time]])*24)</f>
        <v>2.7332927777777778</v>
      </c>
      <c r="L173" s="9">
        <f>MAX(0,line_productivity[[#This Row],[working hours3]]-line_productivity[[#This Row],[total downtime in hr2]])</f>
        <v>2.3432927777777777</v>
      </c>
      <c r="M173" s="13">
        <f>IF(line_productivity[[#This Row],[Total downtime in min]]&gt;85,85,line_productivity[[#This Row],[Total downtime in min]])</f>
        <v>23.400000000000002</v>
      </c>
      <c r="N173" s="9">
        <f>line_productivity[[#This Row],[total downtime in min 2]]/60</f>
        <v>0.39</v>
      </c>
      <c r="O173" s="9">
        <f>IF(line_productivity[[#This Row],[total downtime in hrs]]&gt;line_productivity[[#This Row],[working hours of operator]],line_productivity[[#This Row],[working hours of operator]],line_productivity[[#This Row],[total downtime in hrs]])</f>
        <v>0.39</v>
      </c>
      <c r="P173" s="9">
        <f>IF(line_productivity[[#This Row],[working hours of operator]]=line_productivity[[#This Row],[total downtime in hr2]],(line_productivity[[#This Row],[working hours of operator]]+line_productivity[[#This Row],[total downtime in hr2]])*0.9,line_productivity[[#This Row],[working hours of operator]])</f>
        <v>2.7332927777777778</v>
      </c>
    </row>
    <row r="174" spans="1:16" x14ac:dyDescent="0.25">
      <c r="A174" s="10">
        <v>45571</v>
      </c>
      <c r="B174" t="s">
        <v>20</v>
      </c>
      <c r="C174" s="8">
        <v>422283</v>
      </c>
      <c r="D174" t="s">
        <v>51</v>
      </c>
      <c r="E174" s="26" t="s">
        <v>343</v>
      </c>
      <c r="F174" s="25" t="s">
        <v>344</v>
      </c>
      <c r="G174" s="13">
        <v>1</v>
      </c>
      <c r="H174" s="13">
        <f>line_downtime[[#This Row],[total downtime in mins]]</f>
        <v>18.600000000000001</v>
      </c>
      <c r="I174" s="18" t="s">
        <v>68</v>
      </c>
      <c r="J174" t="str">
        <f t="shared" si="2"/>
        <v>Morning Shift</v>
      </c>
      <c r="K174" s="9">
        <f>IF(line_productivity[[#This Row],[End time]]&lt;line_productivity[[#This Row],[Start Time]],((line_productivity[[#This Row],[End time]]+1)-line_productivity[[#This Row],[Start Time]])*24,(line_productivity[[#This Row],[End time]]-line_productivity[[#This Row],[Start Time]])*24)</f>
        <v>2.7585391666666679</v>
      </c>
      <c r="L174" s="9">
        <f>MAX(0,line_productivity[[#This Row],[working hours3]]-line_productivity[[#This Row],[total downtime in hr2]])</f>
        <v>2.4485391666666678</v>
      </c>
      <c r="M174" s="13">
        <f>IF(line_productivity[[#This Row],[Total downtime in min]]&gt;85,85,line_productivity[[#This Row],[Total downtime in min]])</f>
        <v>18.600000000000001</v>
      </c>
      <c r="N174" s="9">
        <f>line_productivity[[#This Row],[total downtime in min 2]]/60</f>
        <v>0.31</v>
      </c>
      <c r="O174" s="9">
        <f>IF(line_productivity[[#This Row],[total downtime in hrs]]&gt;line_productivity[[#This Row],[working hours of operator]],line_productivity[[#This Row],[working hours of operator]],line_productivity[[#This Row],[total downtime in hrs]])</f>
        <v>0.31</v>
      </c>
      <c r="P174" s="9">
        <f>IF(line_productivity[[#This Row],[working hours of operator]]=line_productivity[[#This Row],[total downtime in hr2]],(line_productivity[[#This Row],[working hours of operator]]+line_productivity[[#This Row],[total downtime in hr2]])*0.9,line_productivity[[#This Row],[working hours of operator]])</f>
        <v>2.7585391666666679</v>
      </c>
    </row>
    <row r="175" spans="1:16" x14ac:dyDescent="0.25">
      <c r="A175" s="10">
        <v>45571</v>
      </c>
      <c r="B175" t="s">
        <v>19</v>
      </c>
      <c r="C175" s="8">
        <v>422284</v>
      </c>
      <c r="D175" t="s">
        <v>52</v>
      </c>
      <c r="E175" s="26" t="s">
        <v>345</v>
      </c>
      <c r="F175" s="25" t="s">
        <v>346</v>
      </c>
      <c r="G175" s="13">
        <v>1</v>
      </c>
      <c r="H175" s="13">
        <f>line_downtime[[#This Row],[total downtime in mins]]</f>
        <v>16.8</v>
      </c>
      <c r="I175" s="18" t="s">
        <v>88</v>
      </c>
      <c r="J175" t="str">
        <f t="shared" si="2"/>
        <v>Morning Shift</v>
      </c>
      <c r="K175" s="9">
        <f>IF(line_productivity[[#This Row],[End time]]&lt;line_productivity[[#This Row],[Start Time]],((line_productivity[[#This Row],[End time]]+1)-line_productivity[[#This Row],[Start Time]])*24,(line_productivity[[#This Row],[End time]]-line_productivity[[#This Row],[Start Time]])*24)</f>
        <v>2.3801525000000003</v>
      </c>
      <c r="L175" s="9">
        <f>MAX(0,line_productivity[[#This Row],[working hours3]]-line_productivity[[#This Row],[total downtime in hr2]])</f>
        <v>2.1001525000000001</v>
      </c>
      <c r="M175" s="13">
        <f>IF(line_productivity[[#This Row],[Total downtime in min]]&gt;85,85,line_productivity[[#This Row],[Total downtime in min]])</f>
        <v>16.8</v>
      </c>
      <c r="N175" s="9">
        <f>line_productivity[[#This Row],[total downtime in min 2]]/60</f>
        <v>0.28000000000000003</v>
      </c>
      <c r="O175" s="9">
        <f>IF(line_productivity[[#This Row],[total downtime in hrs]]&gt;line_productivity[[#This Row],[working hours of operator]],line_productivity[[#This Row],[working hours of operator]],line_productivity[[#This Row],[total downtime in hrs]])</f>
        <v>0.28000000000000003</v>
      </c>
      <c r="P175" s="9">
        <f>IF(line_productivity[[#This Row],[working hours of operator]]=line_productivity[[#This Row],[total downtime in hr2]],(line_productivity[[#This Row],[working hours of operator]]+line_productivity[[#This Row],[total downtime in hr2]])*0.9,line_productivity[[#This Row],[working hours of operator]])</f>
        <v>2.3801525000000003</v>
      </c>
    </row>
    <row r="176" spans="1:16" x14ac:dyDescent="0.25">
      <c r="A176" s="10">
        <v>45572</v>
      </c>
      <c r="B176" t="s">
        <v>22</v>
      </c>
      <c r="C176" s="8">
        <v>422285</v>
      </c>
      <c r="D176" t="s">
        <v>46</v>
      </c>
      <c r="E176" s="26" t="s">
        <v>126</v>
      </c>
      <c r="F176" s="25" t="s">
        <v>347</v>
      </c>
      <c r="G176" s="13">
        <v>1</v>
      </c>
      <c r="H176" s="13">
        <f>line_downtime[[#This Row],[total downtime in mins]]</f>
        <v>11.399999999999999</v>
      </c>
      <c r="I176" s="18" t="s">
        <v>115</v>
      </c>
      <c r="J176" t="str">
        <f t="shared" si="2"/>
        <v>Morning Shift</v>
      </c>
      <c r="K176" s="9">
        <f>IF(line_productivity[[#This Row],[End time]]&lt;line_productivity[[#This Row],[Start Time]],((line_productivity[[#This Row],[End time]]+1)-line_productivity[[#This Row],[Start Time]])*24,(line_productivity[[#This Row],[End time]]-line_productivity[[#This Row],[Start Time]])*24)</f>
        <v>1.5440786111111104</v>
      </c>
      <c r="L176" s="9">
        <f>MAX(0,line_productivity[[#This Row],[working hours3]]-line_productivity[[#This Row],[total downtime in hr2]])</f>
        <v>1.3540786111111105</v>
      </c>
      <c r="M176" s="13">
        <f>IF(line_productivity[[#This Row],[Total downtime in min]]&gt;85,85,line_productivity[[#This Row],[Total downtime in min]])</f>
        <v>11.399999999999999</v>
      </c>
      <c r="N176" s="9">
        <f>line_productivity[[#This Row],[total downtime in min 2]]/60</f>
        <v>0.18999999999999997</v>
      </c>
      <c r="O176" s="9">
        <f>IF(line_productivity[[#This Row],[total downtime in hrs]]&gt;line_productivity[[#This Row],[working hours of operator]],line_productivity[[#This Row],[working hours of operator]],line_productivity[[#This Row],[total downtime in hrs]])</f>
        <v>0.18999999999999997</v>
      </c>
      <c r="P176" s="9">
        <f>IF(line_productivity[[#This Row],[working hours of operator]]=line_productivity[[#This Row],[total downtime in hr2]],(line_productivity[[#This Row],[working hours of operator]]+line_productivity[[#This Row],[total downtime in hr2]])*0.9,line_productivity[[#This Row],[working hours of operator]])</f>
        <v>1.5440786111111104</v>
      </c>
    </row>
    <row r="177" spans="1:16" x14ac:dyDescent="0.25">
      <c r="A177" s="10">
        <v>45572</v>
      </c>
      <c r="B177" t="s">
        <v>18</v>
      </c>
      <c r="C177" s="8">
        <v>422286</v>
      </c>
      <c r="D177" t="s">
        <v>43</v>
      </c>
      <c r="E177" s="26" t="s">
        <v>348</v>
      </c>
      <c r="F177" s="25" t="s">
        <v>349</v>
      </c>
      <c r="G177" s="13">
        <v>1</v>
      </c>
      <c r="H177" s="13">
        <f>line_downtime[[#This Row],[total downtime in mins]]</f>
        <v>107.39999999999999</v>
      </c>
      <c r="I177" s="18" t="s">
        <v>70</v>
      </c>
      <c r="J177" t="str">
        <f t="shared" si="2"/>
        <v>Morning Shift</v>
      </c>
      <c r="K177" s="9">
        <f>IF(line_productivity[[#This Row],[End time]]&lt;line_productivity[[#This Row],[Start Time]],((line_productivity[[#This Row],[End time]]+1)-line_productivity[[#This Row],[Start Time]])*24,(line_productivity[[#This Row],[End time]]-line_productivity[[#This Row],[Start Time]])*24)</f>
        <v>2.1538625000000007</v>
      </c>
      <c r="L177" s="9">
        <f>MAX(0,line_productivity[[#This Row],[working hours3]]-line_productivity[[#This Row],[total downtime in hr2]])</f>
        <v>0.73719583333333394</v>
      </c>
      <c r="M177" s="13">
        <f>IF(line_productivity[[#This Row],[Total downtime in min]]&gt;85,85,line_productivity[[#This Row],[Total downtime in min]])</f>
        <v>85</v>
      </c>
      <c r="N177" s="9">
        <f>line_productivity[[#This Row],[total downtime in min 2]]/60</f>
        <v>1.4166666666666667</v>
      </c>
      <c r="O177" s="9">
        <f>IF(line_productivity[[#This Row],[total downtime in hrs]]&gt;line_productivity[[#This Row],[working hours of operator]],line_productivity[[#This Row],[working hours of operator]],line_productivity[[#This Row],[total downtime in hrs]])</f>
        <v>1.4166666666666667</v>
      </c>
      <c r="P177" s="9">
        <f>IF(line_productivity[[#This Row],[working hours of operator]]=line_productivity[[#This Row],[total downtime in hr2]],(line_productivity[[#This Row],[working hours of operator]]+line_productivity[[#This Row],[total downtime in hr2]])*0.9,line_productivity[[#This Row],[working hours of operator]])</f>
        <v>2.1538625000000007</v>
      </c>
    </row>
    <row r="178" spans="1:16" x14ac:dyDescent="0.25">
      <c r="A178" s="10">
        <v>45572</v>
      </c>
      <c r="B178" t="s">
        <v>21</v>
      </c>
      <c r="C178" s="8">
        <v>422287</v>
      </c>
      <c r="D178" t="s">
        <v>43</v>
      </c>
      <c r="E178" s="26" t="s">
        <v>350</v>
      </c>
      <c r="F178" s="25" t="s">
        <v>351</v>
      </c>
      <c r="G178" s="13">
        <v>1</v>
      </c>
      <c r="H178" s="13">
        <f>line_downtime[[#This Row],[total downtime in mins]]</f>
        <v>14.399999999999999</v>
      </c>
      <c r="I178" s="18" t="s">
        <v>81</v>
      </c>
      <c r="J178" t="str">
        <f t="shared" si="2"/>
        <v>Morning Shift</v>
      </c>
      <c r="K178" s="9">
        <f>IF(line_productivity[[#This Row],[End time]]&lt;line_productivity[[#This Row],[Start Time]],((line_productivity[[#This Row],[End time]]+1)-line_productivity[[#This Row],[Start Time]])*24,(line_productivity[[#This Row],[End time]]-line_productivity[[#This Row],[Start Time]])*24)</f>
        <v>1.3907652777777773</v>
      </c>
      <c r="L178" s="9">
        <f>MAX(0,line_productivity[[#This Row],[working hours3]]-line_productivity[[#This Row],[total downtime in hr2]])</f>
        <v>1.1507652777777773</v>
      </c>
      <c r="M178" s="13">
        <f>IF(line_productivity[[#This Row],[Total downtime in min]]&gt;85,85,line_productivity[[#This Row],[Total downtime in min]])</f>
        <v>14.399999999999999</v>
      </c>
      <c r="N178" s="9">
        <f>line_productivity[[#This Row],[total downtime in min 2]]/60</f>
        <v>0.23999999999999996</v>
      </c>
      <c r="O178" s="9">
        <f>IF(line_productivity[[#This Row],[total downtime in hrs]]&gt;line_productivity[[#This Row],[working hours of operator]],line_productivity[[#This Row],[working hours of operator]],line_productivity[[#This Row],[total downtime in hrs]])</f>
        <v>0.23999999999999996</v>
      </c>
      <c r="P178" s="9">
        <f>IF(line_productivity[[#This Row],[working hours of operator]]=line_productivity[[#This Row],[total downtime in hr2]],(line_productivity[[#This Row],[working hours of operator]]+line_productivity[[#This Row],[total downtime in hr2]])*0.9,line_productivity[[#This Row],[working hours of operator]])</f>
        <v>1.3907652777777773</v>
      </c>
    </row>
    <row r="179" spans="1:16" x14ac:dyDescent="0.25">
      <c r="A179" s="10">
        <v>45572</v>
      </c>
      <c r="B179" t="s">
        <v>21</v>
      </c>
      <c r="C179" s="8">
        <v>422288</v>
      </c>
      <c r="D179" t="s">
        <v>44</v>
      </c>
      <c r="E179" s="26" t="s">
        <v>352</v>
      </c>
      <c r="F179" s="25" t="s">
        <v>353</v>
      </c>
      <c r="G179" s="13">
        <v>1</v>
      </c>
      <c r="H179" s="13">
        <f>line_downtime[[#This Row],[total downtime in mins]]</f>
        <v>106.2</v>
      </c>
      <c r="I179" s="18" t="s">
        <v>95</v>
      </c>
      <c r="J179" t="str">
        <f t="shared" si="2"/>
        <v>Evening Shift</v>
      </c>
      <c r="K179" s="9">
        <f>IF(line_productivity[[#This Row],[End time]]&lt;line_productivity[[#This Row],[Start Time]],((line_productivity[[#This Row],[End time]]+1)-line_productivity[[#This Row],[Start Time]])*24,(line_productivity[[#This Row],[End time]]-line_productivity[[#This Row],[Start Time]])*24)</f>
        <v>2.945025277777777</v>
      </c>
      <c r="L179" s="9">
        <f>MAX(0,line_productivity[[#This Row],[working hours3]]-line_productivity[[#This Row],[total downtime in hr2]])</f>
        <v>1.5283586111111103</v>
      </c>
      <c r="M179" s="13">
        <f>IF(line_productivity[[#This Row],[Total downtime in min]]&gt;85,85,line_productivity[[#This Row],[Total downtime in min]])</f>
        <v>85</v>
      </c>
      <c r="N179" s="9">
        <f>line_productivity[[#This Row],[total downtime in min 2]]/60</f>
        <v>1.4166666666666667</v>
      </c>
      <c r="O179" s="9">
        <f>IF(line_productivity[[#This Row],[total downtime in hrs]]&gt;line_productivity[[#This Row],[working hours of operator]],line_productivity[[#This Row],[working hours of operator]],line_productivity[[#This Row],[total downtime in hrs]])</f>
        <v>1.4166666666666667</v>
      </c>
      <c r="P179" s="9">
        <f>IF(line_productivity[[#This Row],[working hours of operator]]=line_productivity[[#This Row],[total downtime in hr2]],(line_productivity[[#This Row],[working hours of operator]]+line_productivity[[#This Row],[total downtime in hr2]])*0.9,line_productivity[[#This Row],[working hours of operator]])</f>
        <v>2.945025277777777</v>
      </c>
    </row>
    <row r="180" spans="1:16" x14ac:dyDescent="0.25">
      <c r="A180" s="10">
        <v>45573</v>
      </c>
      <c r="B180" t="s">
        <v>23</v>
      </c>
      <c r="C180" s="8">
        <v>422289</v>
      </c>
      <c r="D180" t="s">
        <v>50</v>
      </c>
      <c r="E180" s="26" t="s">
        <v>126</v>
      </c>
      <c r="F180" s="25" t="s">
        <v>354</v>
      </c>
      <c r="G180" s="13">
        <v>1.6333333333333331</v>
      </c>
      <c r="H180" s="13">
        <f>line_downtime[[#This Row],[total downtime in mins]]</f>
        <v>115.2</v>
      </c>
      <c r="I180" s="18" t="s">
        <v>81</v>
      </c>
      <c r="J180" t="str">
        <f t="shared" si="2"/>
        <v>Morning Shift</v>
      </c>
      <c r="K180" s="9">
        <f>IF(line_productivity[[#This Row],[End time]]&lt;line_productivity[[#This Row],[Start Time]],((line_productivity[[#This Row],[End time]]+1)-line_productivity[[#This Row],[Start Time]])*24,(line_productivity[[#This Row],[End time]]-line_productivity[[#This Row],[Start Time]])*24)</f>
        <v>2.762614444444444</v>
      </c>
      <c r="L180" s="9">
        <f>MAX(0,line_productivity[[#This Row],[working hours3]]-line_productivity[[#This Row],[total downtime in hr2]])</f>
        <v>1.3459477777777773</v>
      </c>
      <c r="M180" s="13">
        <f>IF(line_productivity[[#This Row],[Total downtime in min]]&gt;85,85,line_productivity[[#This Row],[Total downtime in min]])</f>
        <v>85</v>
      </c>
      <c r="N180" s="9">
        <f>line_productivity[[#This Row],[total downtime in min 2]]/60</f>
        <v>1.4166666666666667</v>
      </c>
      <c r="O180" s="9">
        <f>IF(line_productivity[[#This Row],[total downtime in hrs]]&gt;line_productivity[[#This Row],[working hours of operator]],line_productivity[[#This Row],[working hours of operator]],line_productivity[[#This Row],[total downtime in hrs]])</f>
        <v>1.4166666666666667</v>
      </c>
      <c r="P180" s="9">
        <f>IF(line_productivity[[#This Row],[working hours of operator]]=line_productivity[[#This Row],[total downtime in hr2]],(line_productivity[[#This Row],[working hours of operator]]+line_productivity[[#This Row],[total downtime in hr2]])*0.9,line_productivity[[#This Row],[working hours of operator]])</f>
        <v>2.762614444444444</v>
      </c>
    </row>
    <row r="181" spans="1:16" x14ac:dyDescent="0.25">
      <c r="A181" s="10">
        <v>45573</v>
      </c>
      <c r="B181" t="s">
        <v>18</v>
      </c>
      <c r="C181" s="8">
        <v>422290</v>
      </c>
      <c r="D181" t="s">
        <v>44</v>
      </c>
      <c r="E181" s="26" t="s">
        <v>355</v>
      </c>
      <c r="F181" s="25" t="s">
        <v>356</v>
      </c>
      <c r="G181" s="13">
        <v>1</v>
      </c>
      <c r="H181" s="13">
        <f>line_downtime[[#This Row],[total downtime in mins]]</f>
        <v>52.8</v>
      </c>
      <c r="I181" s="18" t="s">
        <v>107</v>
      </c>
      <c r="J181" t="str">
        <f t="shared" si="2"/>
        <v>Morning Shift</v>
      </c>
      <c r="K181" s="9">
        <f>IF(line_productivity[[#This Row],[End time]]&lt;line_productivity[[#This Row],[Start Time]],((line_productivity[[#This Row],[End time]]+1)-line_productivity[[#This Row],[Start Time]])*24,(line_productivity[[#This Row],[End time]]-line_productivity[[#This Row],[Start Time]])*24)</f>
        <v>2.4949394444444444</v>
      </c>
      <c r="L181" s="9">
        <f>MAX(0,line_productivity[[#This Row],[working hours3]]-line_productivity[[#This Row],[total downtime in hr2]])</f>
        <v>1.6149394444444445</v>
      </c>
      <c r="M181" s="13">
        <f>IF(line_productivity[[#This Row],[Total downtime in min]]&gt;85,85,line_productivity[[#This Row],[Total downtime in min]])</f>
        <v>52.8</v>
      </c>
      <c r="N181" s="9">
        <f>line_productivity[[#This Row],[total downtime in min 2]]/60</f>
        <v>0.88</v>
      </c>
      <c r="O181" s="9">
        <f>IF(line_productivity[[#This Row],[total downtime in hrs]]&gt;line_productivity[[#This Row],[working hours of operator]],line_productivity[[#This Row],[working hours of operator]],line_productivity[[#This Row],[total downtime in hrs]])</f>
        <v>0.88</v>
      </c>
      <c r="P181" s="9">
        <f>IF(line_productivity[[#This Row],[working hours of operator]]=line_productivity[[#This Row],[total downtime in hr2]],(line_productivity[[#This Row],[working hours of operator]]+line_productivity[[#This Row],[total downtime in hr2]])*0.9,line_productivity[[#This Row],[working hours of operator]])</f>
        <v>2.4949394444444444</v>
      </c>
    </row>
    <row r="182" spans="1:16" x14ac:dyDescent="0.25">
      <c r="A182" s="10">
        <v>45573</v>
      </c>
      <c r="B182" t="s">
        <v>23</v>
      </c>
      <c r="C182" s="8">
        <v>422291</v>
      </c>
      <c r="D182" t="s">
        <v>44</v>
      </c>
      <c r="E182" s="26" t="s">
        <v>357</v>
      </c>
      <c r="F182" s="25" t="s">
        <v>358</v>
      </c>
      <c r="G182" s="13">
        <v>1.6333333333333331</v>
      </c>
      <c r="H182" s="13">
        <f>line_downtime[[#This Row],[total downtime in mins]]</f>
        <v>39.6</v>
      </c>
      <c r="I182" s="18" t="s">
        <v>88</v>
      </c>
      <c r="J182" t="str">
        <f t="shared" si="2"/>
        <v>Evening Shift</v>
      </c>
      <c r="K182" s="9">
        <f>IF(line_productivity[[#This Row],[End time]]&lt;line_productivity[[#This Row],[Start Time]],((line_productivity[[#This Row],[End time]]+1)-line_productivity[[#This Row],[Start Time]])*24,(line_productivity[[#This Row],[End time]]-line_productivity[[#This Row],[Start Time]])*24)</f>
        <v>2.8738294444444445</v>
      </c>
      <c r="L182" s="9">
        <f>MAX(0,line_productivity[[#This Row],[working hours3]]-line_productivity[[#This Row],[total downtime in hr2]])</f>
        <v>2.2138294444444444</v>
      </c>
      <c r="M182" s="13">
        <f>IF(line_productivity[[#This Row],[Total downtime in min]]&gt;85,85,line_productivity[[#This Row],[Total downtime in min]])</f>
        <v>39.6</v>
      </c>
      <c r="N182" s="9">
        <f>line_productivity[[#This Row],[total downtime in min 2]]/60</f>
        <v>0.66</v>
      </c>
      <c r="O182" s="9">
        <f>IF(line_productivity[[#This Row],[total downtime in hrs]]&gt;line_productivity[[#This Row],[working hours of operator]],line_productivity[[#This Row],[working hours of operator]],line_productivity[[#This Row],[total downtime in hrs]])</f>
        <v>0.66</v>
      </c>
      <c r="P182" s="9">
        <f>IF(line_productivity[[#This Row],[working hours of operator]]=line_productivity[[#This Row],[total downtime in hr2]],(line_productivity[[#This Row],[working hours of operator]]+line_productivity[[#This Row],[total downtime in hr2]])*0.9,line_productivity[[#This Row],[working hours of operator]])</f>
        <v>2.8738294444444445</v>
      </c>
    </row>
    <row r="183" spans="1:16" x14ac:dyDescent="0.25">
      <c r="A183" s="10">
        <v>45573</v>
      </c>
      <c r="B183" t="s">
        <v>19</v>
      </c>
      <c r="C183" s="8">
        <v>422292</v>
      </c>
      <c r="D183" t="s">
        <v>44</v>
      </c>
      <c r="E183" s="26" t="s">
        <v>359</v>
      </c>
      <c r="F183" s="25" t="s">
        <v>360</v>
      </c>
      <c r="G183" s="13">
        <v>1</v>
      </c>
      <c r="H183" s="13">
        <f>line_downtime[[#This Row],[total downtime in mins]]</f>
        <v>55.2</v>
      </c>
      <c r="I183" s="18" t="s">
        <v>113</v>
      </c>
      <c r="J183" t="str">
        <f t="shared" si="2"/>
        <v>Evening Shift</v>
      </c>
      <c r="K183" s="9">
        <f>IF(line_productivity[[#This Row],[End time]]&lt;line_productivity[[#This Row],[Start Time]],((line_productivity[[#This Row],[End time]]+1)-line_productivity[[#This Row],[Start Time]])*24,(line_productivity[[#This Row],[End time]]-line_productivity[[#This Row],[Start Time]])*24)</f>
        <v>1.4434580555555572</v>
      </c>
      <c r="L183" s="9">
        <f>MAX(0,line_productivity[[#This Row],[working hours3]]-line_productivity[[#This Row],[total downtime in hr2]])</f>
        <v>0.52345805555555713</v>
      </c>
      <c r="M183" s="13">
        <f>IF(line_productivity[[#This Row],[Total downtime in min]]&gt;85,85,line_productivity[[#This Row],[Total downtime in min]])</f>
        <v>55.2</v>
      </c>
      <c r="N183" s="9">
        <f>line_productivity[[#This Row],[total downtime in min 2]]/60</f>
        <v>0.92</v>
      </c>
      <c r="O183" s="9">
        <f>IF(line_productivity[[#This Row],[total downtime in hrs]]&gt;line_productivity[[#This Row],[working hours of operator]],line_productivity[[#This Row],[working hours of operator]],line_productivity[[#This Row],[total downtime in hrs]])</f>
        <v>0.92</v>
      </c>
      <c r="P183" s="9">
        <f>IF(line_productivity[[#This Row],[working hours of operator]]=line_productivity[[#This Row],[total downtime in hr2]],(line_productivity[[#This Row],[working hours of operator]]+line_productivity[[#This Row],[total downtime in hr2]])*0.9,line_productivity[[#This Row],[working hours of operator]])</f>
        <v>1.4434580555555572</v>
      </c>
    </row>
    <row r="184" spans="1:16" x14ac:dyDescent="0.25">
      <c r="A184" s="10">
        <v>45574</v>
      </c>
      <c r="B184" t="s">
        <v>19</v>
      </c>
      <c r="C184" s="8">
        <v>422293</v>
      </c>
      <c r="D184" t="s">
        <v>45</v>
      </c>
      <c r="E184" s="26" t="s">
        <v>126</v>
      </c>
      <c r="F184" s="25" t="s">
        <v>361</v>
      </c>
      <c r="G184" s="13">
        <v>1</v>
      </c>
      <c r="H184" s="13">
        <f>line_downtime[[#This Row],[total downtime in mins]]</f>
        <v>48.599999999999994</v>
      </c>
      <c r="I184" s="18" t="s">
        <v>111</v>
      </c>
      <c r="J184" t="str">
        <f t="shared" si="2"/>
        <v>Morning Shift</v>
      </c>
      <c r="K184" s="9">
        <f>IF(line_productivity[[#This Row],[End time]]&lt;line_productivity[[#This Row],[Start Time]],((line_productivity[[#This Row],[End time]]+1)-line_productivity[[#This Row],[Start Time]])*24,(line_productivity[[#This Row],[End time]]-line_productivity[[#This Row],[Start Time]])*24)</f>
        <v>2.2053991666666666</v>
      </c>
      <c r="L184" s="9">
        <f>MAX(0,line_productivity[[#This Row],[working hours3]]-line_productivity[[#This Row],[total downtime in hr2]])</f>
        <v>1.3953991666666665</v>
      </c>
      <c r="M184" s="13">
        <f>IF(line_productivity[[#This Row],[Total downtime in min]]&gt;85,85,line_productivity[[#This Row],[Total downtime in min]])</f>
        <v>48.599999999999994</v>
      </c>
      <c r="N184" s="9">
        <f>line_productivity[[#This Row],[total downtime in min 2]]/60</f>
        <v>0.80999999999999994</v>
      </c>
      <c r="O184" s="9">
        <f>IF(line_productivity[[#This Row],[total downtime in hrs]]&gt;line_productivity[[#This Row],[working hours of operator]],line_productivity[[#This Row],[working hours of operator]],line_productivity[[#This Row],[total downtime in hrs]])</f>
        <v>0.80999999999999994</v>
      </c>
      <c r="P184" s="9">
        <f>IF(line_productivity[[#This Row],[working hours of operator]]=line_productivity[[#This Row],[total downtime in hr2]],(line_productivity[[#This Row],[working hours of operator]]+line_productivity[[#This Row],[total downtime in hr2]])*0.9,line_productivity[[#This Row],[working hours of operator]])</f>
        <v>2.2053991666666666</v>
      </c>
    </row>
    <row r="185" spans="1:16" x14ac:dyDescent="0.25">
      <c r="A185" s="10">
        <v>45574</v>
      </c>
      <c r="B185" t="s">
        <v>20</v>
      </c>
      <c r="C185" s="8">
        <v>422294</v>
      </c>
      <c r="D185" t="s">
        <v>46</v>
      </c>
      <c r="E185" s="26" t="s">
        <v>362</v>
      </c>
      <c r="F185" s="25" t="s">
        <v>363</v>
      </c>
      <c r="G185" s="13">
        <v>1</v>
      </c>
      <c r="H185" s="13">
        <f>line_downtime[[#This Row],[total downtime in mins]]</f>
        <v>50.4</v>
      </c>
      <c r="I185" s="18" t="s">
        <v>99</v>
      </c>
      <c r="J185" t="str">
        <f t="shared" si="2"/>
        <v>Morning Shift</v>
      </c>
      <c r="K185" s="9">
        <f>IF(line_productivity[[#This Row],[End time]]&lt;line_productivity[[#This Row],[Start Time]],((line_productivity[[#This Row],[End time]]+1)-line_productivity[[#This Row],[Start Time]])*24,(line_productivity[[#This Row],[End time]]-line_productivity[[#This Row],[Start Time]])*24)</f>
        <v>2.549281111111112</v>
      </c>
      <c r="L185" s="9">
        <f>MAX(0,line_productivity[[#This Row],[working hours3]]-line_productivity[[#This Row],[total downtime in hr2]])</f>
        <v>1.7092811111111121</v>
      </c>
      <c r="M185" s="13">
        <f>IF(line_productivity[[#This Row],[Total downtime in min]]&gt;85,85,line_productivity[[#This Row],[Total downtime in min]])</f>
        <v>50.4</v>
      </c>
      <c r="N185" s="9">
        <f>line_productivity[[#This Row],[total downtime in min 2]]/60</f>
        <v>0.84</v>
      </c>
      <c r="O185" s="9">
        <f>IF(line_productivity[[#This Row],[total downtime in hrs]]&gt;line_productivity[[#This Row],[working hours of operator]],line_productivity[[#This Row],[working hours of operator]],line_productivity[[#This Row],[total downtime in hrs]])</f>
        <v>0.84</v>
      </c>
      <c r="P185" s="9">
        <f>IF(line_productivity[[#This Row],[working hours of operator]]=line_productivity[[#This Row],[total downtime in hr2]],(line_productivity[[#This Row],[working hours of operator]]+line_productivity[[#This Row],[total downtime in hr2]])*0.9,line_productivity[[#This Row],[working hours of operator]])</f>
        <v>2.549281111111112</v>
      </c>
    </row>
    <row r="186" spans="1:16" x14ac:dyDescent="0.25">
      <c r="A186" s="10">
        <v>45574</v>
      </c>
      <c r="B186" t="s">
        <v>18</v>
      </c>
      <c r="C186" s="8">
        <v>422295</v>
      </c>
      <c r="D186" t="s">
        <v>46</v>
      </c>
      <c r="E186" s="26" t="s">
        <v>364</v>
      </c>
      <c r="F186" s="25" t="s">
        <v>365</v>
      </c>
      <c r="G186" s="13">
        <v>1</v>
      </c>
      <c r="H186" s="13">
        <f>line_downtime[[#This Row],[total downtime in mins]]</f>
        <v>55.8</v>
      </c>
      <c r="I186" s="18" t="s">
        <v>83</v>
      </c>
      <c r="J186" t="str">
        <f t="shared" si="2"/>
        <v>Morning Shift</v>
      </c>
      <c r="K186" s="9">
        <f>IF(line_productivity[[#This Row],[End time]]&lt;line_productivity[[#This Row],[Start Time]],((line_productivity[[#This Row],[End time]]+1)-line_productivity[[#This Row],[Start Time]])*24,(line_productivity[[#This Row],[End time]]-line_productivity[[#This Row],[Start Time]])*24)</f>
        <v>2.4221536111111122</v>
      </c>
      <c r="L186" s="9">
        <f>MAX(0,line_productivity[[#This Row],[working hours3]]-line_productivity[[#This Row],[total downtime in hr2]])</f>
        <v>1.4921536111111122</v>
      </c>
      <c r="M186" s="13">
        <f>IF(line_productivity[[#This Row],[Total downtime in min]]&gt;85,85,line_productivity[[#This Row],[Total downtime in min]])</f>
        <v>55.8</v>
      </c>
      <c r="N186" s="9">
        <f>line_productivity[[#This Row],[total downtime in min 2]]/60</f>
        <v>0.92999999999999994</v>
      </c>
      <c r="O186" s="9">
        <f>IF(line_productivity[[#This Row],[total downtime in hrs]]&gt;line_productivity[[#This Row],[working hours of operator]],line_productivity[[#This Row],[working hours of operator]],line_productivity[[#This Row],[total downtime in hrs]])</f>
        <v>0.92999999999999994</v>
      </c>
      <c r="P186" s="9">
        <f>IF(line_productivity[[#This Row],[working hours of operator]]=line_productivity[[#This Row],[total downtime in hr2]],(line_productivity[[#This Row],[working hours of operator]]+line_productivity[[#This Row],[total downtime in hr2]])*0.9,line_productivity[[#This Row],[working hours of operator]])</f>
        <v>2.4221536111111122</v>
      </c>
    </row>
    <row r="187" spans="1:16" x14ac:dyDescent="0.25">
      <c r="A187" s="10">
        <v>45574</v>
      </c>
      <c r="B187" t="s">
        <v>19</v>
      </c>
      <c r="C187" s="8">
        <v>422296</v>
      </c>
      <c r="D187" t="s">
        <v>45</v>
      </c>
      <c r="E187" s="26" t="s">
        <v>366</v>
      </c>
      <c r="F187" s="25" t="s">
        <v>367</v>
      </c>
      <c r="G187" s="13">
        <v>1</v>
      </c>
      <c r="H187" s="13">
        <f>line_downtime[[#This Row],[total downtime in mins]]</f>
        <v>37.799999999999997</v>
      </c>
      <c r="I187" s="18" t="s">
        <v>83</v>
      </c>
      <c r="J187" t="str">
        <f t="shared" si="2"/>
        <v>Evening Shift</v>
      </c>
      <c r="K187" s="9">
        <f>IF(line_productivity[[#This Row],[End time]]&lt;line_productivity[[#This Row],[Start Time]],((line_productivity[[#This Row],[End time]]+1)-line_productivity[[#This Row],[Start Time]])*24,(line_productivity[[#This Row],[End time]]-line_productivity[[#This Row],[Start Time]])*24)</f>
        <v>2.3133172222222234</v>
      </c>
      <c r="L187" s="9">
        <f>MAX(0,line_productivity[[#This Row],[working hours3]]-line_productivity[[#This Row],[total downtime in hr2]])</f>
        <v>1.6833172222222235</v>
      </c>
      <c r="M187" s="13">
        <f>IF(line_productivity[[#This Row],[Total downtime in min]]&gt;85,85,line_productivity[[#This Row],[Total downtime in min]])</f>
        <v>37.799999999999997</v>
      </c>
      <c r="N187" s="9">
        <f>line_productivity[[#This Row],[total downtime in min 2]]/60</f>
        <v>0.63</v>
      </c>
      <c r="O187" s="9">
        <f>IF(line_productivity[[#This Row],[total downtime in hrs]]&gt;line_productivity[[#This Row],[working hours of operator]],line_productivity[[#This Row],[working hours of operator]],line_productivity[[#This Row],[total downtime in hrs]])</f>
        <v>0.63</v>
      </c>
      <c r="P187" s="9">
        <f>IF(line_productivity[[#This Row],[working hours of operator]]=line_productivity[[#This Row],[total downtime in hr2]],(line_productivity[[#This Row],[working hours of operator]]+line_productivity[[#This Row],[total downtime in hr2]])*0.9,line_productivity[[#This Row],[working hours of operator]])</f>
        <v>2.3133172222222234</v>
      </c>
    </row>
    <row r="188" spans="1:16" x14ac:dyDescent="0.25">
      <c r="A188" s="10">
        <v>45575</v>
      </c>
      <c r="B188" t="s">
        <v>21</v>
      </c>
      <c r="C188" s="8">
        <v>422297</v>
      </c>
      <c r="D188" t="s">
        <v>49</v>
      </c>
      <c r="E188" s="26" t="s">
        <v>126</v>
      </c>
      <c r="F188" s="25" t="s">
        <v>368</v>
      </c>
      <c r="G188" s="13">
        <v>1</v>
      </c>
      <c r="H188" s="13">
        <f>line_downtime[[#This Row],[total downtime in mins]]</f>
        <v>57</v>
      </c>
      <c r="I188" s="18" t="s">
        <v>88</v>
      </c>
      <c r="J188" t="str">
        <f t="shared" si="2"/>
        <v>Morning Shift</v>
      </c>
      <c r="K188" s="9">
        <f>IF(line_productivity[[#This Row],[End time]]&lt;line_productivity[[#This Row],[Start Time]],((line_productivity[[#This Row],[End time]]+1)-line_productivity[[#This Row],[Start Time]])*24,(line_productivity[[#This Row],[End time]]-line_productivity[[#This Row],[Start Time]])*24)</f>
        <v>2.6269341666666683</v>
      </c>
      <c r="L188" s="9">
        <f>MAX(0,line_productivity[[#This Row],[working hours3]]-line_productivity[[#This Row],[total downtime in hr2]])</f>
        <v>1.6769341666666684</v>
      </c>
      <c r="M188" s="13">
        <f>IF(line_productivity[[#This Row],[Total downtime in min]]&gt;85,85,line_productivity[[#This Row],[Total downtime in min]])</f>
        <v>57</v>
      </c>
      <c r="N188" s="9">
        <f>line_productivity[[#This Row],[total downtime in min 2]]/60</f>
        <v>0.95</v>
      </c>
      <c r="O188" s="9">
        <f>IF(line_productivity[[#This Row],[total downtime in hrs]]&gt;line_productivity[[#This Row],[working hours of operator]],line_productivity[[#This Row],[working hours of operator]],line_productivity[[#This Row],[total downtime in hrs]])</f>
        <v>0.95</v>
      </c>
      <c r="P188" s="9">
        <f>IF(line_productivity[[#This Row],[working hours of operator]]=line_productivity[[#This Row],[total downtime in hr2]],(line_productivity[[#This Row],[working hours of operator]]+line_productivity[[#This Row],[total downtime in hr2]])*0.9,line_productivity[[#This Row],[working hours of operator]])</f>
        <v>2.6269341666666683</v>
      </c>
    </row>
    <row r="189" spans="1:16" x14ac:dyDescent="0.25">
      <c r="A189" s="10">
        <v>45575</v>
      </c>
      <c r="B189" t="s">
        <v>23</v>
      </c>
      <c r="C189" s="8">
        <v>422298</v>
      </c>
      <c r="D189" t="s">
        <v>48</v>
      </c>
      <c r="E189" s="26" t="s">
        <v>369</v>
      </c>
      <c r="F189" s="25" t="s">
        <v>370</v>
      </c>
      <c r="G189" s="13">
        <v>1.6333333333333331</v>
      </c>
      <c r="H189" s="13">
        <f>line_downtime[[#This Row],[total downtime in mins]]</f>
        <v>83.399999999999991</v>
      </c>
      <c r="I189" s="18" t="s">
        <v>81</v>
      </c>
      <c r="J189" t="str">
        <f t="shared" si="2"/>
        <v>Morning Shift</v>
      </c>
      <c r="K189" s="9">
        <f>IF(line_productivity[[#This Row],[End time]]&lt;line_productivity[[#This Row],[Start Time]],((line_productivity[[#This Row],[End time]]+1)-line_productivity[[#This Row],[Start Time]])*24,(line_productivity[[#This Row],[End time]]-line_productivity[[#This Row],[Start Time]])*24)</f>
        <v>2.907266666666664</v>
      </c>
      <c r="L189" s="9">
        <f>MAX(0,line_productivity[[#This Row],[working hours3]]-line_productivity[[#This Row],[total downtime in hr2]])</f>
        <v>1.5172666666666641</v>
      </c>
      <c r="M189" s="13">
        <f>IF(line_productivity[[#This Row],[Total downtime in min]]&gt;85,85,line_productivity[[#This Row],[Total downtime in min]])</f>
        <v>83.399999999999991</v>
      </c>
      <c r="N189" s="9">
        <f>line_productivity[[#This Row],[total downtime in min 2]]/60</f>
        <v>1.39</v>
      </c>
      <c r="O189" s="9">
        <f>IF(line_productivity[[#This Row],[total downtime in hrs]]&gt;line_productivity[[#This Row],[working hours of operator]],line_productivity[[#This Row],[working hours of operator]],line_productivity[[#This Row],[total downtime in hrs]])</f>
        <v>1.39</v>
      </c>
      <c r="P189" s="9">
        <f>IF(line_productivity[[#This Row],[working hours of operator]]=line_productivity[[#This Row],[total downtime in hr2]],(line_productivity[[#This Row],[working hours of operator]]+line_productivity[[#This Row],[total downtime in hr2]])*0.9,line_productivity[[#This Row],[working hours of operator]])</f>
        <v>2.907266666666664</v>
      </c>
    </row>
    <row r="190" spans="1:16" x14ac:dyDescent="0.25">
      <c r="A190" s="10">
        <v>45575</v>
      </c>
      <c r="B190" t="s">
        <v>21</v>
      </c>
      <c r="C190" s="8">
        <v>422299</v>
      </c>
      <c r="D190" t="s">
        <v>47</v>
      </c>
      <c r="E190" s="26" t="s">
        <v>371</v>
      </c>
      <c r="F190" s="25" t="s">
        <v>372</v>
      </c>
      <c r="G190" s="13">
        <v>1</v>
      </c>
      <c r="H190" s="13">
        <f>line_downtime[[#This Row],[total downtime in mins]]</f>
        <v>46.199999999999996</v>
      </c>
      <c r="I190" s="18" t="s">
        <v>81</v>
      </c>
      <c r="J190" t="str">
        <f t="shared" si="2"/>
        <v>Evening Shift</v>
      </c>
      <c r="K190" s="9">
        <f>IF(line_productivity[[#This Row],[End time]]&lt;line_productivity[[#This Row],[Start Time]],((line_productivity[[#This Row],[End time]]+1)-line_productivity[[#This Row],[Start Time]])*24,(line_productivity[[#This Row],[End time]]-line_productivity[[#This Row],[Start Time]])*24)</f>
        <v>2.1023913888888881</v>
      </c>
      <c r="L190" s="9">
        <f>MAX(0,line_productivity[[#This Row],[working hours3]]-line_productivity[[#This Row],[total downtime in hr2]])</f>
        <v>1.3323913888888881</v>
      </c>
      <c r="M190" s="13">
        <f>IF(line_productivity[[#This Row],[Total downtime in min]]&gt;85,85,line_productivity[[#This Row],[Total downtime in min]])</f>
        <v>46.199999999999996</v>
      </c>
      <c r="N190" s="9">
        <f>line_productivity[[#This Row],[total downtime in min 2]]/60</f>
        <v>0.76999999999999991</v>
      </c>
      <c r="O190" s="9">
        <f>IF(line_productivity[[#This Row],[total downtime in hrs]]&gt;line_productivity[[#This Row],[working hours of operator]],line_productivity[[#This Row],[working hours of operator]],line_productivity[[#This Row],[total downtime in hrs]])</f>
        <v>0.76999999999999991</v>
      </c>
      <c r="P190" s="9">
        <f>IF(line_productivity[[#This Row],[working hours of operator]]=line_productivity[[#This Row],[total downtime in hr2]],(line_productivity[[#This Row],[working hours of operator]]+line_productivity[[#This Row],[total downtime in hr2]])*0.9,line_productivity[[#This Row],[working hours of operator]])</f>
        <v>2.1023913888888881</v>
      </c>
    </row>
    <row r="191" spans="1:16" x14ac:dyDescent="0.25">
      <c r="A191" s="10">
        <v>45575</v>
      </c>
      <c r="B191" t="s">
        <v>18</v>
      </c>
      <c r="C191" s="8">
        <v>422300</v>
      </c>
      <c r="D191" t="s">
        <v>45</v>
      </c>
      <c r="E191" s="26" t="s">
        <v>373</v>
      </c>
      <c r="F191" s="25" t="s">
        <v>374</v>
      </c>
      <c r="G191" s="13">
        <v>1</v>
      </c>
      <c r="H191" s="13">
        <f>line_downtime[[#This Row],[total downtime in mins]]</f>
        <v>21.599999999999998</v>
      </c>
      <c r="I191" s="18" t="s">
        <v>88</v>
      </c>
      <c r="J191" t="str">
        <f t="shared" si="2"/>
        <v>Evening Shift</v>
      </c>
      <c r="K191" s="9">
        <f>IF(line_productivity[[#This Row],[End time]]&lt;line_productivity[[#This Row],[Start Time]],((line_productivity[[#This Row],[End time]]+1)-line_productivity[[#This Row],[Start Time]])*24,(line_productivity[[#This Row],[End time]]-line_productivity[[#This Row],[Start Time]])*24)</f>
        <v>2.6983347222222207</v>
      </c>
      <c r="L191" s="9">
        <f>MAX(0,line_productivity[[#This Row],[working hours3]]-line_productivity[[#This Row],[total downtime in hr2]])</f>
        <v>2.3383347222222208</v>
      </c>
      <c r="M191" s="13">
        <f>IF(line_productivity[[#This Row],[Total downtime in min]]&gt;85,85,line_productivity[[#This Row],[Total downtime in min]])</f>
        <v>21.599999999999998</v>
      </c>
      <c r="N191" s="9">
        <f>line_productivity[[#This Row],[total downtime in min 2]]/60</f>
        <v>0.36</v>
      </c>
      <c r="O191" s="9">
        <f>IF(line_productivity[[#This Row],[total downtime in hrs]]&gt;line_productivity[[#This Row],[working hours of operator]],line_productivity[[#This Row],[working hours of operator]],line_productivity[[#This Row],[total downtime in hrs]])</f>
        <v>0.36</v>
      </c>
      <c r="P191" s="9">
        <f>IF(line_productivity[[#This Row],[working hours of operator]]=line_productivity[[#This Row],[total downtime in hr2]],(line_productivity[[#This Row],[working hours of operator]]+line_productivity[[#This Row],[total downtime in hr2]])*0.9,line_productivity[[#This Row],[working hours of operator]])</f>
        <v>2.6983347222222207</v>
      </c>
    </row>
    <row r="192" spans="1:16" x14ac:dyDescent="0.25">
      <c r="A192" s="10">
        <v>45576</v>
      </c>
      <c r="B192" t="s">
        <v>18</v>
      </c>
      <c r="C192" s="8">
        <v>422301</v>
      </c>
      <c r="D192" t="s">
        <v>44</v>
      </c>
      <c r="E192" s="26" t="s">
        <v>126</v>
      </c>
      <c r="F192" s="25" t="s">
        <v>375</v>
      </c>
      <c r="G192" s="13">
        <v>1</v>
      </c>
      <c r="H192" s="13">
        <f>line_downtime[[#This Row],[total downtime in mins]]</f>
        <v>34.199999999999996</v>
      </c>
      <c r="I192" s="18" t="s">
        <v>81</v>
      </c>
      <c r="J192" t="str">
        <f t="shared" si="2"/>
        <v>Morning Shift</v>
      </c>
      <c r="K192" s="9">
        <f>IF(line_productivity[[#This Row],[End time]]&lt;line_productivity[[#This Row],[Start Time]],((line_productivity[[#This Row],[End time]]+1)-line_productivity[[#This Row],[Start Time]])*24,(line_productivity[[#This Row],[End time]]-line_productivity[[#This Row],[Start Time]])*24)</f>
        <v>2.8445791666666667</v>
      </c>
      <c r="L192" s="9">
        <f>MAX(0,line_productivity[[#This Row],[working hours3]]-line_productivity[[#This Row],[total downtime in hr2]])</f>
        <v>2.2745791666666668</v>
      </c>
      <c r="M192" s="13">
        <f>IF(line_productivity[[#This Row],[Total downtime in min]]&gt;85,85,line_productivity[[#This Row],[Total downtime in min]])</f>
        <v>34.199999999999996</v>
      </c>
      <c r="N192" s="9">
        <f>line_productivity[[#This Row],[total downtime in min 2]]/60</f>
        <v>0.56999999999999995</v>
      </c>
      <c r="O192" s="9">
        <f>IF(line_productivity[[#This Row],[total downtime in hrs]]&gt;line_productivity[[#This Row],[working hours of operator]],line_productivity[[#This Row],[working hours of operator]],line_productivity[[#This Row],[total downtime in hrs]])</f>
        <v>0.56999999999999995</v>
      </c>
      <c r="P192" s="9">
        <f>IF(line_productivity[[#This Row],[working hours of operator]]=line_productivity[[#This Row],[total downtime in hr2]],(line_productivity[[#This Row],[working hours of operator]]+line_productivity[[#This Row],[total downtime in hr2]])*0.9,line_productivity[[#This Row],[working hours of operator]])</f>
        <v>2.8445791666666667</v>
      </c>
    </row>
    <row r="193" spans="1:16" x14ac:dyDescent="0.25">
      <c r="A193" s="10">
        <v>45576</v>
      </c>
      <c r="B193" t="s">
        <v>21</v>
      </c>
      <c r="C193" s="8">
        <v>422302</v>
      </c>
      <c r="D193" t="s">
        <v>46</v>
      </c>
      <c r="E193" s="26" t="s">
        <v>376</v>
      </c>
      <c r="F193" s="25" t="s">
        <v>377</v>
      </c>
      <c r="G193" s="13">
        <v>1</v>
      </c>
      <c r="H193" s="13">
        <f>line_downtime[[#This Row],[total downtime in mins]]</f>
        <v>16.2</v>
      </c>
      <c r="I193" s="18" t="s">
        <v>88</v>
      </c>
      <c r="J193" t="str">
        <f t="shared" si="2"/>
        <v>Morning Shift</v>
      </c>
      <c r="K193" s="9">
        <f>IF(line_productivity[[#This Row],[End time]]&lt;line_productivity[[#This Row],[Start Time]],((line_productivity[[#This Row],[End time]]+1)-line_productivity[[#This Row],[Start Time]])*24,(line_productivity[[#This Row],[End time]]-line_productivity[[#This Row],[Start Time]])*24)</f>
        <v>2.5795652777777782</v>
      </c>
      <c r="L193" s="9">
        <f>MAX(0,line_productivity[[#This Row],[working hours3]]-line_productivity[[#This Row],[total downtime in hr2]])</f>
        <v>2.3095652777777782</v>
      </c>
      <c r="M193" s="13">
        <f>IF(line_productivity[[#This Row],[Total downtime in min]]&gt;85,85,line_productivity[[#This Row],[Total downtime in min]])</f>
        <v>16.2</v>
      </c>
      <c r="N193" s="9">
        <f>line_productivity[[#This Row],[total downtime in min 2]]/60</f>
        <v>0.26999999999999996</v>
      </c>
      <c r="O193" s="9">
        <f>IF(line_productivity[[#This Row],[total downtime in hrs]]&gt;line_productivity[[#This Row],[working hours of operator]],line_productivity[[#This Row],[working hours of operator]],line_productivity[[#This Row],[total downtime in hrs]])</f>
        <v>0.26999999999999996</v>
      </c>
      <c r="P193" s="9">
        <f>IF(line_productivity[[#This Row],[working hours of operator]]=line_productivity[[#This Row],[total downtime in hr2]],(line_productivity[[#This Row],[working hours of operator]]+line_productivity[[#This Row],[total downtime in hr2]])*0.9,line_productivity[[#This Row],[working hours of operator]])</f>
        <v>2.5795652777777782</v>
      </c>
    </row>
    <row r="194" spans="1:16" x14ac:dyDescent="0.25">
      <c r="A194" s="10">
        <v>45576</v>
      </c>
      <c r="B194" t="s">
        <v>20</v>
      </c>
      <c r="C194" s="8">
        <v>422303</v>
      </c>
      <c r="D194" t="s">
        <v>48</v>
      </c>
      <c r="E194" s="26" t="s">
        <v>378</v>
      </c>
      <c r="F194" s="25" t="s">
        <v>379</v>
      </c>
      <c r="G194" s="13">
        <v>1</v>
      </c>
      <c r="H194" s="13">
        <f>line_downtime[[#This Row],[total downtime in mins]]</f>
        <v>28.2</v>
      </c>
      <c r="I194" s="18" t="s">
        <v>105</v>
      </c>
      <c r="J194" t="str">
        <f t="shared" ref="J194:J257" si="3">IF(HOUR(E194)&lt;12, "Morning Shift", "Evening Shift")</f>
        <v>Morning Shift</v>
      </c>
      <c r="K194" s="9">
        <f>IF(line_productivity[[#This Row],[End time]]&lt;line_productivity[[#This Row],[Start Time]],((line_productivity[[#This Row],[End time]]+1)-line_productivity[[#This Row],[Start Time]])*24,(line_productivity[[#This Row],[End time]]-line_productivity[[#This Row],[Start Time]])*24)</f>
        <v>2.4804652777777791</v>
      </c>
      <c r="L194" s="9">
        <f>MAX(0,line_productivity[[#This Row],[working hours3]]-line_productivity[[#This Row],[total downtime in hr2]])</f>
        <v>2.0104652777777794</v>
      </c>
      <c r="M194" s="13">
        <f>IF(line_productivity[[#This Row],[Total downtime in min]]&gt;85,85,line_productivity[[#This Row],[Total downtime in min]])</f>
        <v>28.2</v>
      </c>
      <c r="N194" s="9">
        <f>line_productivity[[#This Row],[total downtime in min 2]]/60</f>
        <v>0.47</v>
      </c>
      <c r="O194" s="9">
        <f>IF(line_productivity[[#This Row],[total downtime in hrs]]&gt;line_productivity[[#This Row],[working hours of operator]],line_productivity[[#This Row],[working hours of operator]],line_productivity[[#This Row],[total downtime in hrs]])</f>
        <v>0.47</v>
      </c>
      <c r="P194" s="9">
        <f>IF(line_productivity[[#This Row],[working hours of operator]]=line_productivity[[#This Row],[total downtime in hr2]],(line_productivity[[#This Row],[working hours of operator]]+line_productivity[[#This Row],[total downtime in hr2]])*0.9,line_productivity[[#This Row],[working hours of operator]])</f>
        <v>2.4804652777777791</v>
      </c>
    </row>
    <row r="195" spans="1:16" x14ac:dyDescent="0.25">
      <c r="A195" s="10">
        <v>45576</v>
      </c>
      <c r="B195" t="s">
        <v>19</v>
      </c>
      <c r="C195" s="8">
        <v>422304</v>
      </c>
      <c r="D195" t="s">
        <v>51</v>
      </c>
      <c r="E195" s="26" t="s">
        <v>380</v>
      </c>
      <c r="F195" s="25" t="s">
        <v>381</v>
      </c>
      <c r="G195" s="13">
        <v>1</v>
      </c>
      <c r="H195" s="13">
        <f>line_downtime[[#This Row],[total downtime in mins]]</f>
        <v>10.799999999999999</v>
      </c>
      <c r="I195" s="18" t="s">
        <v>76</v>
      </c>
      <c r="J195" t="str">
        <f t="shared" si="3"/>
        <v>Evening Shift</v>
      </c>
      <c r="K195" s="9">
        <f>IF(line_productivity[[#This Row],[End time]]&lt;line_productivity[[#This Row],[Start Time]],((line_productivity[[#This Row],[End time]]+1)-line_productivity[[#This Row],[Start Time]])*24,(line_productivity[[#This Row],[End time]]-line_productivity[[#This Row],[Start Time]])*24)</f>
        <v>2.123006666666666</v>
      </c>
      <c r="L195" s="9">
        <f>MAX(0,line_productivity[[#This Row],[working hours3]]-line_productivity[[#This Row],[total downtime in hr2]])</f>
        <v>1.9430066666666661</v>
      </c>
      <c r="M195" s="13">
        <f>IF(line_productivity[[#This Row],[Total downtime in min]]&gt;85,85,line_productivity[[#This Row],[Total downtime in min]])</f>
        <v>10.799999999999999</v>
      </c>
      <c r="N195" s="9">
        <f>line_productivity[[#This Row],[total downtime in min 2]]/60</f>
        <v>0.18</v>
      </c>
      <c r="O195" s="9">
        <f>IF(line_productivity[[#This Row],[total downtime in hrs]]&gt;line_productivity[[#This Row],[working hours of operator]],line_productivity[[#This Row],[working hours of operator]],line_productivity[[#This Row],[total downtime in hrs]])</f>
        <v>0.18</v>
      </c>
      <c r="P195" s="9">
        <f>IF(line_productivity[[#This Row],[working hours of operator]]=line_productivity[[#This Row],[total downtime in hr2]],(line_productivity[[#This Row],[working hours of operator]]+line_productivity[[#This Row],[total downtime in hr2]])*0.9,line_productivity[[#This Row],[working hours of operator]])</f>
        <v>2.123006666666666</v>
      </c>
    </row>
    <row r="196" spans="1:16" x14ac:dyDescent="0.25">
      <c r="A196" s="10">
        <v>45577</v>
      </c>
      <c r="B196" t="s">
        <v>22</v>
      </c>
      <c r="C196" s="8">
        <v>422305</v>
      </c>
      <c r="D196" t="s">
        <v>50</v>
      </c>
      <c r="E196" s="26" t="s">
        <v>126</v>
      </c>
      <c r="F196" s="25" t="s">
        <v>382</v>
      </c>
      <c r="G196" s="13">
        <v>1</v>
      </c>
      <c r="H196" s="13">
        <f>line_downtime[[#This Row],[total downtime in mins]]</f>
        <v>43.8</v>
      </c>
      <c r="I196" s="18" t="s">
        <v>95</v>
      </c>
      <c r="J196" t="str">
        <f t="shared" si="3"/>
        <v>Morning Shift</v>
      </c>
      <c r="K196" s="9">
        <f>IF(line_productivity[[#This Row],[End time]]&lt;line_productivity[[#This Row],[Start Time]],((line_productivity[[#This Row],[End time]]+1)-line_productivity[[#This Row],[Start Time]])*24,(line_productivity[[#This Row],[End time]]-line_productivity[[#This Row],[Start Time]])*24)</f>
        <v>2.6217538888888883</v>
      </c>
      <c r="L196" s="9">
        <f>MAX(0,line_productivity[[#This Row],[working hours3]]-line_productivity[[#This Row],[total downtime in hr2]])</f>
        <v>1.8917538888888883</v>
      </c>
      <c r="M196" s="13">
        <f>IF(line_productivity[[#This Row],[Total downtime in min]]&gt;85,85,line_productivity[[#This Row],[Total downtime in min]])</f>
        <v>43.8</v>
      </c>
      <c r="N196" s="9">
        <f>line_productivity[[#This Row],[total downtime in min 2]]/60</f>
        <v>0.73</v>
      </c>
      <c r="O196" s="9">
        <f>IF(line_productivity[[#This Row],[total downtime in hrs]]&gt;line_productivity[[#This Row],[working hours of operator]],line_productivity[[#This Row],[working hours of operator]],line_productivity[[#This Row],[total downtime in hrs]])</f>
        <v>0.73</v>
      </c>
      <c r="P196" s="9">
        <f>IF(line_productivity[[#This Row],[working hours of operator]]=line_productivity[[#This Row],[total downtime in hr2]],(line_productivity[[#This Row],[working hours of operator]]+line_productivity[[#This Row],[total downtime in hr2]])*0.9,line_productivity[[#This Row],[working hours of operator]])</f>
        <v>2.6217538888888883</v>
      </c>
    </row>
    <row r="197" spans="1:16" x14ac:dyDescent="0.25">
      <c r="A197" s="10">
        <v>45577</v>
      </c>
      <c r="B197" t="s">
        <v>21</v>
      </c>
      <c r="C197" s="8">
        <v>422306</v>
      </c>
      <c r="D197" t="s">
        <v>52</v>
      </c>
      <c r="E197" s="26" t="s">
        <v>383</v>
      </c>
      <c r="F197" s="25" t="s">
        <v>384</v>
      </c>
      <c r="G197" s="13">
        <v>1</v>
      </c>
      <c r="H197" s="13">
        <f>line_downtime[[#This Row],[total downtime in mins]]</f>
        <v>41.4</v>
      </c>
      <c r="I197" s="18" t="s">
        <v>95</v>
      </c>
      <c r="J197" t="str">
        <f t="shared" si="3"/>
        <v>Morning Shift</v>
      </c>
      <c r="K197" s="9">
        <f>IF(line_productivity[[#This Row],[End time]]&lt;line_productivity[[#This Row],[Start Time]],((line_productivity[[#This Row],[End time]]+1)-line_productivity[[#This Row],[Start Time]])*24,(line_productivity[[#This Row],[End time]]-line_productivity[[#This Row],[Start Time]])*24)</f>
        <v>2.9693808333333322</v>
      </c>
      <c r="L197" s="9">
        <f>MAX(0,line_productivity[[#This Row],[working hours3]]-line_productivity[[#This Row],[total downtime in hr2]])</f>
        <v>2.2793808333333323</v>
      </c>
      <c r="M197" s="13">
        <f>IF(line_productivity[[#This Row],[Total downtime in min]]&gt;85,85,line_productivity[[#This Row],[Total downtime in min]])</f>
        <v>41.4</v>
      </c>
      <c r="N197" s="9">
        <f>line_productivity[[#This Row],[total downtime in min 2]]/60</f>
        <v>0.69</v>
      </c>
      <c r="O197" s="9">
        <f>IF(line_productivity[[#This Row],[total downtime in hrs]]&gt;line_productivity[[#This Row],[working hours of operator]],line_productivity[[#This Row],[working hours of operator]],line_productivity[[#This Row],[total downtime in hrs]])</f>
        <v>0.69</v>
      </c>
      <c r="P197" s="9">
        <f>IF(line_productivity[[#This Row],[working hours of operator]]=line_productivity[[#This Row],[total downtime in hr2]],(line_productivity[[#This Row],[working hours of operator]]+line_productivity[[#This Row],[total downtime in hr2]])*0.9,line_productivity[[#This Row],[working hours of operator]])</f>
        <v>2.9693808333333322</v>
      </c>
    </row>
    <row r="198" spans="1:16" x14ac:dyDescent="0.25">
      <c r="A198" s="10">
        <v>45577</v>
      </c>
      <c r="B198" t="s">
        <v>18</v>
      </c>
      <c r="C198" s="8">
        <v>422307</v>
      </c>
      <c r="D198" t="s">
        <v>48</v>
      </c>
      <c r="E198" s="26" t="s">
        <v>385</v>
      </c>
      <c r="F198" s="25" t="s">
        <v>386</v>
      </c>
      <c r="G198" s="13">
        <v>1</v>
      </c>
      <c r="H198" s="13">
        <f>line_downtime[[#This Row],[total downtime in mins]]</f>
        <v>28.799999999999997</v>
      </c>
      <c r="I198" s="18" t="s">
        <v>88</v>
      </c>
      <c r="J198" t="str">
        <f t="shared" si="3"/>
        <v>Morning Shift</v>
      </c>
      <c r="K198" s="9">
        <f>IF(line_productivity[[#This Row],[End time]]&lt;line_productivity[[#This Row],[Start Time]],((line_productivity[[#This Row],[End time]]+1)-line_productivity[[#This Row],[Start Time]])*24,(line_productivity[[#This Row],[End time]]-line_productivity[[#This Row],[Start Time]])*24)</f>
        <v>2.3999366666666671</v>
      </c>
      <c r="L198" s="9">
        <f>MAX(0,line_productivity[[#This Row],[working hours3]]-line_productivity[[#This Row],[total downtime in hr2]])</f>
        <v>1.9199366666666671</v>
      </c>
      <c r="M198" s="13">
        <f>IF(line_productivity[[#This Row],[Total downtime in min]]&gt;85,85,line_productivity[[#This Row],[Total downtime in min]])</f>
        <v>28.799999999999997</v>
      </c>
      <c r="N198" s="9">
        <f>line_productivity[[#This Row],[total downtime in min 2]]/60</f>
        <v>0.47999999999999993</v>
      </c>
      <c r="O198" s="9">
        <f>IF(line_productivity[[#This Row],[total downtime in hrs]]&gt;line_productivity[[#This Row],[working hours of operator]],line_productivity[[#This Row],[working hours of operator]],line_productivity[[#This Row],[total downtime in hrs]])</f>
        <v>0.47999999999999993</v>
      </c>
      <c r="P198" s="9">
        <f>IF(line_productivity[[#This Row],[working hours of operator]]=line_productivity[[#This Row],[total downtime in hr2]],(line_productivity[[#This Row],[working hours of operator]]+line_productivity[[#This Row],[total downtime in hr2]])*0.9,line_productivity[[#This Row],[working hours of operator]])</f>
        <v>2.3999366666666671</v>
      </c>
    </row>
    <row r="199" spans="1:16" x14ac:dyDescent="0.25">
      <c r="A199" s="10">
        <v>45577</v>
      </c>
      <c r="B199" t="s">
        <v>20</v>
      </c>
      <c r="C199" s="8">
        <v>422308</v>
      </c>
      <c r="D199" t="s">
        <v>50</v>
      </c>
      <c r="E199" s="26" t="s">
        <v>387</v>
      </c>
      <c r="F199" s="25" t="s">
        <v>388</v>
      </c>
      <c r="G199" s="13">
        <v>1</v>
      </c>
      <c r="H199" s="13">
        <f>line_downtime[[#This Row],[total downtime in mins]]</f>
        <v>105</v>
      </c>
      <c r="I199" s="18" t="s">
        <v>72</v>
      </c>
      <c r="J199" t="str">
        <f t="shared" si="3"/>
        <v>Evening Shift</v>
      </c>
      <c r="K199" s="9">
        <f>IF(line_productivity[[#This Row],[End time]]&lt;line_productivity[[#This Row],[Start Time]],((line_productivity[[#This Row],[End time]]+1)-line_productivity[[#This Row],[Start Time]])*24,(line_productivity[[#This Row],[End time]]-line_productivity[[#This Row],[Start Time]])*24)</f>
        <v>2.8894691666666663</v>
      </c>
      <c r="L199" s="9">
        <f>MAX(0,line_productivity[[#This Row],[working hours3]]-line_productivity[[#This Row],[total downtime in hr2]])</f>
        <v>1.4728024999999996</v>
      </c>
      <c r="M199" s="13">
        <f>IF(line_productivity[[#This Row],[Total downtime in min]]&gt;85,85,line_productivity[[#This Row],[Total downtime in min]])</f>
        <v>85</v>
      </c>
      <c r="N199" s="9">
        <f>line_productivity[[#This Row],[total downtime in min 2]]/60</f>
        <v>1.4166666666666667</v>
      </c>
      <c r="O199" s="9">
        <f>IF(line_productivity[[#This Row],[total downtime in hrs]]&gt;line_productivity[[#This Row],[working hours of operator]],line_productivity[[#This Row],[working hours of operator]],line_productivity[[#This Row],[total downtime in hrs]])</f>
        <v>1.4166666666666667</v>
      </c>
      <c r="P199" s="9">
        <f>IF(line_productivity[[#This Row],[working hours of operator]]=line_productivity[[#This Row],[total downtime in hr2]],(line_productivity[[#This Row],[working hours of operator]]+line_productivity[[#This Row],[total downtime in hr2]])*0.9,line_productivity[[#This Row],[working hours of operator]])</f>
        <v>2.8894691666666663</v>
      </c>
    </row>
    <row r="200" spans="1:16" x14ac:dyDescent="0.25">
      <c r="A200" s="10">
        <v>45578</v>
      </c>
      <c r="B200" t="s">
        <v>21</v>
      </c>
      <c r="C200" s="8">
        <v>422309</v>
      </c>
      <c r="D200" t="s">
        <v>50</v>
      </c>
      <c r="E200" s="26" t="s">
        <v>126</v>
      </c>
      <c r="F200" s="25" t="s">
        <v>389</v>
      </c>
      <c r="G200" s="13">
        <v>1</v>
      </c>
      <c r="H200" s="13">
        <f>line_downtime[[#This Row],[total downtime in mins]]</f>
        <v>59.400000000000006</v>
      </c>
      <c r="I200" s="18" t="s">
        <v>95</v>
      </c>
      <c r="J200" t="str">
        <f t="shared" si="3"/>
        <v>Morning Shift</v>
      </c>
      <c r="K200" s="9">
        <f>IF(line_productivity[[#This Row],[End time]]&lt;line_productivity[[#This Row],[Start Time]],((line_productivity[[#This Row],[End time]]+1)-line_productivity[[#This Row],[Start Time]])*24,(line_productivity[[#This Row],[End time]]-line_productivity[[#This Row],[Start Time]])*24)</f>
        <v>2.5690974999999998</v>
      </c>
      <c r="L200" s="9">
        <f>MAX(0,line_productivity[[#This Row],[working hours3]]-line_productivity[[#This Row],[total downtime in hr2]])</f>
        <v>1.5790974999999996</v>
      </c>
      <c r="M200" s="13">
        <f>IF(line_productivity[[#This Row],[Total downtime in min]]&gt;85,85,line_productivity[[#This Row],[Total downtime in min]])</f>
        <v>59.400000000000006</v>
      </c>
      <c r="N200" s="9">
        <f>line_productivity[[#This Row],[total downtime in min 2]]/60</f>
        <v>0.9900000000000001</v>
      </c>
      <c r="O200" s="9">
        <f>IF(line_productivity[[#This Row],[total downtime in hrs]]&gt;line_productivity[[#This Row],[working hours of operator]],line_productivity[[#This Row],[working hours of operator]],line_productivity[[#This Row],[total downtime in hrs]])</f>
        <v>0.9900000000000001</v>
      </c>
      <c r="P200" s="9">
        <f>IF(line_productivity[[#This Row],[working hours of operator]]=line_productivity[[#This Row],[total downtime in hr2]],(line_productivity[[#This Row],[working hours of operator]]+line_productivity[[#This Row],[total downtime in hr2]])*0.9,line_productivity[[#This Row],[working hours of operator]])</f>
        <v>2.5690974999999998</v>
      </c>
    </row>
    <row r="201" spans="1:16" x14ac:dyDescent="0.25">
      <c r="A201" s="10">
        <v>45578</v>
      </c>
      <c r="B201" t="s">
        <v>22</v>
      </c>
      <c r="C201" s="8">
        <v>422310</v>
      </c>
      <c r="D201" t="s">
        <v>47</v>
      </c>
      <c r="E201" s="26" t="s">
        <v>390</v>
      </c>
      <c r="F201" s="25" t="s">
        <v>391</v>
      </c>
      <c r="G201" s="13">
        <v>1</v>
      </c>
      <c r="H201" s="13">
        <f>line_downtime[[#This Row],[total downtime in mins]]</f>
        <v>45.6</v>
      </c>
      <c r="I201" s="18" t="s">
        <v>115</v>
      </c>
      <c r="J201" t="str">
        <f t="shared" si="3"/>
        <v>Morning Shift</v>
      </c>
      <c r="K201" s="9">
        <f>IF(line_productivity[[#This Row],[End time]]&lt;line_productivity[[#This Row],[Start Time]],((line_productivity[[#This Row],[End time]]+1)-line_productivity[[#This Row],[Start Time]])*24,(line_productivity[[#This Row],[End time]]-line_productivity[[#This Row],[Start Time]])*24)</f>
        <v>2.7113994444444449</v>
      </c>
      <c r="L201" s="9">
        <f>MAX(0,line_productivity[[#This Row],[working hours3]]-line_productivity[[#This Row],[total downtime in hr2]])</f>
        <v>1.9513994444444449</v>
      </c>
      <c r="M201" s="13">
        <f>IF(line_productivity[[#This Row],[Total downtime in min]]&gt;85,85,line_productivity[[#This Row],[Total downtime in min]])</f>
        <v>45.6</v>
      </c>
      <c r="N201" s="9">
        <f>line_productivity[[#This Row],[total downtime in min 2]]/60</f>
        <v>0.76</v>
      </c>
      <c r="O201" s="9">
        <f>IF(line_productivity[[#This Row],[total downtime in hrs]]&gt;line_productivity[[#This Row],[working hours of operator]],line_productivity[[#This Row],[working hours of operator]],line_productivity[[#This Row],[total downtime in hrs]])</f>
        <v>0.76</v>
      </c>
      <c r="P201" s="9">
        <f>IF(line_productivity[[#This Row],[working hours of operator]]=line_productivity[[#This Row],[total downtime in hr2]],(line_productivity[[#This Row],[working hours of operator]]+line_productivity[[#This Row],[total downtime in hr2]])*0.9,line_productivity[[#This Row],[working hours of operator]])</f>
        <v>2.7113994444444449</v>
      </c>
    </row>
    <row r="202" spans="1:16" x14ac:dyDescent="0.25">
      <c r="A202" s="10">
        <v>45578</v>
      </c>
      <c r="B202" t="s">
        <v>18</v>
      </c>
      <c r="C202" s="8">
        <v>422311</v>
      </c>
      <c r="D202" t="s">
        <v>51</v>
      </c>
      <c r="E202" s="26" t="s">
        <v>392</v>
      </c>
      <c r="F202" s="25" t="s">
        <v>393</v>
      </c>
      <c r="G202" s="13">
        <v>1</v>
      </c>
      <c r="H202" s="13">
        <f>line_downtime[[#This Row],[total downtime in mins]]</f>
        <v>64.199999999999989</v>
      </c>
      <c r="I202" s="18" t="s">
        <v>88</v>
      </c>
      <c r="J202" t="str">
        <f t="shared" si="3"/>
        <v>Morning Shift</v>
      </c>
      <c r="K202" s="9">
        <f>IF(line_productivity[[#This Row],[End time]]&lt;line_productivity[[#This Row],[Start Time]],((line_productivity[[#This Row],[End time]]+1)-line_productivity[[#This Row],[Start Time]])*24,(line_productivity[[#This Row],[End time]]-line_productivity[[#This Row],[Start Time]])*24)</f>
        <v>2.1976286111111114</v>
      </c>
      <c r="L202" s="9">
        <f>MAX(0,line_productivity[[#This Row],[working hours3]]-line_productivity[[#This Row],[total downtime in hr2]])</f>
        <v>1.1276286111111116</v>
      </c>
      <c r="M202" s="13">
        <f>IF(line_productivity[[#This Row],[Total downtime in min]]&gt;85,85,line_productivity[[#This Row],[Total downtime in min]])</f>
        <v>64.199999999999989</v>
      </c>
      <c r="N202" s="9">
        <f>line_productivity[[#This Row],[total downtime in min 2]]/60</f>
        <v>1.0699999999999998</v>
      </c>
      <c r="O202" s="9">
        <f>IF(line_productivity[[#This Row],[total downtime in hrs]]&gt;line_productivity[[#This Row],[working hours of operator]],line_productivity[[#This Row],[working hours of operator]],line_productivity[[#This Row],[total downtime in hrs]])</f>
        <v>1.0699999999999998</v>
      </c>
      <c r="P202" s="9">
        <f>IF(line_productivity[[#This Row],[working hours of operator]]=line_productivity[[#This Row],[total downtime in hr2]],(line_productivity[[#This Row],[working hours of operator]]+line_productivity[[#This Row],[total downtime in hr2]])*0.9,line_productivity[[#This Row],[working hours of operator]])</f>
        <v>2.1976286111111114</v>
      </c>
    </row>
    <row r="203" spans="1:16" x14ac:dyDescent="0.25">
      <c r="A203" s="10">
        <v>45578</v>
      </c>
      <c r="B203" t="s">
        <v>18</v>
      </c>
      <c r="C203" s="8">
        <v>422312</v>
      </c>
      <c r="D203" t="s">
        <v>49</v>
      </c>
      <c r="E203" s="26" t="s">
        <v>394</v>
      </c>
      <c r="F203" s="25" t="s">
        <v>395</v>
      </c>
      <c r="G203" s="13">
        <v>1</v>
      </c>
      <c r="H203" s="13">
        <f>line_downtime[[#This Row],[total downtime in mins]]</f>
        <v>37.200000000000003</v>
      </c>
      <c r="I203" s="18" t="s">
        <v>74</v>
      </c>
      <c r="J203" t="str">
        <f t="shared" si="3"/>
        <v>Evening Shift</v>
      </c>
      <c r="K203" s="9">
        <f>IF(line_productivity[[#This Row],[End time]]&lt;line_productivity[[#This Row],[Start Time]],((line_productivity[[#This Row],[End time]]+1)-line_productivity[[#This Row],[Start Time]])*24,(line_productivity[[#This Row],[End time]]-line_productivity[[#This Row],[Start Time]])*24)</f>
        <v>2.5454394444444448</v>
      </c>
      <c r="L203" s="9">
        <f>MAX(0,line_productivity[[#This Row],[working hours3]]-line_productivity[[#This Row],[total downtime in hr2]])</f>
        <v>1.9254394444444447</v>
      </c>
      <c r="M203" s="13">
        <f>IF(line_productivity[[#This Row],[Total downtime in min]]&gt;85,85,line_productivity[[#This Row],[Total downtime in min]])</f>
        <v>37.200000000000003</v>
      </c>
      <c r="N203" s="9">
        <f>line_productivity[[#This Row],[total downtime in min 2]]/60</f>
        <v>0.62</v>
      </c>
      <c r="O203" s="9">
        <f>IF(line_productivity[[#This Row],[total downtime in hrs]]&gt;line_productivity[[#This Row],[working hours of operator]],line_productivity[[#This Row],[working hours of operator]],line_productivity[[#This Row],[total downtime in hrs]])</f>
        <v>0.62</v>
      </c>
      <c r="P203" s="9">
        <f>IF(line_productivity[[#This Row],[working hours of operator]]=line_productivity[[#This Row],[total downtime in hr2]],(line_productivity[[#This Row],[working hours of operator]]+line_productivity[[#This Row],[total downtime in hr2]])*0.9,line_productivity[[#This Row],[working hours of operator]])</f>
        <v>2.5454394444444448</v>
      </c>
    </row>
    <row r="204" spans="1:16" x14ac:dyDescent="0.25">
      <c r="A204" s="10">
        <v>45579</v>
      </c>
      <c r="B204" t="s">
        <v>21</v>
      </c>
      <c r="C204" s="8">
        <v>422313</v>
      </c>
      <c r="D204" t="s">
        <v>52</v>
      </c>
      <c r="E204" s="26" t="s">
        <v>126</v>
      </c>
      <c r="F204" s="25" t="s">
        <v>396</v>
      </c>
      <c r="G204" s="13">
        <v>1</v>
      </c>
      <c r="H204" s="13">
        <f>line_downtime[[#This Row],[total downtime in mins]]</f>
        <v>45.6</v>
      </c>
      <c r="I204" s="18" t="s">
        <v>81</v>
      </c>
      <c r="J204" t="str">
        <f t="shared" si="3"/>
        <v>Morning Shift</v>
      </c>
      <c r="K204" s="9">
        <f>IF(line_productivity[[#This Row],[End time]]&lt;line_productivity[[#This Row],[Start Time]],((line_productivity[[#This Row],[End time]]+1)-line_productivity[[#This Row],[Start Time]])*24,(line_productivity[[#This Row],[End time]]-line_productivity[[#This Row],[Start Time]])*24)</f>
        <v>2.2427644444444437</v>
      </c>
      <c r="L204" s="9">
        <f>MAX(0,line_productivity[[#This Row],[working hours3]]-line_productivity[[#This Row],[total downtime in hr2]])</f>
        <v>1.4827644444444437</v>
      </c>
      <c r="M204" s="13">
        <f>IF(line_productivity[[#This Row],[Total downtime in min]]&gt;85,85,line_productivity[[#This Row],[Total downtime in min]])</f>
        <v>45.6</v>
      </c>
      <c r="N204" s="9">
        <f>line_productivity[[#This Row],[total downtime in min 2]]/60</f>
        <v>0.76</v>
      </c>
      <c r="O204" s="9">
        <f>IF(line_productivity[[#This Row],[total downtime in hrs]]&gt;line_productivity[[#This Row],[working hours of operator]],line_productivity[[#This Row],[working hours of operator]],line_productivity[[#This Row],[total downtime in hrs]])</f>
        <v>0.76</v>
      </c>
      <c r="P204" s="9">
        <f>IF(line_productivity[[#This Row],[working hours of operator]]=line_productivity[[#This Row],[total downtime in hr2]],(line_productivity[[#This Row],[working hours of operator]]+line_productivity[[#This Row],[total downtime in hr2]])*0.9,line_productivity[[#This Row],[working hours of operator]])</f>
        <v>2.2427644444444437</v>
      </c>
    </row>
    <row r="205" spans="1:16" x14ac:dyDescent="0.25">
      <c r="A205" s="10">
        <v>45579</v>
      </c>
      <c r="B205" t="s">
        <v>23</v>
      </c>
      <c r="C205" s="8">
        <v>422314</v>
      </c>
      <c r="D205" t="s">
        <v>47</v>
      </c>
      <c r="E205" s="26" t="s">
        <v>397</v>
      </c>
      <c r="F205" s="25" t="s">
        <v>398</v>
      </c>
      <c r="G205" s="13">
        <v>1.6333333333333331</v>
      </c>
      <c r="H205" s="13">
        <f>line_downtime[[#This Row],[total downtime in mins]]</f>
        <v>22.2</v>
      </c>
      <c r="I205" s="18" t="s">
        <v>88</v>
      </c>
      <c r="J205" t="str">
        <f t="shared" si="3"/>
        <v>Morning Shift</v>
      </c>
      <c r="K205" s="9">
        <f>IF(line_productivity[[#This Row],[End time]]&lt;line_productivity[[#This Row],[Start Time]],((line_productivity[[#This Row],[End time]]+1)-line_productivity[[#This Row],[Start Time]])*24,(line_productivity[[#This Row],[End time]]-line_productivity[[#This Row],[Start Time]])*24)</f>
        <v>2.94149388888889</v>
      </c>
      <c r="L205" s="9">
        <f>MAX(0,line_productivity[[#This Row],[working hours3]]-line_productivity[[#This Row],[total downtime in hr2]])</f>
        <v>2.5714938888888899</v>
      </c>
      <c r="M205" s="13">
        <f>IF(line_productivity[[#This Row],[Total downtime in min]]&gt;85,85,line_productivity[[#This Row],[Total downtime in min]])</f>
        <v>22.2</v>
      </c>
      <c r="N205" s="9">
        <f>line_productivity[[#This Row],[total downtime in min 2]]/60</f>
        <v>0.37</v>
      </c>
      <c r="O205" s="9">
        <f>IF(line_productivity[[#This Row],[total downtime in hrs]]&gt;line_productivity[[#This Row],[working hours of operator]],line_productivity[[#This Row],[working hours of operator]],line_productivity[[#This Row],[total downtime in hrs]])</f>
        <v>0.37</v>
      </c>
      <c r="P205" s="9">
        <f>IF(line_productivity[[#This Row],[working hours of operator]]=line_productivity[[#This Row],[total downtime in hr2]],(line_productivity[[#This Row],[working hours of operator]]+line_productivity[[#This Row],[total downtime in hr2]])*0.9,line_productivity[[#This Row],[working hours of operator]])</f>
        <v>2.94149388888889</v>
      </c>
    </row>
    <row r="206" spans="1:16" x14ac:dyDescent="0.25">
      <c r="A206" s="10">
        <v>45579</v>
      </c>
      <c r="B206" t="s">
        <v>18</v>
      </c>
      <c r="C206" s="8">
        <v>422315</v>
      </c>
      <c r="D206" t="s">
        <v>43</v>
      </c>
      <c r="E206" s="26" t="s">
        <v>399</v>
      </c>
      <c r="F206" s="25" t="s">
        <v>400</v>
      </c>
      <c r="G206" s="13">
        <v>1</v>
      </c>
      <c r="H206" s="13">
        <f>line_downtime[[#This Row],[total downtime in mins]]</f>
        <v>58.2</v>
      </c>
      <c r="I206" s="18" t="s">
        <v>107</v>
      </c>
      <c r="J206" t="str">
        <f t="shared" si="3"/>
        <v>Morning Shift</v>
      </c>
      <c r="K206" s="9">
        <f>IF(line_productivity[[#This Row],[End time]]&lt;line_productivity[[#This Row],[Start Time]],((line_productivity[[#This Row],[End time]]+1)-line_productivity[[#This Row],[Start Time]])*24,(line_productivity[[#This Row],[End time]]-line_productivity[[#This Row],[Start Time]])*24)</f>
        <v>2.3639238888888885</v>
      </c>
      <c r="L206" s="9">
        <f>MAX(0,line_productivity[[#This Row],[working hours3]]-line_productivity[[#This Row],[total downtime in hr2]])</f>
        <v>1.3939238888888883</v>
      </c>
      <c r="M206" s="13">
        <f>IF(line_productivity[[#This Row],[Total downtime in min]]&gt;85,85,line_productivity[[#This Row],[Total downtime in min]])</f>
        <v>58.2</v>
      </c>
      <c r="N206" s="9">
        <f>line_productivity[[#This Row],[total downtime in min 2]]/60</f>
        <v>0.97000000000000008</v>
      </c>
      <c r="O206" s="9">
        <f>IF(line_productivity[[#This Row],[total downtime in hrs]]&gt;line_productivity[[#This Row],[working hours of operator]],line_productivity[[#This Row],[working hours of operator]],line_productivity[[#This Row],[total downtime in hrs]])</f>
        <v>0.97000000000000008</v>
      </c>
      <c r="P206" s="9">
        <f>IF(line_productivity[[#This Row],[working hours of operator]]=line_productivity[[#This Row],[total downtime in hr2]],(line_productivity[[#This Row],[working hours of operator]]+line_productivity[[#This Row],[total downtime in hr2]])*0.9,line_productivity[[#This Row],[working hours of operator]])</f>
        <v>2.3639238888888885</v>
      </c>
    </row>
    <row r="207" spans="1:16" x14ac:dyDescent="0.25">
      <c r="A207" s="10">
        <v>45579</v>
      </c>
      <c r="B207" t="s">
        <v>23</v>
      </c>
      <c r="C207" s="8">
        <v>422316</v>
      </c>
      <c r="D207" t="s">
        <v>43</v>
      </c>
      <c r="E207" s="26" t="s">
        <v>401</v>
      </c>
      <c r="F207" s="25" t="s">
        <v>402</v>
      </c>
      <c r="G207" s="13">
        <v>1.6333333333333331</v>
      </c>
      <c r="H207" s="13">
        <f>line_downtime[[#This Row],[total downtime in mins]]</f>
        <v>16.799999999999997</v>
      </c>
      <c r="I207" s="18" t="s">
        <v>113</v>
      </c>
      <c r="J207" t="str">
        <f t="shared" si="3"/>
        <v>Evening Shift</v>
      </c>
      <c r="K207" s="9">
        <f>IF(line_productivity[[#This Row],[End time]]&lt;line_productivity[[#This Row],[Start Time]],((line_productivity[[#This Row],[End time]]+1)-line_productivity[[#This Row],[Start Time]])*24,(line_productivity[[#This Row],[End time]]-line_productivity[[#This Row],[Start Time]])*24)</f>
        <v>3.211446666666669</v>
      </c>
      <c r="L207" s="9">
        <f>MAX(0,line_productivity[[#This Row],[working hours3]]-line_productivity[[#This Row],[total downtime in hr2]])</f>
        <v>2.9314466666666692</v>
      </c>
      <c r="M207" s="13">
        <f>IF(line_productivity[[#This Row],[Total downtime in min]]&gt;85,85,line_productivity[[#This Row],[Total downtime in min]])</f>
        <v>16.799999999999997</v>
      </c>
      <c r="N207" s="9">
        <f>line_productivity[[#This Row],[total downtime in min 2]]/60</f>
        <v>0.27999999999999997</v>
      </c>
      <c r="O207" s="9">
        <f>IF(line_productivity[[#This Row],[total downtime in hrs]]&gt;line_productivity[[#This Row],[working hours of operator]],line_productivity[[#This Row],[working hours of operator]],line_productivity[[#This Row],[total downtime in hrs]])</f>
        <v>0.27999999999999997</v>
      </c>
      <c r="P207" s="9">
        <f>IF(line_productivity[[#This Row],[working hours of operator]]=line_productivity[[#This Row],[total downtime in hr2]],(line_productivity[[#This Row],[working hours of operator]]+line_productivity[[#This Row],[total downtime in hr2]])*0.9,line_productivity[[#This Row],[working hours of operator]])</f>
        <v>3.211446666666669</v>
      </c>
    </row>
    <row r="208" spans="1:16" x14ac:dyDescent="0.25">
      <c r="A208" s="10">
        <v>45580</v>
      </c>
      <c r="B208" t="s">
        <v>21</v>
      </c>
      <c r="C208" s="8">
        <v>422317</v>
      </c>
      <c r="D208" t="s">
        <v>44</v>
      </c>
      <c r="E208" s="26" t="s">
        <v>126</v>
      </c>
      <c r="F208" s="25" t="s">
        <v>403</v>
      </c>
      <c r="G208" s="13">
        <v>1</v>
      </c>
      <c r="H208" s="13">
        <f>line_downtime[[#This Row],[total downtime in mins]]</f>
        <v>22.799999999999997</v>
      </c>
      <c r="I208" s="18" t="s">
        <v>95</v>
      </c>
      <c r="J208" t="str">
        <f t="shared" si="3"/>
        <v>Morning Shift</v>
      </c>
      <c r="K208" s="9">
        <f>IF(line_productivity[[#This Row],[End time]]&lt;line_productivity[[#This Row],[Start Time]],((line_productivity[[#This Row],[End time]]+1)-line_productivity[[#This Row],[Start Time]])*24,(line_productivity[[#This Row],[End time]]-line_productivity[[#This Row],[Start Time]])*24)</f>
        <v>1.5537308333333333</v>
      </c>
      <c r="L208" s="9">
        <f>MAX(0,line_productivity[[#This Row],[working hours3]]-line_productivity[[#This Row],[total downtime in hr2]])</f>
        <v>1.1737308333333334</v>
      </c>
      <c r="M208" s="13">
        <f>IF(line_productivity[[#This Row],[Total downtime in min]]&gt;85,85,line_productivity[[#This Row],[Total downtime in min]])</f>
        <v>22.799999999999997</v>
      </c>
      <c r="N208" s="9">
        <f>line_productivity[[#This Row],[total downtime in min 2]]/60</f>
        <v>0.37999999999999995</v>
      </c>
      <c r="O208" s="9">
        <f>IF(line_productivity[[#This Row],[total downtime in hrs]]&gt;line_productivity[[#This Row],[working hours of operator]],line_productivity[[#This Row],[working hours of operator]],line_productivity[[#This Row],[total downtime in hrs]])</f>
        <v>0.37999999999999995</v>
      </c>
      <c r="P208" s="9">
        <f>IF(line_productivity[[#This Row],[working hours of operator]]=line_productivity[[#This Row],[total downtime in hr2]],(line_productivity[[#This Row],[working hours of operator]]+line_productivity[[#This Row],[total downtime in hr2]])*0.9,line_productivity[[#This Row],[working hours of operator]])</f>
        <v>1.5537308333333333</v>
      </c>
    </row>
    <row r="209" spans="1:16" x14ac:dyDescent="0.25">
      <c r="A209" s="10">
        <v>45580</v>
      </c>
      <c r="B209" t="s">
        <v>20</v>
      </c>
      <c r="C209" s="8">
        <v>422318</v>
      </c>
      <c r="D209" t="s">
        <v>48</v>
      </c>
      <c r="E209" s="26" t="s">
        <v>404</v>
      </c>
      <c r="F209" s="25" t="s">
        <v>405</v>
      </c>
      <c r="G209" s="13">
        <v>1</v>
      </c>
      <c r="H209" s="13">
        <f>line_downtime[[#This Row],[total downtime in mins]]</f>
        <v>75.600000000000009</v>
      </c>
      <c r="I209" s="18" t="s">
        <v>76</v>
      </c>
      <c r="J209" t="str">
        <f t="shared" si="3"/>
        <v>Morning Shift</v>
      </c>
      <c r="K209" s="9">
        <f>IF(line_productivity[[#This Row],[End time]]&lt;line_productivity[[#This Row],[Start Time]],((line_productivity[[#This Row],[End time]]+1)-line_productivity[[#This Row],[Start Time]])*24,(line_productivity[[#This Row],[End time]]-line_productivity[[#This Row],[Start Time]])*24)</f>
        <v>2.1709102777777756</v>
      </c>
      <c r="L209" s="9">
        <f>MAX(0,line_productivity[[#This Row],[working hours3]]-line_productivity[[#This Row],[total downtime in hr2]])</f>
        <v>0.91091027777777533</v>
      </c>
      <c r="M209" s="13">
        <f>IF(line_productivity[[#This Row],[Total downtime in min]]&gt;85,85,line_productivity[[#This Row],[Total downtime in min]])</f>
        <v>75.600000000000009</v>
      </c>
      <c r="N209" s="9">
        <f>line_productivity[[#This Row],[total downtime in min 2]]/60</f>
        <v>1.2600000000000002</v>
      </c>
      <c r="O209" s="9">
        <f>IF(line_productivity[[#This Row],[total downtime in hrs]]&gt;line_productivity[[#This Row],[working hours of operator]],line_productivity[[#This Row],[working hours of operator]],line_productivity[[#This Row],[total downtime in hrs]])</f>
        <v>1.2600000000000002</v>
      </c>
      <c r="P209" s="9">
        <f>IF(line_productivity[[#This Row],[working hours of operator]]=line_productivity[[#This Row],[total downtime in hr2]],(line_productivity[[#This Row],[working hours of operator]]+line_productivity[[#This Row],[total downtime in hr2]])*0.9,line_productivity[[#This Row],[working hours of operator]])</f>
        <v>2.1709102777777756</v>
      </c>
    </row>
    <row r="210" spans="1:16" x14ac:dyDescent="0.25">
      <c r="A210" s="10">
        <v>45580</v>
      </c>
      <c r="B210" t="s">
        <v>21</v>
      </c>
      <c r="C210" s="8">
        <v>422319</v>
      </c>
      <c r="D210" t="s">
        <v>51</v>
      </c>
      <c r="E210" s="26" t="s">
        <v>406</v>
      </c>
      <c r="F210" s="25" t="s">
        <v>407</v>
      </c>
      <c r="G210" s="13">
        <v>1</v>
      </c>
      <c r="H210" s="13">
        <f>line_downtime[[#This Row],[total downtime in mins]]</f>
        <v>7.8</v>
      </c>
      <c r="I210" s="18" t="s">
        <v>81</v>
      </c>
      <c r="J210" t="str">
        <f t="shared" si="3"/>
        <v>Morning Shift</v>
      </c>
      <c r="K210" s="9">
        <f>IF(line_productivity[[#This Row],[End time]]&lt;line_productivity[[#This Row],[Start Time]],((line_productivity[[#This Row],[End time]]+1)-line_productivity[[#This Row],[Start Time]])*24,(line_productivity[[#This Row],[End time]]-line_productivity[[#This Row],[Start Time]])*24)</f>
        <v>2.6046538888888908</v>
      </c>
      <c r="L210" s="9">
        <f>MAX(0,line_productivity[[#This Row],[working hours3]]-line_productivity[[#This Row],[total downtime in hr2]])</f>
        <v>2.4746538888888909</v>
      </c>
      <c r="M210" s="13">
        <f>IF(line_productivity[[#This Row],[Total downtime in min]]&gt;85,85,line_productivity[[#This Row],[Total downtime in min]])</f>
        <v>7.8</v>
      </c>
      <c r="N210" s="9">
        <f>line_productivity[[#This Row],[total downtime in min 2]]/60</f>
        <v>0.13</v>
      </c>
      <c r="O210" s="9">
        <f>IF(line_productivity[[#This Row],[total downtime in hrs]]&gt;line_productivity[[#This Row],[working hours of operator]],line_productivity[[#This Row],[working hours of operator]],line_productivity[[#This Row],[total downtime in hrs]])</f>
        <v>0.13</v>
      </c>
      <c r="P210" s="9">
        <f>IF(line_productivity[[#This Row],[working hours of operator]]=line_productivity[[#This Row],[total downtime in hr2]],(line_productivity[[#This Row],[working hours of operator]]+line_productivity[[#This Row],[total downtime in hr2]])*0.9,line_productivity[[#This Row],[working hours of operator]])</f>
        <v>2.6046538888888908</v>
      </c>
    </row>
    <row r="211" spans="1:16" x14ac:dyDescent="0.25">
      <c r="A211" s="10">
        <v>45580</v>
      </c>
      <c r="B211" t="s">
        <v>21</v>
      </c>
      <c r="C211" s="8">
        <v>422320</v>
      </c>
      <c r="D211" t="s">
        <v>51</v>
      </c>
      <c r="E211" s="26" t="s">
        <v>408</v>
      </c>
      <c r="F211" s="25" t="s">
        <v>409</v>
      </c>
      <c r="G211" s="13">
        <v>1</v>
      </c>
      <c r="H211" s="13">
        <f>line_downtime[[#This Row],[total downtime in mins]]</f>
        <v>13.2</v>
      </c>
      <c r="I211" s="18" t="s">
        <v>88</v>
      </c>
      <c r="J211" t="str">
        <f t="shared" si="3"/>
        <v>Evening Shift</v>
      </c>
      <c r="K211" s="9">
        <f>IF(line_productivity[[#This Row],[End time]]&lt;line_productivity[[#This Row],[Start Time]],((line_productivity[[#This Row],[End time]]+1)-line_productivity[[#This Row],[Start Time]])*24,(line_productivity[[#This Row],[End time]]-line_productivity[[#This Row],[Start Time]])*24)</f>
        <v>2.7240861111111121</v>
      </c>
      <c r="L211" s="9">
        <f>MAX(0,line_productivity[[#This Row],[working hours3]]-line_productivity[[#This Row],[total downtime in hr2]])</f>
        <v>2.5040861111111119</v>
      </c>
      <c r="M211" s="13">
        <f>IF(line_productivity[[#This Row],[Total downtime in min]]&gt;85,85,line_productivity[[#This Row],[Total downtime in min]])</f>
        <v>13.2</v>
      </c>
      <c r="N211" s="9">
        <f>line_productivity[[#This Row],[total downtime in min 2]]/60</f>
        <v>0.22</v>
      </c>
      <c r="O211" s="9">
        <f>IF(line_productivity[[#This Row],[total downtime in hrs]]&gt;line_productivity[[#This Row],[working hours of operator]],line_productivity[[#This Row],[working hours of operator]],line_productivity[[#This Row],[total downtime in hrs]])</f>
        <v>0.22</v>
      </c>
      <c r="P211" s="9">
        <f>IF(line_productivity[[#This Row],[working hours of operator]]=line_productivity[[#This Row],[total downtime in hr2]],(line_productivity[[#This Row],[working hours of operator]]+line_productivity[[#This Row],[total downtime in hr2]])*0.9,line_productivity[[#This Row],[working hours of operator]])</f>
        <v>2.7240861111111121</v>
      </c>
    </row>
    <row r="212" spans="1:16" x14ac:dyDescent="0.25">
      <c r="A212" s="10">
        <v>45581</v>
      </c>
      <c r="B212" t="s">
        <v>21</v>
      </c>
      <c r="C212" s="8">
        <v>422321</v>
      </c>
      <c r="D212" t="s">
        <v>49</v>
      </c>
      <c r="E212" s="26" t="s">
        <v>126</v>
      </c>
      <c r="F212" s="25" t="s">
        <v>410</v>
      </c>
      <c r="G212" s="13">
        <v>1</v>
      </c>
      <c r="H212" s="13">
        <f>line_downtime[[#This Row],[total downtime in mins]]</f>
        <v>37.799999999999997</v>
      </c>
      <c r="I212" s="18" t="s">
        <v>83</v>
      </c>
      <c r="J212" t="str">
        <f t="shared" si="3"/>
        <v>Morning Shift</v>
      </c>
      <c r="K212" s="9">
        <f>IF(line_productivity[[#This Row],[End time]]&lt;line_productivity[[#This Row],[Start Time]],((line_productivity[[#This Row],[End time]]+1)-line_productivity[[#This Row],[Start Time]])*24,(line_productivity[[#This Row],[End time]]-line_productivity[[#This Row],[Start Time]])*24)</f>
        <v>2.7586936111111107</v>
      </c>
      <c r="L212" s="9">
        <f>MAX(0,line_productivity[[#This Row],[working hours3]]-line_productivity[[#This Row],[total downtime in hr2]])</f>
        <v>2.1286936111111108</v>
      </c>
      <c r="M212" s="13">
        <f>IF(line_productivity[[#This Row],[Total downtime in min]]&gt;85,85,line_productivity[[#This Row],[Total downtime in min]])</f>
        <v>37.799999999999997</v>
      </c>
      <c r="N212" s="9">
        <f>line_productivity[[#This Row],[total downtime in min 2]]/60</f>
        <v>0.63</v>
      </c>
      <c r="O212" s="9">
        <f>IF(line_productivity[[#This Row],[total downtime in hrs]]&gt;line_productivity[[#This Row],[working hours of operator]],line_productivity[[#This Row],[working hours of operator]],line_productivity[[#This Row],[total downtime in hrs]])</f>
        <v>0.63</v>
      </c>
      <c r="P212" s="9">
        <f>IF(line_productivity[[#This Row],[working hours of operator]]=line_productivity[[#This Row],[total downtime in hr2]],(line_productivity[[#This Row],[working hours of operator]]+line_productivity[[#This Row],[total downtime in hr2]])*0.9,line_productivity[[#This Row],[working hours of operator]])</f>
        <v>2.7586936111111107</v>
      </c>
    </row>
    <row r="213" spans="1:16" x14ac:dyDescent="0.25">
      <c r="A213" s="10">
        <v>45581</v>
      </c>
      <c r="B213" t="s">
        <v>19</v>
      </c>
      <c r="C213" s="8">
        <v>422322</v>
      </c>
      <c r="D213" t="s">
        <v>43</v>
      </c>
      <c r="E213" s="26" t="s">
        <v>411</v>
      </c>
      <c r="F213" s="25" t="s">
        <v>412</v>
      </c>
      <c r="G213" s="13">
        <v>1</v>
      </c>
      <c r="H213" s="13">
        <f>line_downtime[[#This Row],[total downtime in mins]]</f>
        <v>111.6</v>
      </c>
      <c r="I213" s="18" t="s">
        <v>70</v>
      </c>
      <c r="J213" t="str">
        <f t="shared" si="3"/>
        <v>Morning Shift</v>
      </c>
      <c r="K213" s="9">
        <f>IF(line_productivity[[#This Row],[End time]]&lt;line_productivity[[#This Row],[Start Time]],((line_productivity[[#This Row],[End time]]+1)-line_productivity[[#This Row],[Start Time]])*24,(line_productivity[[#This Row],[End time]]-line_productivity[[#This Row],[Start Time]])*24)</f>
        <v>2.5505247222222223</v>
      </c>
      <c r="L213" s="9">
        <f>MAX(0,line_productivity[[#This Row],[working hours3]]-line_productivity[[#This Row],[total downtime in hr2]])</f>
        <v>1.1338580555555555</v>
      </c>
      <c r="M213" s="13">
        <f>IF(line_productivity[[#This Row],[Total downtime in min]]&gt;85,85,line_productivity[[#This Row],[Total downtime in min]])</f>
        <v>85</v>
      </c>
      <c r="N213" s="9">
        <f>line_productivity[[#This Row],[total downtime in min 2]]/60</f>
        <v>1.4166666666666667</v>
      </c>
      <c r="O213" s="9">
        <f>IF(line_productivity[[#This Row],[total downtime in hrs]]&gt;line_productivity[[#This Row],[working hours of operator]],line_productivity[[#This Row],[working hours of operator]],line_productivity[[#This Row],[total downtime in hrs]])</f>
        <v>1.4166666666666667</v>
      </c>
      <c r="P213" s="9">
        <f>IF(line_productivity[[#This Row],[working hours of operator]]=line_productivity[[#This Row],[total downtime in hr2]],(line_productivity[[#This Row],[working hours of operator]]+line_productivity[[#This Row],[total downtime in hr2]])*0.9,line_productivity[[#This Row],[working hours of operator]])</f>
        <v>2.5505247222222223</v>
      </c>
    </row>
    <row r="214" spans="1:16" x14ac:dyDescent="0.25">
      <c r="A214" s="10">
        <v>45581</v>
      </c>
      <c r="B214" t="s">
        <v>18</v>
      </c>
      <c r="C214" s="8">
        <v>422323</v>
      </c>
      <c r="D214" t="s">
        <v>45</v>
      </c>
      <c r="E214" s="26" t="s">
        <v>413</v>
      </c>
      <c r="F214" s="25" t="s">
        <v>414</v>
      </c>
      <c r="G214" s="13">
        <v>1</v>
      </c>
      <c r="H214" s="13">
        <f>line_downtime[[#This Row],[total downtime in mins]]</f>
        <v>19.200000000000003</v>
      </c>
      <c r="I214" s="18" t="s">
        <v>117</v>
      </c>
      <c r="J214" t="str">
        <f t="shared" si="3"/>
        <v>Evening Shift</v>
      </c>
      <c r="K214" s="9">
        <f>IF(line_productivity[[#This Row],[End time]]&lt;line_productivity[[#This Row],[Start Time]],((line_productivity[[#This Row],[End time]]+1)-line_productivity[[#This Row],[Start Time]])*24,(line_productivity[[#This Row],[End time]]-line_productivity[[#This Row],[Start Time]])*24)</f>
        <v>2.1435961111111128</v>
      </c>
      <c r="L214" s="9">
        <f>MAX(0,line_productivity[[#This Row],[working hours3]]-line_productivity[[#This Row],[total downtime in hr2]])</f>
        <v>1.8235961111111127</v>
      </c>
      <c r="M214" s="13">
        <f>IF(line_productivity[[#This Row],[Total downtime in min]]&gt;85,85,line_productivity[[#This Row],[Total downtime in min]])</f>
        <v>19.200000000000003</v>
      </c>
      <c r="N214" s="9">
        <f>line_productivity[[#This Row],[total downtime in min 2]]/60</f>
        <v>0.32000000000000006</v>
      </c>
      <c r="O214" s="9">
        <f>IF(line_productivity[[#This Row],[total downtime in hrs]]&gt;line_productivity[[#This Row],[working hours of operator]],line_productivity[[#This Row],[working hours of operator]],line_productivity[[#This Row],[total downtime in hrs]])</f>
        <v>0.32000000000000006</v>
      </c>
      <c r="P214" s="9">
        <f>IF(line_productivity[[#This Row],[working hours of operator]]=line_productivity[[#This Row],[total downtime in hr2]],(line_productivity[[#This Row],[working hours of operator]]+line_productivity[[#This Row],[total downtime in hr2]])*0.9,line_productivity[[#This Row],[working hours of operator]])</f>
        <v>2.1435961111111128</v>
      </c>
    </row>
    <row r="215" spans="1:16" x14ac:dyDescent="0.25">
      <c r="A215" s="10">
        <v>45581</v>
      </c>
      <c r="B215" t="s">
        <v>19</v>
      </c>
      <c r="C215" s="8">
        <v>422324</v>
      </c>
      <c r="D215" t="s">
        <v>44</v>
      </c>
      <c r="E215" s="26" t="s">
        <v>415</v>
      </c>
      <c r="F215" s="25" t="s">
        <v>416</v>
      </c>
      <c r="G215" s="13">
        <v>1</v>
      </c>
      <c r="H215" s="13">
        <f>line_downtime[[#This Row],[total downtime in mins]]</f>
        <v>17.399999999999999</v>
      </c>
      <c r="I215" s="18" t="s">
        <v>76</v>
      </c>
      <c r="J215" t="str">
        <f t="shared" si="3"/>
        <v>Evening Shift</v>
      </c>
      <c r="K215" s="9">
        <f>IF(line_productivity[[#This Row],[End time]]&lt;line_productivity[[#This Row],[Start Time]],((line_productivity[[#This Row],[End time]]+1)-line_productivity[[#This Row],[Start Time]])*24,(line_productivity[[#This Row],[End time]]-line_productivity[[#This Row],[Start Time]])*24)</f>
        <v>2.0614652777777787</v>
      </c>
      <c r="L215" s="9">
        <f>MAX(0,line_productivity[[#This Row],[working hours3]]-line_productivity[[#This Row],[total downtime in hr2]])</f>
        <v>1.7714652777777786</v>
      </c>
      <c r="M215" s="13">
        <f>IF(line_productivity[[#This Row],[Total downtime in min]]&gt;85,85,line_productivity[[#This Row],[Total downtime in min]])</f>
        <v>17.399999999999999</v>
      </c>
      <c r="N215" s="9">
        <f>line_productivity[[#This Row],[total downtime in min 2]]/60</f>
        <v>0.28999999999999998</v>
      </c>
      <c r="O215" s="9">
        <f>IF(line_productivity[[#This Row],[total downtime in hrs]]&gt;line_productivity[[#This Row],[working hours of operator]],line_productivity[[#This Row],[working hours of operator]],line_productivity[[#This Row],[total downtime in hrs]])</f>
        <v>0.28999999999999998</v>
      </c>
      <c r="P215" s="9">
        <f>IF(line_productivity[[#This Row],[working hours of operator]]=line_productivity[[#This Row],[total downtime in hr2]],(line_productivity[[#This Row],[working hours of operator]]+line_productivity[[#This Row],[total downtime in hr2]])*0.9,line_productivity[[#This Row],[working hours of operator]])</f>
        <v>2.0614652777777787</v>
      </c>
    </row>
    <row r="216" spans="1:16" x14ac:dyDescent="0.25">
      <c r="A216" s="10">
        <v>45582</v>
      </c>
      <c r="B216" t="s">
        <v>19</v>
      </c>
      <c r="C216" s="8">
        <v>422325</v>
      </c>
      <c r="D216" t="s">
        <v>46</v>
      </c>
      <c r="E216" s="26" t="s">
        <v>126</v>
      </c>
      <c r="F216" s="25" t="s">
        <v>417</v>
      </c>
      <c r="G216" s="13">
        <v>1</v>
      </c>
      <c r="H216" s="13">
        <f>line_downtime[[#This Row],[total downtime in mins]]</f>
        <v>54</v>
      </c>
      <c r="I216" s="18" t="s">
        <v>74</v>
      </c>
      <c r="J216" t="str">
        <f t="shared" si="3"/>
        <v>Morning Shift</v>
      </c>
      <c r="K216" s="9">
        <f>IF(line_productivity[[#This Row],[End time]]&lt;line_productivity[[#This Row],[Start Time]],((line_productivity[[#This Row],[End time]]+1)-line_productivity[[#This Row],[Start Time]])*24,(line_productivity[[#This Row],[End time]]-line_productivity[[#This Row],[Start Time]])*24)</f>
        <v>2.3787802777777771</v>
      </c>
      <c r="L216" s="9">
        <f>MAX(0,line_productivity[[#This Row],[working hours3]]-line_productivity[[#This Row],[total downtime in hr2]])</f>
        <v>1.4787802777777772</v>
      </c>
      <c r="M216" s="13">
        <f>IF(line_productivity[[#This Row],[Total downtime in min]]&gt;85,85,line_productivity[[#This Row],[Total downtime in min]])</f>
        <v>54</v>
      </c>
      <c r="N216" s="9">
        <f>line_productivity[[#This Row],[total downtime in min 2]]/60</f>
        <v>0.9</v>
      </c>
      <c r="O216" s="9">
        <f>IF(line_productivity[[#This Row],[total downtime in hrs]]&gt;line_productivity[[#This Row],[working hours of operator]],line_productivity[[#This Row],[working hours of operator]],line_productivity[[#This Row],[total downtime in hrs]])</f>
        <v>0.9</v>
      </c>
      <c r="P216" s="9">
        <f>IF(line_productivity[[#This Row],[working hours of operator]]=line_productivity[[#This Row],[total downtime in hr2]],(line_productivity[[#This Row],[working hours of operator]]+line_productivity[[#This Row],[total downtime in hr2]])*0.9,line_productivity[[#This Row],[working hours of operator]])</f>
        <v>2.3787802777777771</v>
      </c>
    </row>
    <row r="217" spans="1:16" x14ac:dyDescent="0.25">
      <c r="A217" s="10">
        <v>45582</v>
      </c>
      <c r="B217" t="s">
        <v>19</v>
      </c>
      <c r="C217" s="8">
        <v>422326</v>
      </c>
      <c r="D217" t="s">
        <v>43</v>
      </c>
      <c r="E217" s="26" t="s">
        <v>418</v>
      </c>
      <c r="F217" s="25" t="s">
        <v>419</v>
      </c>
      <c r="G217" s="13">
        <v>1</v>
      </c>
      <c r="H217" s="13">
        <f>line_downtime[[#This Row],[total downtime in mins]]</f>
        <v>9.6</v>
      </c>
      <c r="I217" s="18" t="s">
        <v>90</v>
      </c>
      <c r="J217" t="str">
        <f t="shared" si="3"/>
        <v>Morning Shift</v>
      </c>
      <c r="K217" s="9">
        <f>IF(line_productivity[[#This Row],[End time]]&lt;line_productivity[[#This Row],[Start Time]],((line_productivity[[#This Row],[End time]]+1)-line_productivity[[#This Row],[Start Time]])*24,(line_productivity[[#This Row],[End time]]-line_productivity[[#This Row],[Start Time]])*24)</f>
        <v>2.6866747222222243</v>
      </c>
      <c r="L217" s="9">
        <f>MAX(0,line_productivity[[#This Row],[working hours3]]-line_productivity[[#This Row],[total downtime in hr2]])</f>
        <v>2.5266747222222241</v>
      </c>
      <c r="M217" s="13">
        <f>IF(line_productivity[[#This Row],[Total downtime in min]]&gt;85,85,line_productivity[[#This Row],[Total downtime in min]])</f>
        <v>9.6</v>
      </c>
      <c r="N217" s="9">
        <f>line_productivity[[#This Row],[total downtime in min 2]]/60</f>
        <v>0.16</v>
      </c>
      <c r="O217" s="9">
        <f>IF(line_productivity[[#This Row],[total downtime in hrs]]&gt;line_productivity[[#This Row],[working hours of operator]],line_productivity[[#This Row],[working hours of operator]],line_productivity[[#This Row],[total downtime in hrs]])</f>
        <v>0.16</v>
      </c>
      <c r="P217" s="9">
        <f>IF(line_productivity[[#This Row],[working hours of operator]]=line_productivity[[#This Row],[total downtime in hr2]],(line_productivity[[#This Row],[working hours of operator]]+line_productivity[[#This Row],[total downtime in hr2]])*0.9,line_productivity[[#This Row],[working hours of operator]])</f>
        <v>2.6866747222222243</v>
      </c>
    </row>
    <row r="218" spans="1:16" x14ac:dyDescent="0.25">
      <c r="A218" s="10">
        <v>45582</v>
      </c>
      <c r="B218" t="s">
        <v>20</v>
      </c>
      <c r="C218" s="8">
        <v>422327</v>
      </c>
      <c r="D218" t="s">
        <v>51</v>
      </c>
      <c r="E218" s="26" t="s">
        <v>420</v>
      </c>
      <c r="F218" s="25" t="s">
        <v>421</v>
      </c>
      <c r="G218" s="13">
        <v>1</v>
      </c>
      <c r="H218" s="13">
        <f>line_downtime[[#This Row],[total downtime in mins]]</f>
        <v>59.400000000000006</v>
      </c>
      <c r="I218" s="18" t="s">
        <v>74</v>
      </c>
      <c r="J218" t="str">
        <f t="shared" si="3"/>
        <v>Morning Shift</v>
      </c>
      <c r="K218" s="9">
        <f>IF(line_productivity[[#This Row],[End time]]&lt;line_productivity[[#This Row],[Start Time]],((line_productivity[[#This Row],[End time]]+1)-line_productivity[[#This Row],[Start Time]])*24,(line_productivity[[#This Row],[End time]]-line_productivity[[#This Row],[Start Time]])*24)</f>
        <v>2.2756413888888893</v>
      </c>
      <c r="L218" s="9">
        <f>MAX(0,line_productivity[[#This Row],[working hours3]]-line_productivity[[#This Row],[total downtime in hr2]])</f>
        <v>1.2856413888888891</v>
      </c>
      <c r="M218" s="13">
        <f>IF(line_productivity[[#This Row],[Total downtime in min]]&gt;85,85,line_productivity[[#This Row],[Total downtime in min]])</f>
        <v>59.400000000000006</v>
      </c>
      <c r="N218" s="9">
        <f>line_productivity[[#This Row],[total downtime in min 2]]/60</f>
        <v>0.9900000000000001</v>
      </c>
      <c r="O218" s="9">
        <f>IF(line_productivity[[#This Row],[total downtime in hrs]]&gt;line_productivity[[#This Row],[working hours of operator]],line_productivity[[#This Row],[working hours of operator]],line_productivity[[#This Row],[total downtime in hrs]])</f>
        <v>0.9900000000000001</v>
      </c>
      <c r="P218" s="9">
        <f>IF(line_productivity[[#This Row],[working hours of operator]]=line_productivity[[#This Row],[total downtime in hr2]],(line_productivity[[#This Row],[working hours of operator]]+line_productivity[[#This Row],[total downtime in hr2]])*0.9,line_productivity[[#This Row],[working hours of operator]])</f>
        <v>2.2756413888888893</v>
      </c>
    </row>
    <row r="219" spans="1:16" x14ac:dyDescent="0.25">
      <c r="A219" s="10">
        <v>45582</v>
      </c>
      <c r="B219" t="s">
        <v>21</v>
      </c>
      <c r="C219" s="8">
        <v>422328</v>
      </c>
      <c r="D219" t="s">
        <v>47</v>
      </c>
      <c r="E219" s="26" t="s">
        <v>422</v>
      </c>
      <c r="F219" s="25" t="s">
        <v>423</v>
      </c>
      <c r="G219" s="13">
        <v>1</v>
      </c>
      <c r="H219" s="13">
        <f>line_downtime[[#This Row],[total downtime in mins]]</f>
        <v>20.399999999999999</v>
      </c>
      <c r="I219" s="18" t="s">
        <v>88</v>
      </c>
      <c r="J219" t="str">
        <f t="shared" si="3"/>
        <v>Evening Shift</v>
      </c>
      <c r="K219" s="9">
        <f>IF(line_productivity[[#This Row],[End time]]&lt;line_productivity[[#This Row],[Start Time]],((line_productivity[[#This Row],[End time]]+1)-line_productivity[[#This Row],[Start Time]])*24,(line_productivity[[#This Row],[End time]]-line_productivity[[#This Row],[Start Time]])*24)</f>
        <v>2.636319444444446</v>
      </c>
      <c r="L219" s="9">
        <f>MAX(0,line_productivity[[#This Row],[working hours3]]-line_productivity[[#This Row],[total downtime in hr2]])</f>
        <v>2.2963194444444461</v>
      </c>
      <c r="M219" s="13">
        <f>IF(line_productivity[[#This Row],[Total downtime in min]]&gt;85,85,line_productivity[[#This Row],[Total downtime in min]])</f>
        <v>20.399999999999999</v>
      </c>
      <c r="N219" s="9">
        <f>line_productivity[[#This Row],[total downtime in min 2]]/60</f>
        <v>0.33999999999999997</v>
      </c>
      <c r="O219" s="9">
        <f>IF(line_productivity[[#This Row],[total downtime in hrs]]&gt;line_productivity[[#This Row],[working hours of operator]],line_productivity[[#This Row],[working hours of operator]],line_productivity[[#This Row],[total downtime in hrs]])</f>
        <v>0.33999999999999997</v>
      </c>
      <c r="P219" s="9">
        <f>IF(line_productivity[[#This Row],[working hours of operator]]=line_productivity[[#This Row],[total downtime in hr2]],(line_productivity[[#This Row],[working hours of operator]]+line_productivity[[#This Row],[total downtime in hr2]])*0.9,line_productivity[[#This Row],[working hours of operator]])</f>
        <v>2.636319444444446</v>
      </c>
    </row>
    <row r="220" spans="1:16" x14ac:dyDescent="0.25">
      <c r="A220" s="10">
        <v>45583</v>
      </c>
      <c r="B220" t="s">
        <v>22</v>
      </c>
      <c r="C220" s="8">
        <v>422329</v>
      </c>
      <c r="D220" t="s">
        <v>43</v>
      </c>
      <c r="E220" s="26" t="s">
        <v>126</v>
      </c>
      <c r="F220" s="25" t="s">
        <v>424</v>
      </c>
      <c r="G220" s="13">
        <v>1</v>
      </c>
      <c r="H220" s="13">
        <f>line_downtime[[#This Row],[total downtime in mins]]</f>
        <v>53.400000000000006</v>
      </c>
      <c r="I220" s="18" t="s">
        <v>88</v>
      </c>
      <c r="J220" t="str">
        <f t="shared" si="3"/>
        <v>Morning Shift</v>
      </c>
      <c r="K220" s="9">
        <f>IF(line_productivity[[#This Row],[End time]]&lt;line_productivity[[#This Row],[Start Time]],((line_productivity[[#This Row],[End time]]+1)-line_productivity[[#This Row],[Start Time]])*24,(line_productivity[[#This Row],[End time]]-line_productivity[[#This Row],[Start Time]])*24)</f>
        <v>2.5520027777777785</v>
      </c>
      <c r="L220" s="9">
        <f>MAX(0,line_productivity[[#This Row],[working hours3]]-line_productivity[[#This Row],[total downtime in hr2]])</f>
        <v>1.6620027777777784</v>
      </c>
      <c r="M220" s="13">
        <f>IF(line_productivity[[#This Row],[Total downtime in min]]&gt;85,85,line_productivity[[#This Row],[Total downtime in min]])</f>
        <v>53.400000000000006</v>
      </c>
      <c r="N220" s="9">
        <f>line_productivity[[#This Row],[total downtime in min 2]]/60</f>
        <v>0.89000000000000012</v>
      </c>
      <c r="O220" s="9">
        <f>IF(line_productivity[[#This Row],[total downtime in hrs]]&gt;line_productivity[[#This Row],[working hours of operator]],line_productivity[[#This Row],[working hours of operator]],line_productivity[[#This Row],[total downtime in hrs]])</f>
        <v>0.89000000000000012</v>
      </c>
      <c r="P220" s="9">
        <f>IF(line_productivity[[#This Row],[working hours of operator]]=line_productivity[[#This Row],[total downtime in hr2]],(line_productivity[[#This Row],[working hours of operator]]+line_productivity[[#This Row],[total downtime in hr2]])*0.9,line_productivity[[#This Row],[working hours of operator]])</f>
        <v>2.5520027777777785</v>
      </c>
    </row>
    <row r="221" spans="1:16" x14ac:dyDescent="0.25">
      <c r="A221" s="10">
        <v>45583</v>
      </c>
      <c r="B221" t="s">
        <v>23</v>
      </c>
      <c r="C221" s="8">
        <v>422330</v>
      </c>
      <c r="D221" t="s">
        <v>44</v>
      </c>
      <c r="E221" s="26" t="s">
        <v>425</v>
      </c>
      <c r="F221" s="25" t="s">
        <v>426</v>
      </c>
      <c r="G221" s="13">
        <v>1.6333333333333331</v>
      </c>
      <c r="H221" s="13">
        <f>line_downtime[[#This Row],[total downtime in mins]]</f>
        <v>28.2</v>
      </c>
      <c r="I221" s="18" t="s">
        <v>107</v>
      </c>
      <c r="J221" t="str">
        <f t="shared" si="3"/>
        <v>Morning Shift</v>
      </c>
      <c r="K221" s="9">
        <f>IF(line_productivity[[#This Row],[End time]]&lt;line_productivity[[#This Row],[Start Time]],((line_productivity[[#This Row],[End time]]+1)-line_productivity[[#This Row],[Start Time]])*24,(line_productivity[[#This Row],[End time]]-line_productivity[[#This Row],[Start Time]])*24)</f>
        <v>2.9939933333333326</v>
      </c>
      <c r="L221" s="9">
        <f>MAX(0,line_productivity[[#This Row],[working hours3]]-line_productivity[[#This Row],[total downtime in hr2]])</f>
        <v>2.5239933333333324</v>
      </c>
      <c r="M221" s="13">
        <f>IF(line_productivity[[#This Row],[Total downtime in min]]&gt;85,85,line_productivity[[#This Row],[Total downtime in min]])</f>
        <v>28.2</v>
      </c>
      <c r="N221" s="9">
        <f>line_productivity[[#This Row],[total downtime in min 2]]/60</f>
        <v>0.47</v>
      </c>
      <c r="O221" s="9">
        <f>IF(line_productivity[[#This Row],[total downtime in hrs]]&gt;line_productivity[[#This Row],[working hours of operator]],line_productivity[[#This Row],[working hours of operator]],line_productivity[[#This Row],[total downtime in hrs]])</f>
        <v>0.47</v>
      </c>
      <c r="P221" s="9">
        <f>IF(line_productivity[[#This Row],[working hours of operator]]=line_productivity[[#This Row],[total downtime in hr2]],(line_productivity[[#This Row],[working hours of operator]]+line_productivity[[#This Row],[total downtime in hr2]])*0.9,line_productivity[[#This Row],[working hours of operator]])</f>
        <v>2.9939933333333326</v>
      </c>
    </row>
    <row r="222" spans="1:16" x14ac:dyDescent="0.25">
      <c r="A222" s="10">
        <v>45583</v>
      </c>
      <c r="B222" t="s">
        <v>18</v>
      </c>
      <c r="C222" s="8">
        <v>422331</v>
      </c>
      <c r="D222" t="s">
        <v>52</v>
      </c>
      <c r="E222" s="26" t="s">
        <v>427</v>
      </c>
      <c r="F222" s="25" t="s">
        <v>428</v>
      </c>
      <c r="G222" s="13">
        <v>1</v>
      </c>
      <c r="H222" s="13">
        <f>line_downtime[[#This Row],[total downtime in mins]]</f>
        <v>38.4</v>
      </c>
      <c r="I222" s="18" t="s">
        <v>105</v>
      </c>
      <c r="J222" t="str">
        <f t="shared" si="3"/>
        <v>Morning Shift</v>
      </c>
      <c r="K222" s="9">
        <f>IF(line_productivity[[#This Row],[End time]]&lt;line_productivity[[#This Row],[Start Time]],((line_productivity[[#This Row],[End time]]+1)-line_productivity[[#This Row],[Start Time]])*24,(line_productivity[[#This Row],[End time]]-line_productivity[[#This Row],[Start Time]])*24)</f>
        <v>2.8731258333333338</v>
      </c>
      <c r="L222" s="9">
        <f>MAX(0,line_productivity[[#This Row],[working hours3]]-line_productivity[[#This Row],[total downtime in hr2]])</f>
        <v>2.2331258333333337</v>
      </c>
      <c r="M222" s="13">
        <f>IF(line_productivity[[#This Row],[Total downtime in min]]&gt;85,85,line_productivity[[#This Row],[Total downtime in min]])</f>
        <v>38.4</v>
      </c>
      <c r="N222" s="9">
        <f>line_productivity[[#This Row],[total downtime in min 2]]/60</f>
        <v>0.64</v>
      </c>
      <c r="O222" s="9">
        <f>IF(line_productivity[[#This Row],[total downtime in hrs]]&gt;line_productivity[[#This Row],[working hours of operator]],line_productivity[[#This Row],[working hours of operator]],line_productivity[[#This Row],[total downtime in hrs]])</f>
        <v>0.64</v>
      </c>
      <c r="P222" s="9">
        <f>IF(line_productivity[[#This Row],[working hours of operator]]=line_productivity[[#This Row],[total downtime in hr2]],(line_productivity[[#This Row],[working hours of operator]]+line_productivity[[#This Row],[total downtime in hr2]])*0.9,line_productivity[[#This Row],[working hours of operator]])</f>
        <v>2.8731258333333338</v>
      </c>
    </row>
    <row r="223" spans="1:16" x14ac:dyDescent="0.25">
      <c r="A223" s="10">
        <v>45583</v>
      </c>
      <c r="B223" t="s">
        <v>18</v>
      </c>
      <c r="C223" s="8">
        <v>422332</v>
      </c>
      <c r="D223" t="s">
        <v>49</v>
      </c>
      <c r="E223" s="26" t="s">
        <v>429</v>
      </c>
      <c r="F223" s="25" t="s">
        <v>430</v>
      </c>
      <c r="G223" s="13">
        <v>1</v>
      </c>
      <c r="H223" s="13">
        <f>line_downtime[[#This Row],[total downtime in mins]]</f>
        <v>29.4</v>
      </c>
      <c r="I223" s="18" t="s">
        <v>95</v>
      </c>
      <c r="J223" t="str">
        <f t="shared" si="3"/>
        <v>Evening Shift</v>
      </c>
      <c r="K223" s="9">
        <f>IF(line_productivity[[#This Row],[End time]]&lt;line_productivity[[#This Row],[Start Time]],((line_productivity[[#This Row],[End time]]+1)-line_productivity[[#This Row],[Start Time]])*24,(line_productivity[[#This Row],[End time]]-line_productivity[[#This Row],[Start Time]])*24)</f>
        <v>2.8909005555555556</v>
      </c>
      <c r="L223" s="9">
        <f>MAX(0,line_productivity[[#This Row],[working hours3]]-line_productivity[[#This Row],[total downtime in hr2]])</f>
        <v>2.4009005555555554</v>
      </c>
      <c r="M223" s="13">
        <f>IF(line_productivity[[#This Row],[Total downtime in min]]&gt;85,85,line_productivity[[#This Row],[Total downtime in min]])</f>
        <v>29.4</v>
      </c>
      <c r="N223" s="9">
        <f>line_productivity[[#This Row],[total downtime in min 2]]/60</f>
        <v>0.49</v>
      </c>
      <c r="O223" s="9">
        <f>IF(line_productivity[[#This Row],[total downtime in hrs]]&gt;line_productivity[[#This Row],[working hours of operator]],line_productivity[[#This Row],[working hours of operator]],line_productivity[[#This Row],[total downtime in hrs]])</f>
        <v>0.49</v>
      </c>
      <c r="P223" s="9">
        <f>IF(line_productivity[[#This Row],[working hours of operator]]=line_productivity[[#This Row],[total downtime in hr2]],(line_productivity[[#This Row],[working hours of operator]]+line_productivity[[#This Row],[total downtime in hr2]])*0.9,line_productivity[[#This Row],[working hours of operator]])</f>
        <v>2.8909005555555556</v>
      </c>
    </row>
    <row r="224" spans="1:16" x14ac:dyDescent="0.25">
      <c r="A224" s="10">
        <v>45584</v>
      </c>
      <c r="B224" t="s">
        <v>18</v>
      </c>
      <c r="C224" s="8">
        <v>422333</v>
      </c>
      <c r="D224" t="s">
        <v>51</v>
      </c>
      <c r="E224" s="26" t="s">
        <v>126</v>
      </c>
      <c r="F224" s="25" t="s">
        <v>431</v>
      </c>
      <c r="G224" s="13">
        <v>1</v>
      </c>
      <c r="H224" s="13">
        <f>line_downtime[[#This Row],[total downtime in mins]]</f>
        <v>73.8</v>
      </c>
      <c r="I224" s="18" t="s">
        <v>117</v>
      </c>
      <c r="J224" t="str">
        <f t="shared" si="3"/>
        <v>Morning Shift</v>
      </c>
      <c r="K224" s="9">
        <f>IF(line_productivity[[#This Row],[End time]]&lt;line_productivity[[#This Row],[Start Time]],((line_productivity[[#This Row],[End time]]+1)-line_productivity[[#This Row],[Start Time]])*24,(line_productivity[[#This Row],[End time]]-line_productivity[[#This Row],[Start Time]])*24)</f>
        <v>2.0706047222222237</v>
      </c>
      <c r="L224" s="9">
        <f>MAX(0,line_productivity[[#This Row],[working hours3]]-line_productivity[[#This Row],[total downtime in hr2]])</f>
        <v>0.84060472222222371</v>
      </c>
      <c r="M224" s="13">
        <f>IF(line_productivity[[#This Row],[Total downtime in min]]&gt;85,85,line_productivity[[#This Row],[Total downtime in min]])</f>
        <v>73.8</v>
      </c>
      <c r="N224" s="9">
        <f>line_productivity[[#This Row],[total downtime in min 2]]/60</f>
        <v>1.23</v>
      </c>
      <c r="O224" s="9">
        <f>IF(line_productivity[[#This Row],[total downtime in hrs]]&gt;line_productivity[[#This Row],[working hours of operator]],line_productivity[[#This Row],[working hours of operator]],line_productivity[[#This Row],[total downtime in hrs]])</f>
        <v>1.23</v>
      </c>
      <c r="P224" s="9">
        <f>IF(line_productivity[[#This Row],[working hours of operator]]=line_productivity[[#This Row],[total downtime in hr2]],(line_productivity[[#This Row],[working hours of operator]]+line_productivity[[#This Row],[total downtime in hr2]])*0.9,line_productivity[[#This Row],[working hours of operator]])</f>
        <v>2.0706047222222237</v>
      </c>
    </row>
    <row r="225" spans="1:16" x14ac:dyDescent="0.25">
      <c r="A225" s="10">
        <v>45584</v>
      </c>
      <c r="B225" t="s">
        <v>22</v>
      </c>
      <c r="C225" s="8">
        <v>422334</v>
      </c>
      <c r="D225" t="s">
        <v>51</v>
      </c>
      <c r="E225" s="26" t="s">
        <v>432</v>
      </c>
      <c r="F225" s="25" t="s">
        <v>433</v>
      </c>
      <c r="G225" s="13">
        <v>1</v>
      </c>
      <c r="H225" s="13">
        <f>line_downtime[[#This Row],[total downtime in mins]]</f>
        <v>118.2</v>
      </c>
      <c r="I225" s="18" t="s">
        <v>95</v>
      </c>
      <c r="J225" t="str">
        <f t="shared" si="3"/>
        <v>Morning Shift</v>
      </c>
      <c r="K225" s="9">
        <f>IF(line_productivity[[#This Row],[End time]]&lt;line_productivity[[#This Row],[Start Time]],((line_productivity[[#This Row],[End time]]+1)-line_productivity[[#This Row],[Start Time]])*24,(line_productivity[[#This Row],[End time]]-line_productivity[[#This Row],[Start Time]])*24)</f>
        <v>2.7742630555555539</v>
      </c>
      <c r="L225" s="9">
        <f>MAX(0,line_productivity[[#This Row],[working hours3]]-line_productivity[[#This Row],[total downtime in hr2]])</f>
        <v>1.3575963888888871</v>
      </c>
      <c r="M225" s="13">
        <f>IF(line_productivity[[#This Row],[Total downtime in min]]&gt;85,85,line_productivity[[#This Row],[Total downtime in min]])</f>
        <v>85</v>
      </c>
      <c r="N225" s="9">
        <f>line_productivity[[#This Row],[total downtime in min 2]]/60</f>
        <v>1.4166666666666667</v>
      </c>
      <c r="O225" s="9">
        <f>IF(line_productivity[[#This Row],[total downtime in hrs]]&gt;line_productivity[[#This Row],[working hours of operator]],line_productivity[[#This Row],[working hours of operator]],line_productivity[[#This Row],[total downtime in hrs]])</f>
        <v>1.4166666666666667</v>
      </c>
      <c r="P225" s="9">
        <f>IF(line_productivity[[#This Row],[working hours of operator]]=line_productivity[[#This Row],[total downtime in hr2]],(line_productivity[[#This Row],[working hours of operator]]+line_productivity[[#This Row],[total downtime in hr2]])*0.9,line_productivity[[#This Row],[working hours of operator]])</f>
        <v>2.7742630555555539</v>
      </c>
    </row>
    <row r="226" spans="1:16" x14ac:dyDescent="0.25">
      <c r="A226" s="10">
        <v>45584</v>
      </c>
      <c r="B226" t="s">
        <v>19</v>
      </c>
      <c r="C226" s="8">
        <v>422335</v>
      </c>
      <c r="D226" t="s">
        <v>49</v>
      </c>
      <c r="E226" s="26" t="s">
        <v>434</v>
      </c>
      <c r="F226" s="25" t="s">
        <v>435</v>
      </c>
      <c r="G226" s="13">
        <v>1</v>
      </c>
      <c r="H226" s="13">
        <f>line_downtime[[#This Row],[total downtime in mins]]</f>
        <v>22.2</v>
      </c>
      <c r="I226" s="18" t="s">
        <v>83</v>
      </c>
      <c r="J226" t="str">
        <f t="shared" si="3"/>
        <v>Evening Shift</v>
      </c>
      <c r="K226" s="9">
        <f>IF(line_productivity[[#This Row],[End time]]&lt;line_productivity[[#This Row],[Start Time]],((line_productivity[[#This Row],[End time]]+1)-line_productivity[[#This Row],[Start Time]])*24,(line_productivity[[#This Row],[End time]]-line_productivity[[#This Row],[Start Time]])*24)</f>
        <v>2.8601802777777774</v>
      </c>
      <c r="L226" s="9">
        <f>MAX(0,line_productivity[[#This Row],[working hours3]]-line_productivity[[#This Row],[total downtime in hr2]])</f>
        <v>2.4901802777777773</v>
      </c>
      <c r="M226" s="13">
        <f>IF(line_productivity[[#This Row],[Total downtime in min]]&gt;85,85,line_productivity[[#This Row],[Total downtime in min]])</f>
        <v>22.2</v>
      </c>
      <c r="N226" s="9">
        <f>line_productivity[[#This Row],[total downtime in min 2]]/60</f>
        <v>0.37</v>
      </c>
      <c r="O226" s="9">
        <f>IF(line_productivity[[#This Row],[total downtime in hrs]]&gt;line_productivity[[#This Row],[working hours of operator]],line_productivity[[#This Row],[working hours of operator]],line_productivity[[#This Row],[total downtime in hrs]])</f>
        <v>0.37</v>
      </c>
      <c r="P226" s="9">
        <f>IF(line_productivity[[#This Row],[working hours of operator]]=line_productivity[[#This Row],[total downtime in hr2]],(line_productivity[[#This Row],[working hours of operator]]+line_productivity[[#This Row],[total downtime in hr2]])*0.9,line_productivity[[#This Row],[working hours of operator]])</f>
        <v>2.8601802777777774</v>
      </c>
    </row>
    <row r="227" spans="1:16" x14ac:dyDescent="0.25">
      <c r="A227" s="10">
        <v>45584</v>
      </c>
      <c r="B227" t="s">
        <v>22</v>
      </c>
      <c r="C227" s="8">
        <v>422336</v>
      </c>
      <c r="D227" t="s">
        <v>45</v>
      </c>
      <c r="E227" s="26" t="s">
        <v>436</v>
      </c>
      <c r="F227" s="25" t="s">
        <v>437</v>
      </c>
      <c r="G227" s="13">
        <v>1</v>
      </c>
      <c r="H227" s="13">
        <f>line_downtime[[#This Row],[total downtime in mins]]</f>
        <v>41.4</v>
      </c>
      <c r="I227" s="18" t="s">
        <v>66</v>
      </c>
      <c r="J227" t="str">
        <f t="shared" si="3"/>
        <v>Evening Shift</v>
      </c>
      <c r="K227" s="9">
        <f>IF(line_productivity[[#This Row],[End time]]&lt;line_productivity[[#This Row],[Start Time]],((line_productivity[[#This Row],[End time]]+1)-line_productivity[[#This Row],[Start Time]])*24,(line_productivity[[#This Row],[End time]]-line_productivity[[#This Row],[Start Time]])*24)</f>
        <v>2.795933333333334</v>
      </c>
      <c r="L227" s="9">
        <f>MAX(0,line_productivity[[#This Row],[working hours3]]-line_productivity[[#This Row],[total downtime in hr2]])</f>
        <v>2.1059333333333341</v>
      </c>
      <c r="M227" s="13">
        <f>IF(line_productivity[[#This Row],[Total downtime in min]]&gt;85,85,line_productivity[[#This Row],[Total downtime in min]])</f>
        <v>41.4</v>
      </c>
      <c r="N227" s="9">
        <f>line_productivity[[#This Row],[total downtime in min 2]]/60</f>
        <v>0.69</v>
      </c>
      <c r="O227" s="9">
        <f>IF(line_productivity[[#This Row],[total downtime in hrs]]&gt;line_productivity[[#This Row],[working hours of operator]],line_productivity[[#This Row],[working hours of operator]],line_productivity[[#This Row],[total downtime in hrs]])</f>
        <v>0.69</v>
      </c>
      <c r="P227" s="9">
        <f>IF(line_productivity[[#This Row],[working hours of operator]]=line_productivity[[#This Row],[total downtime in hr2]],(line_productivity[[#This Row],[working hours of operator]]+line_productivity[[#This Row],[total downtime in hr2]])*0.9,line_productivity[[#This Row],[working hours of operator]])</f>
        <v>2.795933333333334</v>
      </c>
    </row>
    <row r="228" spans="1:16" x14ac:dyDescent="0.25">
      <c r="A228" s="10">
        <v>45585</v>
      </c>
      <c r="B228" t="s">
        <v>23</v>
      </c>
      <c r="C228" s="8">
        <v>422337</v>
      </c>
      <c r="D228" t="s">
        <v>49</v>
      </c>
      <c r="E228" s="26" t="s">
        <v>126</v>
      </c>
      <c r="F228" s="25" t="s">
        <v>438</v>
      </c>
      <c r="G228" s="13">
        <v>1.6333333333333331</v>
      </c>
      <c r="H228" s="13">
        <f>line_downtime[[#This Row],[total downtime in mins]]</f>
        <v>8.9999999999999982</v>
      </c>
      <c r="I228" s="18" t="s">
        <v>74</v>
      </c>
      <c r="J228" t="str">
        <f t="shared" si="3"/>
        <v>Morning Shift</v>
      </c>
      <c r="K228" s="9">
        <f>IF(line_productivity[[#This Row],[End time]]&lt;line_productivity[[#This Row],[Start Time]],((line_productivity[[#This Row],[End time]]+1)-line_productivity[[#This Row],[Start Time]])*24,(line_productivity[[#This Row],[End time]]-line_productivity[[#This Row],[Start Time]])*24)</f>
        <v>3.4318502777777788</v>
      </c>
      <c r="L228" s="9">
        <f>MAX(0,line_productivity[[#This Row],[working hours3]]-line_productivity[[#This Row],[total downtime in hr2]])</f>
        <v>3.2818502777777789</v>
      </c>
      <c r="M228" s="13">
        <f>IF(line_productivity[[#This Row],[Total downtime in min]]&gt;85,85,line_productivity[[#This Row],[Total downtime in min]])</f>
        <v>8.9999999999999982</v>
      </c>
      <c r="N228" s="9">
        <f>line_productivity[[#This Row],[total downtime in min 2]]/60</f>
        <v>0.14999999999999997</v>
      </c>
      <c r="O228" s="9">
        <f>IF(line_productivity[[#This Row],[total downtime in hrs]]&gt;line_productivity[[#This Row],[working hours of operator]],line_productivity[[#This Row],[working hours of operator]],line_productivity[[#This Row],[total downtime in hrs]])</f>
        <v>0.14999999999999997</v>
      </c>
      <c r="P228" s="9">
        <f>IF(line_productivity[[#This Row],[working hours of operator]]=line_productivity[[#This Row],[total downtime in hr2]],(line_productivity[[#This Row],[working hours of operator]]+line_productivity[[#This Row],[total downtime in hr2]])*0.9,line_productivity[[#This Row],[working hours of operator]])</f>
        <v>3.4318502777777788</v>
      </c>
    </row>
    <row r="229" spans="1:16" x14ac:dyDescent="0.25">
      <c r="A229" s="10">
        <v>45585</v>
      </c>
      <c r="B229" t="s">
        <v>19</v>
      </c>
      <c r="C229" s="8">
        <v>422338</v>
      </c>
      <c r="D229" t="s">
        <v>52</v>
      </c>
      <c r="E229" s="26" t="s">
        <v>439</v>
      </c>
      <c r="F229" s="25" t="s">
        <v>440</v>
      </c>
      <c r="G229" s="13">
        <v>1</v>
      </c>
      <c r="H229" s="13">
        <f>line_downtime[[#This Row],[total downtime in mins]]</f>
        <v>10.199999999999999</v>
      </c>
      <c r="I229" s="18" t="s">
        <v>117</v>
      </c>
      <c r="J229" t="str">
        <f t="shared" si="3"/>
        <v>Morning Shift</v>
      </c>
      <c r="K229" s="9">
        <f>IF(line_productivity[[#This Row],[End time]]&lt;line_productivity[[#This Row],[Start Time]],((line_productivity[[#This Row],[End time]]+1)-line_productivity[[#This Row],[Start Time]])*24,(line_productivity[[#This Row],[End time]]-line_productivity[[#This Row],[Start Time]])*24)</f>
        <v>2.5847616666666675</v>
      </c>
      <c r="L229" s="9">
        <f>MAX(0,line_productivity[[#This Row],[working hours3]]-line_productivity[[#This Row],[total downtime in hr2]])</f>
        <v>2.4147616666666676</v>
      </c>
      <c r="M229" s="13">
        <f>IF(line_productivity[[#This Row],[Total downtime in min]]&gt;85,85,line_productivity[[#This Row],[Total downtime in min]])</f>
        <v>10.199999999999999</v>
      </c>
      <c r="N229" s="9">
        <f>line_productivity[[#This Row],[total downtime in min 2]]/60</f>
        <v>0.16999999999999998</v>
      </c>
      <c r="O229" s="9">
        <f>IF(line_productivity[[#This Row],[total downtime in hrs]]&gt;line_productivity[[#This Row],[working hours of operator]],line_productivity[[#This Row],[working hours of operator]],line_productivity[[#This Row],[total downtime in hrs]])</f>
        <v>0.16999999999999998</v>
      </c>
      <c r="P229" s="9">
        <f>IF(line_productivity[[#This Row],[working hours of operator]]=line_productivity[[#This Row],[total downtime in hr2]],(line_productivity[[#This Row],[working hours of operator]]+line_productivity[[#This Row],[total downtime in hr2]])*0.9,line_productivity[[#This Row],[working hours of operator]])</f>
        <v>2.5847616666666675</v>
      </c>
    </row>
    <row r="230" spans="1:16" x14ac:dyDescent="0.25">
      <c r="A230" s="10">
        <v>45585</v>
      </c>
      <c r="B230" t="s">
        <v>19</v>
      </c>
      <c r="C230" s="8">
        <v>422339</v>
      </c>
      <c r="D230" t="s">
        <v>44</v>
      </c>
      <c r="E230" s="26" t="s">
        <v>441</v>
      </c>
      <c r="F230" s="25" t="s">
        <v>442</v>
      </c>
      <c r="G230" s="13">
        <v>1</v>
      </c>
      <c r="H230" s="13">
        <f>line_downtime[[#This Row],[total downtime in mins]]</f>
        <v>30.6</v>
      </c>
      <c r="I230" s="18" t="s">
        <v>68</v>
      </c>
      <c r="J230" t="str">
        <f t="shared" si="3"/>
        <v>Morning Shift</v>
      </c>
      <c r="K230" s="9">
        <f>IF(line_productivity[[#This Row],[End time]]&lt;line_productivity[[#This Row],[Start Time]],((line_productivity[[#This Row],[End time]]+1)-line_productivity[[#This Row],[Start Time]])*24,(line_productivity[[#This Row],[End time]]-line_productivity[[#This Row],[Start Time]])*24)</f>
        <v>2.189852499999998</v>
      </c>
      <c r="L230" s="9">
        <f>MAX(0,line_productivity[[#This Row],[working hours3]]-line_productivity[[#This Row],[total downtime in hr2]])</f>
        <v>1.679852499999998</v>
      </c>
      <c r="M230" s="13">
        <f>IF(line_productivity[[#This Row],[Total downtime in min]]&gt;85,85,line_productivity[[#This Row],[Total downtime in min]])</f>
        <v>30.6</v>
      </c>
      <c r="N230" s="9">
        <f>line_productivity[[#This Row],[total downtime in min 2]]/60</f>
        <v>0.51</v>
      </c>
      <c r="O230" s="9">
        <f>IF(line_productivity[[#This Row],[total downtime in hrs]]&gt;line_productivity[[#This Row],[working hours of operator]],line_productivity[[#This Row],[working hours of operator]],line_productivity[[#This Row],[total downtime in hrs]])</f>
        <v>0.51</v>
      </c>
      <c r="P230" s="9">
        <f>IF(line_productivity[[#This Row],[working hours of operator]]=line_productivity[[#This Row],[total downtime in hr2]],(line_productivity[[#This Row],[working hours of operator]]+line_productivity[[#This Row],[total downtime in hr2]])*0.9,line_productivity[[#This Row],[working hours of operator]])</f>
        <v>2.189852499999998</v>
      </c>
    </row>
    <row r="231" spans="1:16" x14ac:dyDescent="0.25">
      <c r="A231" s="10">
        <v>45585</v>
      </c>
      <c r="B231" t="s">
        <v>23</v>
      </c>
      <c r="C231" s="8">
        <v>422340</v>
      </c>
      <c r="D231" t="s">
        <v>44</v>
      </c>
      <c r="E231" s="26" t="s">
        <v>443</v>
      </c>
      <c r="F231" s="25" t="s">
        <v>444</v>
      </c>
      <c r="G231" s="13">
        <v>1.6333333333333331</v>
      </c>
      <c r="H231" s="13">
        <f>line_downtime[[#This Row],[total downtime in mins]]</f>
        <v>39.6</v>
      </c>
      <c r="I231" s="18" t="s">
        <v>88</v>
      </c>
      <c r="J231" t="str">
        <f t="shared" si="3"/>
        <v>Evening Shift</v>
      </c>
      <c r="K231" s="9">
        <f>IF(line_productivity[[#This Row],[End time]]&lt;line_productivity[[#This Row],[Start Time]],((line_productivity[[#This Row],[End time]]+1)-line_productivity[[#This Row],[Start Time]])*24,(line_productivity[[#This Row],[End time]]-line_productivity[[#This Row],[Start Time]])*24)</f>
        <v>2.7518038888888876</v>
      </c>
      <c r="L231" s="9">
        <f>MAX(0,line_productivity[[#This Row],[working hours3]]-line_productivity[[#This Row],[total downtime in hr2]])</f>
        <v>2.0918038888888875</v>
      </c>
      <c r="M231" s="13">
        <f>IF(line_productivity[[#This Row],[Total downtime in min]]&gt;85,85,line_productivity[[#This Row],[Total downtime in min]])</f>
        <v>39.6</v>
      </c>
      <c r="N231" s="9">
        <f>line_productivity[[#This Row],[total downtime in min 2]]/60</f>
        <v>0.66</v>
      </c>
      <c r="O231" s="9">
        <f>IF(line_productivity[[#This Row],[total downtime in hrs]]&gt;line_productivity[[#This Row],[working hours of operator]],line_productivity[[#This Row],[working hours of operator]],line_productivity[[#This Row],[total downtime in hrs]])</f>
        <v>0.66</v>
      </c>
      <c r="P231" s="9">
        <f>IF(line_productivity[[#This Row],[working hours of operator]]=line_productivity[[#This Row],[total downtime in hr2]],(line_productivity[[#This Row],[working hours of operator]]+line_productivity[[#This Row],[total downtime in hr2]])*0.9,line_productivity[[#This Row],[working hours of operator]])</f>
        <v>2.7518038888888876</v>
      </c>
    </row>
    <row r="232" spans="1:16" x14ac:dyDescent="0.25">
      <c r="A232" s="10">
        <v>45586</v>
      </c>
      <c r="B232" t="s">
        <v>21</v>
      </c>
      <c r="C232" s="8">
        <v>422341</v>
      </c>
      <c r="D232" t="s">
        <v>46</v>
      </c>
      <c r="E232" s="26" t="s">
        <v>126</v>
      </c>
      <c r="F232" s="25" t="s">
        <v>445</v>
      </c>
      <c r="G232" s="13">
        <v>1</v>
      </c>
      <c r="H232" s="13">
        <f>line_downtime[[#This Row],[total downtime in mins]]</f>
        <v>13.799999999999999</v>
      </c>
      <c r="I232" s="18" t="s">
        <v>70</v>
      </c>
      <c r="J232" t="str">
        <f t="shared" si="3"/>
        <v>Morning Shift</v>
      </c>
      <c r="K232" s="9">
        <f>IF(line_productivity[[#This Row],[End time]]&lt;line_productivity[[#This Row],[Start Time]],((line_productivity[[#This Row],[End time]]+1)-line_productivity[[#This Row],[Start Time]])*24,(line_productivity[[#This Row],[End time]]-line_productivity[[#This Row],[Start Time]])*24)</f>
        <v>2.9882713888888897</v>
      </c>
      <c r="L232" s="9">
        <f>MAX(0,line_productivity[[#This Row],[working hours3]]-line_productivity[[#This Row],[total downtime in hr2]])</f>
        <v>2.7582713888888897</v>
      </c>
      <c r="M232" s="13">
        <f>IF(line_productivity[[#This Row],[Total downtime in min]]&gt;85,85,line_productivity[[#This Row],[Total downtime in min]])</f>
        <v>13.799999999999999</v>
      </c>
      <c r="N232" s="9">
        <f>line_productivity[[#This Row],[total downtime in min 2]]/60</f>
        <v>0.22999999999999998</v>
      </c>
      <c r="O232" s="9">
        <f>IF(line_productivity[[#This Row],[total downtime in hrs]]&gt;line_productivity[[#This Row],[working hours of operator]],line_productivity[[#This Row],[working hours of operator]],line_productivity[[#This Row],[total downtime in hrs]])</f>
        <v>0.22999999999999998</v>
      </c>
      <c r="P232" s="9">
        <f>IF(line_productivity[[#This Row],[working hours of operator]]=line_productivity[[#This Row],[total downtime in hr2]],(line_productivity[[#This Row],[working hours of operator]]+line_productivity[[#This Row],[total downtime in hr2]])*0.9,line_productivity[[#This Row],[working hours of operator]])</f>
        <v>2.9882713888888897</v>
      </c>
    </row>
    <row r="233" spans="1:16" x14ac:dyDescent="0.25">
      <c r="A233" s="10">
        <v>45586</v>
      </c>
      <c r="B233" t="s">
        <v>23</v>
      </c>
      <c r="C233" s="8">
        <v>422342</v>
      </c>
      <c r="D233" t="s">
        <v>49</v>
      </c>
      <c r="E233" s="26" t="s">
        <v>446</v>
      </c>
      <c r="F233" s="25" t="s">
        <v>447</v>
      </c>
      <c r="G233" s="13">
        <v>1.6333333333333331</v>
      </c>
      <c r="H233" s="13">
        <f>line_downtime[[#This Row],[total downtime in mins]]</f>
        <v>54.6</v>
      </c>
      <c r="I233" s="18" t="s">
        <v>70</v>
      </c>
      <c r="J233" t="str">
        <f t="shared" si="3"/>
        <v>Morning Shift</v>
      </c>
      <c r="K233" s="9">
        <f>IF(line_productivity[[#This Row],[End time]]&lt;line_productivity[[#This Row],[Start Time]],((line_productivity[[#This Row],[End time]]+1)-line_productivity[[#This Row],[Start Time]])*24,(line_productivity[[#This Row],[End time]]-line_productivity[[#This Row],[Start Time]])*24)</f>
        <v>3.4661027777777798</v>
      </c>
      <c r="L233" s="9">
        <f>MAX(0,line_productivity[[#This Row],[working hours3]]-line_productivity[[#This Row],[total downtime in hr2]])</f>
        <v>2.5561027777777796</v>
      </c>
      <c r="M233" s="13">
        <f>IF(line_productivity[[#This Row],[Total downtime in min]]&gt;85,85,line_productivity[[#This Row],[Total downtime in min]])</f>
        <v>54.6</v>
      </c>
      <c r="N233" s="9">
        <f>line_productivity[[#This Row],[total downtime in min 2]]/60</f>
        <v>0.91</v>
      </c>
      <c r="O233" s="9">
        <f>IF(line_productivity[[#This Row],[total downtime in hrs]]&gt;line_productivity[[#This Row],[working hours of operator]],line_productivity[[#This Row],[working hours of operator]],line_productivity[[#This Row],[total downtime in hrs]])</f>
        <v>0.91</v>
      </c>
      <c r="P233" s="9">
        <f>IF(line_productivity[[#This Row],[working hours of operator]]=line_productivity[[#This Row],[total downtime in hr2]],(line_productivity[[#This Row],[working hours of operator]]+line_productivity[[#This Row],[total downtime in hr2]])*0.9,line_productivity[[#This Row],[working hours of operator]])</f>
        <v>3.4661027777777798</v>
      </c>
    </row>
    <row r="234" spans="1:16" x14ac:dyDescent="0.25">
      <c r="A234" s="10">
        <v>45586</v>
      </c>
      <c r="B234" t="s">
        <v>21</v>
      </c>
      <c r="C234" s="8">
        <v>422343</v>
      </c>
      <c r="D234" t="s">
        <v>46</v>
      </c>
      <c r="E234" s="26" t="s">
        <v>448</v>
      </c>
      <c r="F234" s="25" t="s">
        <v>449</v>
      </c>
      <c r="G234" s="13">
        <v>1</v>
      </c>
      <c r="H234" s="13">
        <f>line_downtime[[#This Row],[total downtime in mins]]</f>
        <v>13.8</v>
      </c>
      <c r="I234" s="18" t="s">
        <v>74</v>
      </c>
      <c r="J234" t="str">
        <f t="shared" si="3"/>
        <v>Morning Shift</v>
      </c>
      <c r="K234" s="9">
        <f>IF(line_productivity[[#This Row],[End time]]&lt;line_productivity[[#This Row],[Start Time]],((line_productivity[[#This Row],[End time]]+1)-line_productivity[[#This Row],[Start Time]])*24,(line_productivity[[#This Row],[End time]]-line_productivity[[#This Row],[Start Time]])*24)</f>
        <v>2.2512636111111104</v>
      </c>
      <c r="L234" s="9">
        <f>MAX(0,line_productivity[[#This Row],[working hours3]]-line_productivity[[#This Row],[total downtime in hr2]])</f>
        <v>2.0212636111111104</v>
      </c>
      <c r="M234" s="13">
        <f>IF(line_productivity[[#This Row],[Total downtime in min]]&gt;85,85,line_productivity[[#This Row],[Total downtime in min]])</f>
        <v>13.8</v>
      </c>
      <c r="N234" s="9">
        <f>line_productivity[[#This Row],[total downtime in min 2]]/60</f>
        <v>0.23</v>
      </c>
      <c r="O234" s="9">
        <f>IF(line_productivity[[#This Row],[total downtime in hrs]]&gt;line_productivity[[#This Row],[working hours of operator]],line_productivity[[#This Row],[working hours of operator]],line_productivity[[#This Row],[total downtime in hrs]])</f>
        <v>0.23</v>
      </c>
      <c r="P234" s="9">
        <f>IF(line_productivity[[#This Row],[working hours of operator]]=line_productivity[[#This Row],[total downtime in hr2]],(line_productivity[[#This Row],[working hours of operator]]+line_productivity[[#This Row],[total downtime in hr2]])*0.9,line_productivity[[#This Row],[working hours of operator]])</f>
        <v>2.2512636111111104</v>
      </c>
    </row>
    <row r="235" spans="1:16" x14ac:dyDescent="0.25">
      <c r="A235" s="10">
        <v>45586</v>
      </c>
      <c r="B235" t="s">
        <v>23</v>
      </c>
      <c r="C235" s="8">
        <v>422344</v>
      </c>
      <c r="D235" t="s">
        <v>44</v>
      </c>
      <c r="E235" s="26" t="s">
        <v>450</v>
      </c>
      <c r="F235" s="25" t="s">
        <v>451</v>
      </c>
      <c r="G235" s="13">
        <v>1.6333333333333331</v>
      </c>
      <c r="H235" s="13">
        <f>line_downtime[[#This Row],[total downtime in mins]]</f>
        <v>83.4</v>
      </c>
      <c r="I235" s="18" t="s">
        <v>74</v>
      </c>
      <c r="J235" t="str">
        <f t="shared" si="3"/>
        <v>Evening Shift</v>
      </c>
      <c r="K235" s="9">
        <f>IF(line_productivity[[#This Row],[End time]]&lt;line_productivity[[#This Row],[Start Time]],((line_productivity[[#This Row],[End time]]+1)-line_productivity[[#This Row],[Start Time]])*24,(line_productivity[[#This Row],[End time]]-line_productivity[[#This Row],[Start Time]])*24)</f>
        <v>2.9248225000000021</v>
      </c>
      <c r="L235" s="9">
        <f>MAX(0,line_productivity[[#This Row],[working hours3]]-line_productivity[[#This Row],[total downtime in hr2]])</f>
        <v>1.534822500000002</v>
      </c>
      <c r="M235" s="13">
        <f>IF(line_productivity[[#This Row],[Total downtime in min]]&gt;85,85,line_productivity[[#This Row],[Total downtime in min]])</f>
        <v>83.4</v>
      </c>
      <c r="N235" s="9">
        <f>line_productivity[[#This Row],[total downtime in min 2]]/60</f>
        <v>1.3900000000000001</v>
      </c>
      <c r="O235" s="9">
        <f>IF(line_productivity[[#This Row],[total downtime in hrs]]&gt;line_productivity[[#This Row],[working hours of operator]],line_productivity[[#This Row],[working hours of operator]],line_productivity[[#This Row],[total downtime in hrs]])</f>
        <v>1.3900000000000001</v>
      </c>
      <c r="P235" s="9">
        <f>IF(line_productivity[[#This Row],[working hours of operator]]=line_productivity[[#This Row],[total downtime in hr2]],(line_productivity[[#This Row],[working hours of operator]]+line_productivity[[#This Row],[total downtime in hr2]])*0.9,line_productivity[[#This Row],[working hours of operator]])</f>
        <v>2.9248225000000021</v>
      </c>
    </row>
    <row r="236" spans="1:16" x14ac:dyDescent="0.25">
      <c r="A236" s="10">
        <v>45587</v>
      </c>
      <c r="B236" t="s">
        <v>18</v>
      </c>
      <c r="C236" s="8">
        <v>422345</v>
      </c>
      <c r="D236" t="s">
        <v>48</v>
      </c>
      <c r="E236" s="26" t="s">
        <v>126</v>
      </c>
      <c r="F236" s="25" t="s">
        <v>452</v>
      </c>
      <c r="G236" s="13">
        <v>1</v>
      </c>
      <c r="H236" s="13">
        <f>line_downtime[[#This Row],[total downtime in mins]]</f>
        <v>49.8</v>
      </c>
      <c r="I236" s="18" t="s">
        <v>68</v>
      </c>
      <c r="J236" t="str">
        <f t="shared" si="3"/>
        <v>Morning Shift</v>
      </c>
      <c r="K236" s="9">
        <f>IF(line_productivity[[#This Row],[End time]]&lt;line_productivity[[#This Row],[Start Time]],((line_productivity[[#This Row],[End time]]+1)-line_productivity[[#This Row],[Start Time]])*24,(line_productivity[[#This Row],[End time]]-line_productivity[[#This Row],[Start Time]])*24)</f>
        <v>1.9966050000000006</v>
      </c>
      <c r="L236" s="9">
        <f>MAX(0,line_productivity[[#This Row],[working hours3]]-line_productivity[[#This Row],[total downtime in hr2]])</f>
        <v>1.1666050000000006</v>
      </c>
      <c r="M236" s="13">
        <f>IF(line_productivity[[#This Row],[Total downtime in min]]&gt;85,85,line_productivity[[#This Row],[Total downtime in min]])</f>
        <v>49.8</v>
      </c>
      <c r="N236" s="9">
        <f>line_productivity[[#This Row],[total downtime in min 2]]/60</f>
        <v>0.83</v>
      </c>
      <c r="O236" s="9">
        <f>IF(line_productivity[[#This Row],[total downtime in hrs]]&gt;line_productivity[[#This Row],[working hours of operator]],line_productivity[[#This Row],[working hours of operator]],line_productivity[[#This Row],[total downtime in hrs]])</f>
        <v>0.83</v>
      </c>
      <c r="P236" s="9">
        <f>IF(line_productivity[[#This Row],[working hours of operator]]=line_productivity[[#This Row],[total downtime in hr2]],(line_productivity[[#This Row],[working hours of operator]]+line_productivity[[#This Row],[total downtime in hr2]])*0.9,line_productivity[[#This Row],[working hours of operator]])</f>
        <v>1.9966050000000006</v>
      </c>
    </row>
    <row r="237" spans="1:16" x14ac:dyDescent="0.25">
      <c r="A237" s="10">
        <v>45587</v>
      </c>
      <c r="B237" t="s">
        <v>19</v>
      </c>
      <c r="C237" s="8">
        <v>422346</v>
      </c>
      <c r="D237" t="s">
        <v>44</v>
      </c>
      <c r="E237" s="26" t="s">
        <v>453</v>
      </c>
      <c r="F237" s="25" t="s">
        <v>454</v>
      </c>
      <c r="G237" s="13">
        <v>1</v>
      </c>
      <c r="H237" s="13">
        <f>line_downtime[[#This Row],[total downtime in mins]]</f>
        <v>16.2</v>
      </c>
      <c r="I237" s="18" t="s">
        <v>115</v>
      </c>
      <c r="J237" t="str">
        <f t="shared" si="3"/>
        <v>Morning Shift</v>
      </c>
      <c r="K237" s="9">
        <f>IF(line_productivity[[#This Row],[End time]]&lt;line_productivity[[#This Row],[Start Time]],((line_productivity[[#This Row],[End time]]+1)-line_productivity[[#This Row],[Start Time]])*24,(line_productivity[[#This Row],[End time]]-line_productivity[[#This Row],[Start Time]])*24)</f>
        <v>2.7770566666666689</v>
      </c>
      <c r="L237" s="9">
        <f>MAX(0,line_productivity[[#This Row],[working hours3]]-line_productivity[[#This Row],[total downtime in hr2]])</f>
        <v>2.5070566666666689</v>
      </c>
      <c r="M237" s="13">
        <f>IF(line_productivity[[#This Row],[Total downtime in min]]&gt;85,85,line_productivity[[#This Row],[Total downtime in min]])</f>
        <v>16.2</v>
      </c>
      <c r="N237" s="9">
        <f>line_productivity[[#This Row],[total downtime in min 2]]/60</f>
        <v>0.26999999999999996</v>
      </c>
      <c r="O237" s="9">
        <f>IF(line_productivity[[#This Row],[total downtime in hrs]]&gt;line_productivity[[#This Row],[working hours of operator]],line_productivity[[#This Row],[working hours of operator]],line_productivity[[#This Row],[total downtime in hrs]])</f>
        <v>0.26999999999999996</v>
      </c>
      <c r="P237" s="9">
        <f>IF(line_productivity[[#This Row],[working hours of operator]]=line_productivity[[#This Row],[total downtime in hr2]],(line_productivity[[#This Row],[working hours of operator]]+line_productivity[[#This Row],[total downtime in hr2]])*0.9,line_productivity[[#This Row],[working hours of operator]])</f>
        <v>2.7770566666666689</v>
      </c>
    </row>
    <row r="238" spans="1:16" x14ac:dyDescent="0.25">
      <c r="A238" s="10">
        <v>45587</v>
      </c>
      <c r="B238" t="s">
        <v>18</v>
      </c>
      <c r="C238" s="8">
        <v>422347</v>
      </c>
      <c r="D238" t="s">
        <v>43</v>
      </c>
      <c r="E238" s="26" t="s">
        <v>455</v>
      </c>
      <c r="F238" s="25" t="s">
        <v>456</v>
      </c>
      <c r="G238" s="13">
        <v>1</v>
      </c>
      <c r="H238" s="13">
        <f>line_downtime[[#This Row],[total downtime in mins]]</f>
        <v>9</v>
      </c>
      <c r="I238" s="18" t="s">
        <v>83</v>
      </c>
      <c r="J238" t="str">
        <f t="shared" si="3"/>
        <v>Morning Shift</v>
      </c>
      <c r="K238" s="9">
        <f>IF(line_productivity[[#This Row],[End time]]&lt;line_productivity[[#This Row],[Start Time]],((line_productivity[[#This Row],[End time]]+1)-line_productivity[[#This Row],[Start Time]])*24,(line_productivity[[#This Row],[End time]]-line_productivity[[#This Row],[Start Time]])*24)</f>
        <v>2.324908888888892</v>
      </c>
      <c r="L238" s="9">
        <f>MAX(0,line_productivity[[#This Row],[working hours3]]-line_productivity[[#This Row],[total downtime in hr2]])</f>
        <v>2.1749088888888921</v>
      </c>
      <c r="M238" s="13">
        <f>IF(line_productivity[[#This Row],[Total downtime in min]]&gt;85,85,line_productivity[[#This Row],[Total downtime in min]])</f>
        <v>9</v>
      </c>
      <c r="N238" s="9">
        <f>line_productivity[[#This Row],[total downtime in min 2]]/60</f>
        <v>0.15</v>
      </c>
      <c r="O238" s="9">
        <f>IF(line_productivity[[#This Row],[total downtime in hrs]]&gt;line_productivity[[#This Row],[working hours of operator]],line_productivity[[#This Row],[working hours of operator]],line_productivity[[#This Row],[total downtime in hrs]])</f>
        <v>0.15</v>
      </c>
      <c r="P238" s="9">
        <f>IF(line_productivity[[#This Row],[working hours of operator]]=line_productivity[[#This Row],[total downtime in hr2]],(line_productivity[[#This Row],[working hours of operator]]+line_productivity[[#This Row],[total downtime in hr2]])*0.9,line_productivity[[#This Row],[working hours of operator]])</f>
        <v>2.324908888888892</v>
      </c>
    </row>
    <row r="239" spans="1:16" x14ac:dyDescent="0.25">
      <c r="A239" s="10">
        <v>45587</v>
      </c>
      <c r="B239" t="s">
        <v>23</v>
      </c>
      <c r="C239" s="8">
        <v>422348</v>
      </c>
      <c r="D239" t="s">
        <v>44</v>
      </c>
      <c r="E239" s="26" t="s">
        <v>457</v>
      </c>
      <c r="F239" s="25" t="s">
        <v>458</v>
      </c>
      <c r="G239" s="13">
        <v>1.6333333333333331</v>
      </c>
      <c r="H239" s="13">
        <f>line_downtime[[#This Row],[total downtime in mins]]</f>
        <v>28.8</v>
      </c>
      <c r="I239" s="18" t="s">
        <v>99</v>
      </c>
      <c r="J239" t="str">
        <f t="shared" si="3"/>
        <v>Evening Shift</v>
      </c>
      <c r="K239" s="9">
        <f>IF(line_productivity[[#This Row],[End time]]&lt;line_productivity[[#This Row],[Start Time]],((line_productivity[[#This Row],[End time]]+1)-line_productivity[[#This Row],[Start Time]])*24,(line_productivity[[#This Row],[End time]]-line_productivity[[#This Row],[Start Time]])*24)</f>
        <v>2.8829797222222213</v>
      </c>
      <c r="L239" s="9">
        <f>MAX(0,line_productivity[[#This Row],[working hours3]]-line_productivity[[#This Row],[total downtime in hr2]])</f>
        <v>2.4029797222222213</v>
      </c>
      <c r="M239" s="13">
        <f>IF(line_productivity[[#This Row],[Total downtime in min]]&gt;85,85,line_productivity[[#This Row],[Total downtime in min]])</f>
        <v>28.8</v>
      </c>
      <c r="N239" s="9">
        <f>line_productivity[[#This Row],[total downtime in min 2]]/60</f>
        <v>0.48000000000000004</v>
      </c>
      <c r="O239" s="9">
        <f>IF(line_productivity[[#This Row],[total downtime in hrs]]&gt;line_productivity[[#This Row],[working hours of operator]],line_productivity[[#This Row],[working hours of operator]],line_productivity[[#This Row],[total downtime in hrs]])</f>
        <v>0.48000000000000004</v>
      </c>
      <c r="P239" s="9">
        <f>IF(line_productivity[[#This Row],[working hours of operator]]=line_productivity[[#This Row],[total downtime in hr2]],(line_productivity[[#This Row],[working hours of operator]]+line_productivity[[#This Row],[total downtime in hr2]])*0.9,line_productivity[[#This Row],[working hours of operator]])</f>
        <v>2.8829797222222213</v>
      </c>
    </row>
    <row r="240" spans="1:16" x14ac:dyDescent="0.25">
      <c r="A240" s="10">
        <v>45588</v>
      </c>
      <c r="B240" t="s">
        <v>19</v>
      </c>
      <c r="C240" s="8">
        <v>422349</v>
      </c>
      <c r="D240" t="s">
        <v>44</v>
      </c>
      <c r="E240" s="26" t="s">
        <v>126</v>
      </c>
      <c r="F240" s="25" t="s">
        <v>459</v>
      </c>
      <c r="G240" s="13">
        <v>1</v>
      </c>
      <c r="H240" s="13">
        <f>line_downtime[[#This Row],[total downtime in mins]]</f>
        <v>54.6</v>
      </c>
      <c r="I240" s="18" t="s">
        <v>88</v>
      </c>
      <c r="J240" t="str">
        <f t="shared" si="3"/>
        <v>Morning Shift</v>
      </c>
      <c r="K240" s="9">
        <f>IF(line_productivity[[#This Row],[End time]]&lt;line_productivity[[#This Row],[Start Time]],((line_productivity[[#This Row],[End time]]+1)-line_productivity[[#This Row],[Start Time]])*24,(line_productivity[[#This Row],[End time]]-line_productivity[[#This Row],[Start Time]])*24)</f>
        <v>2.7445319444444451</v>
      </c>
      <c r="L240" s="9">
        <f>MAX(0,line_productivity[[#This Row],[working hours3]]-line_productivity[[#This Row],[total downtime in hr2]])</f>
        <v>1.834531944444445</v>
      </c>
      <c r="M240" s="13">
        <f>IF(line_productivity[[#This Row],[Total downtime in min]]&gt;85,85,line_productivity[[#This Row],[Total downtime in min]])</f>
        <v>54.6</v>
      </c>
      <c r="N240" s="9">
        <f>line_productivity[[#This Row],[total downtime in min 2]]/60</f>
        <v>0.91</v>
      </c>
      <c r="O240" s="9">
        <f>IF(line_productivity[[#This Row],[total downtime in hrs]]&gt;line_productivity[[#This Row],[working hours of operator]],line_productivity[[#This Row],[working hours of operator]],line_productivity[[#This Row],[total downtime in hrs]])</f>
        <v>0.91</v>
      </c>
      <c r="P240" s="9">
        <f>IF(line_productivity[[#This Row],[working hours of operator]]=line_productivity[[#This Row],[total downtime in hr2]],(line_productivity[[#This Row],[working hours of operator]]+line_productivity[[#This Row],[total downtime in hr2]])*0.9,line_productivity[[#This Row],[working hours of operator]])</f>
        <v>2.7445319444444451</v>
      </c>
    </row>
    <row r="241" spans="1:16" x14ac:dyDescent="0.25">
      <c r="A241" s="10">
        <v>45588</v>
      </c>
      <c r="B241" t="s">
        <v>21</v>
      </c>
      <c r="C241" s="8">
        <v>422350</v>
      </c>
      <c r="D241" t="s">
        <v>45</v>
      </c>
      <c r="E241" s="26" t="s">
        <v>460</v>
      </c>
      <c r="F241" s="25" t="s">
        <v>461</v>
      </c>
      <c r="G241" s="13">
        <v>1</v>
      </c>
      <c r="H241" s="13">
        <f>line_downtime[[#This Row],[total downtime in mins]]</f>
        <v>32.4</v>
      </c>
      <c r="I241" s="18" t="s">
        <v>76</v>
      </c>
      <c r="J241" t="str">
        <f t="shared" si="3"/>
        <v>Morning Shift</v>
      </c>
      <c r="K241" s="9">
        <f>IF(line_productivity[[#This Row],[End time]]&lt;line_productivity[[#This Row],[Start Time]],((line_productivity[[#This Row],[End time]]+1)-line_productivity[[#This Row],[Start Time]])*24,(line_productivity[[#This Row],[End time]]-line_productivity[[#This Row],[Start Time]])*24)</f>
        <v>2.1369322222222222</v>
      </c>
      <c r="L241" s="9">
        <f>MAX(0,line_productivity[[#This Row],[working hours3]]-line_productivity[[#This Row],[total downtime in hr2]])</f>
        <v>1.5969322222222222</v>
      </c>
      <c r="M241" s="13">
        <f>IF(line_productivity[[#This Row],[Total downtime in min]]&gt;85,85,line_productivity[[#This Row],[Total downtime in min]])</f>
        <v>32.4</v>
      </c>
      <c r="N241" s="9">
        <f>line_productivity[[#This Row],[total downtime in min 2]]/60</f>
        <v>0.53999999999999992</v>
      </c>
      <c r="O241" s="9">
        <f>IF(line_productivity[[#This Row],[total downtime in hrs]]&gt;line_productivity[[#This Row],[working hours of operator]],line_productivity[[#This Row],[working hours of operator]],line_productivity[[#This Row],[total downtime in hrs]])</f>
        <v>0.53999999999999992</v>
      </c>
      <c r="P241" s="9">
        <f>IF(line_productivity[[#This Row],[working hours of operator]]=line_productivity[[#This Row],[total downtime in hr2]],(line_productivity[[#This Row],[working hours of operator]]+line_productivity[[#This Row],[total downtime in hr2]])*0.9,line_productivity[[#This Row],[working hours of operator]])</f>
        <v>2.1369322222222222</v>
      </c>
    </row>
    <row r="242" spans="1:16" x14ac:dyDescent="0.25">
      <c r="A242" s="10">
        <v>45588</v>
      </c>
      <c r="B242" t="s">
        <v>23</v>
      </c>
      <c r="C242" s="8">
        <v>422351</v>
      </c>
      <c r="D242" t="s">
        <v>50</v>
      </c>
      <c r="E242" s="26" t="s">
        <v>462</v>
      </c>
      <c r="F242" s="25" t="s">
        <v>463</v>
      </c>
      <c r="G242" s="13">
        <v>1.6333333333333331</v>
      </c>
      <c r="H242" s="13">
        <f>line_downtime[[#This Row],[total downtime in mins]]</f>
        <v>15.600000000000001</v>
      </c>
      <c r="I242" s="18" t="s">
        <v>74</v>
      </c>
      <c r="J242" t="str">
        <f t="shared" si="3"/>
        <v>Morning Shift</v>
      </c>
      <c r="K242" s="9">
        <f>IF(line_productivity[[#This Row],[End time]]&lt;line_productivity[[#This Row],[Start Time]],((line_productivity[[#This Row],[End time]]+1)-line_productivity[[#This Row],[Start Time]])*24,(line_productivity[[#This Row],[End time]]-line_productivity[[#This Row],[Start Time]])*24)</f>
        <v>3.275398333333333</v>
      </c>
      <c r="L242" s="9">
        <f>MAX(0,line_productivity[[#This Row],[working hours3]]-line_productivity[[#This Row],[total downtime in hr2]])</f>
        <v>3.0153983333333327</v>
      </c>
      <c r="M242" s="13">
        <f>IF(line_productivity[[#This Row],[Total downtime in min]]&gt;85,85,line_productivity[[#This Row],[Total downtime in min]])</f>
        <v>15.600000000000001</v>
      </c>
      <c r="N242" s="9">
        <f>line_productivity[[#This Row],[total downtime in min 2]]/60</f>
        <v>0.26</v>
      </c>
      <c r="O242" s="9">
        <f>IF(line_productivity[[#This Row],[total downtime in hrs]]&gt;line_productivity[[#This Row],[working hours of operator]],line_productivity[[#This Row],[working hours of operator]],line_productivity[[#This Row],[total downtime in hrs]])</f>
        <v>0.26</v>
      </c>
      <c r="P242" s="9">
        <f>IF(line_productivity[[#This Row],[working hours of operator]]=line_productivity[[#This Row],[total downtime in hr2]],(line_productivity[[#This Row],[working hours of operator]]+line_productivity[[#This Row],[total downtime in hr2]])*0.9,line_productivity[[#This Row],[working hours of operator]])</f>
        <v>3.275398333333333</v>
      </c>
    </row>
    <row r="243" spans="1:16" x14ac:dyDescent="0.25">
      <c r="A243" s="10">
        <v>45588</v>
      </c>
      <c r="B243" t="s">
        <v>20</v>
      </c>
      <c r="C243" s="8">
        <v>422352</v>
      </c>
      <c r="D243" t="s">
        <v>44</v>
      </c>
      <c r="E243" s="26" t="s">
        <v>464</v>
      </c>
      <c r="F243" s="25" t="s">
        <v>465</v>
      </c>
      <c r="G243" s="13">
        <v>1</v>
      </c>
      <c r="H243" s="13">
        <f>line_downtime[[#This Row],[total downtime in mins]]</f>
        <v>23.4</v>
      </c>
      <c r="I243" s="18" t="s">
        <v>78</v>
      </c>
      <c r="J243" t="str">
        <f t="shared" si="3"/>
        <v>Evening Shift</v>
      </c>
      <c r="K243" s="9">
        <f>IF(line_productivity[[#This Row],[End time]]&lt;line_productivity[[#This Row],[Start Time]],((line_productivity[[#This Row],[End time]]+1)-line_productivity[[#This Row],[Start Time]])*24,(line_productivity[[#This Row],[End time]]-line_productivity[[#This Row],[Start Time]])*24)</f>
        <v>2.4987824999999981</v>
      </c>
      <c r="L243" s="9">
        <f>MAX(0,line_productivity[[#This Row],[working hours3]]-line_productivity[[#This Row],[total downtime in hr2]])</f>
        <v>2.108782499999998</v>
      </c>
      <c r="M243" s="13">
        <f>IF(line_productivity[[#This Row],[Total downtime in min]]&gt;85,85,line_productivity[[#This Row],[Total downtime in min]])</f>
        <v>23.4</v>
      </c>
      <c r="N243" s="9">
        <f>line_productivity[[#This Row],[total downtime in min 2]]/60</f>
        <v>0.38999999999999996</v>
      </c>
      <c r="O243" s="9">
        <f>IF(line_productivity[[#This Row],[total downtime in hrs]]&gt;line_productivity[[#This Row],[working hours of operator]],line_productivity[[#This Row],[working hours of operator]],line_productivity[[#This Row],[total downtime in hrs]])</f>
        <v>0.38999999999999996</v>
      </c>
      <c r="P243" s="9">
        <f>IF(line_productivity[[#This Row],[working hours of operator]]=line_productivity[[#This Row],[total downtime in hr2]],(line_productivity[[#This Row],[working hours of operator]]+line_productivity[[#This Row],[total downtime in hr2]])*0.9,line_productivity[[#This Row],[working hours of operator]])</f>
        <v>2.4987824999999981</v>
      </c>
    </row>
    <row r="244" spans="1:16" x14ac:dyDescent="0.25">
      <c r="A244" s="10">
        <v>45589</v>
      </c>
      <c r="B244" t="s">
        <v>23</v>
      </c>
      <c r="C244" s="8">
        <v>422353</v>
      </c>
      <c r="D244" t="s">
        <v>47</v>
      </c>
      <c r="E244" s="26" t="s">
        <v>126</v>
      </c>
      <c r="F244" s="25" t="s">
        <v>466</v>
      </c>
      <c r="G244" s="13">
        <v>1.6333333333333331</v>
      </c>
      <c r="H244" s="13">
        <f>line_downtime[[#This Row],[total downtime in mins]]</f>
        <v>10.199999999999999</v>
      </c>
      <c r="I244" s="18" t="s">
        <v>76</v>
      </c>
      <c r="J244" t="str">
        <f t="shared" si="3"/>
        <v>Morning Shift</v>
      </c>
      <c r="K244" s="9">
        <f>IF(line_productivity[[#This Row],[End time]]&lt;line_productivity[[#This Row],[Start Time]],((line_productivity[[#This Row],[End time]]+1)-line_productivity[[#This Row],[Start Time]])*24,(line_productivity[[#This Row],[End time]]-line_productivity[[#This Row],[Start Time]])*24)</f>
        <v>2.152989166666667</v>
      </c>
      <c r="L244" s="9">
        <f>MAX(0,line_productivity[[#This Row],[working hours3]]-line_productivity[[#This Row],[total downtime in hr2]])</f>
        <v>1.982989166666667</v>
      </c>
      <c r="M244" s="13">
        <f>IF(line_productivity[[#This Row],[Total downtime in min]]&gt;85,85,line_productivity[[#This Row],[Total downtime in min]])</f>
        <v>10.199999999999999</v>
      </c>
      <c r="N244" s="9">
        <f>line_productivity[[#This Row],[total downtime in min 2]]/60</f>
        <v>0.16999999999999998</v>
      </c>
      <c r="O244" s="9">
        <f>IF(line_productivity[[#This Row],[total downtime in hrs]]&gt;line_productivity[[#This Row],[working hours of operator]],line_productivity[[#This Row],[working hours of operator]],line_productivity[[#This Row],[total downtime in hrs]])</f>
        <v>0.16999999999999998</v>
      </c>
      <c r="P244" s="9">
        <f>IF(line_productivity[[#This Row],[working hours of operator]]=line_productivity[[#This Row],[total downtime in hr2]],(line_productivity[[#This Row],[working hours of operator]]+line_productivity[[#This Row],[total downtime in hr2]])*0.9,line_productivity[[#This Row],[working hours of operator]])</f>
        <v>2.152989166666667</v>
      </c>
    </row>
    <row r="245" spans="1:16" x14ac:dyDescent="0.25">
      <c r="A245" s="10">
        <v>45589</v>
      </c>
      <c r="B245" t="s">
        <v>20</v>
      </c>
      <c r="C245" s="8">
        <v>422354</v>
      </c>
      <c r="D245" t="s">
        <v>51</v>
      </c>
      <c r="E245" s="26" t="s">
        <v>467</v>
      </c>
      <c r="F245" s="25" t="s">
        <v>468</v>
      </c>
      <c r="G245" s="13">
        <v>1</v>
      </c>
      <c r="H245" s="13">
        <f>line_downtime[[#This Row],[total downtime in mins]]</f>
        <v>35.4</v>
      </c>
      <c r="I245" s="18" t="s">
        <v>83</v>
      </c>
      <c r="J245" t="str">
        <f t="shared" si="3"/>
        <v>Morning Shift</v>
      </c>
      <c r="K245" s="9">
        <f>IF(line_productivity[[#This Row],[End time]]&lt;line_productivity[[#This Row],[Start Time]],((line_productivity[[#This Row],[End time]]+1)-line_productivity[[#This Row],[Start Time]])*24,(line_productivity[[#This Row],[End time]]-line_productivity[[#This Row],[Start Time]])*24)</f>
        <v>2.1635047222222208</v>
      </c>
      <c r="L245" s="9">
        <f>MAX(0,line_productivity[[#This Row],[working hours3]]-line_productivity[[#This Row],[total downtime in hr2]])</f>
        <v>1.5735047222222209</v>
      </c>
      <c r="M245" s="13">
        <f>IF(line_productivity[[#This Row],[Total downtime in min]]&gt;85,85,line_productivity[[#This Row],[Total downtime in min]])</f>
        <v>35.4</v>
      </c>
      <c r="N245" s="9">
        <f>line_productivity[[#This Row],[total downtime in min 2]]/60</f>
        <v>0.59</v>
      </c>
      <c r="O245" s="9">
        <f>IF(line_productivity[[#This Row],[total downtime in hrs]]&gt;line_productivity[[#This Row],[working hours of operator]],line_productivity[[#This Row],[working hours of operator]],line_productivity[[#This Row],[total downtime in hrs]])</f>
        <v>0.59</v>
      </c>
      <c r="P245" s="9">
        <f>IF(line_productivity[[#This Row],[working hours of operator]]=line_productivity[[#This Row],[total downtime in hr2]],(line_productivity[[#This Row],[working hours of operator]]+line_productivity[[#This Row],[total downtime in hr2]])*0.9,line_productivity[[#This Row],[working hours of operator]])</f>
        <v>2.1635047222222208</v>
      </c>
    </row>
    <row r="246" spans="1:16" x14ac:dyDescent="0.25">
      <c r="A246" s="10">
        <v>45589</v>
      </c>
      <c r="B246" t="s">
        <v>18</v>
      </c>
      <c r="C246" s="8">
        <v>422355</v>
      </c>
      <c r="D246" t="s">
        <v>43</v>
      </c>
      <c r="E246" s="26" t="s">
        <v>469</v>
      </c>
      <c r="F246" s="25" t="s">
        <v>470</v>
      </c>
      <c r="G246" s="13">
        <v>1</v>
      </c>
      <c r="H246" s="13">
        <f>line_downtime[[#This Row],[total downtime in mins]]</f>
        <v>58.8</v>
      </c>
      <c r="I246" s="18" t="s">
        <v>81</v>
      </c>
      <c r="J246" t="str">
        <f t="shared" si="3"/>
        <v>Morning Shift</v>
      </c>
      <c r="K246" s="9">
        <f>IF(line_productivity[[#This Row],[End time]]&lt;line_productivity[[#This Row],[Start Time]],((line_productivity[[#This Row],[End time]]+1)-line_productivity[[#This Row],[Start Time]])*24,(line_productivity[[#This Row],[End time]]-line_productivity[[#This Row],[Start Time]])*24)</f>
        <v>2.6905036111111089</v>
      </c>
      <c r="L246" s="9">
        <f>MAX(0,line_productivity[[#This Row],[working hours3]]-line_productivity[[#This Row],[total downtime in hr2]])</f>
        <v>1.7105036111111089</v>
      </c>
      <c r="M246" s="13">
        <f>IF(line_productivity[[#This Row],[Total downtime in min]]&gt;85,85,line_productivity[[#This Row],[Total downtime in min]])</f>
        <v>58.8</v>
      </c>
      <c r="N246" s="9">
        <f>line_productivity[[#This Row],[total downtime in min 2]]/60</f>
        <v>0.98</v>
      </c>
      <c r="O246" s="9">
        <f>IF(line_productivity[[#This Row],[total downtime in hrs]]&gt;line_productivity[[#This Row],[working hours of operator]],line_productivity[[#This Row],[working hours of operator]],line_productivity[[#This Row],[total downtime in hrs]])</f>
        <v>0.98</v>
      </c>
      <c r="P246" s="9">
        <f>IF(line_productivity[[#This Row],[working hours of operator]]=line_productivity[[#This Row],[total downtime in hr2]],(line_productivity[[#This Row],[working hours of operator]]+line_productivity[[#This Row],[total downtime in hr2]])*0.9,line_productivity[[#This Row],[working hours of operator]])</f>
        <v>2.6905036111111089</v>
      </c>
    </row>
    <row r="247" spans="1:16" x14ac:dyDescent="0.25">
      <c r="A247" s="10">
        <v>45589</v>
      </c>
      <c r="B247" t="s">
        <v>19</v>
      </c>
      <c r="C247" s="8">
        <v>422356</v>
      </c>
      <c r="D247" t="s">
        <v>50</v>
      </c>
      <c r="E247" s="26" t="s">
        <v>471</v>
      </c>
      <c r="F247" s="25" t="s">
        <v>472</v>
      </c>
      <c r="G247" s="13">
        <v>1</v>
      </c>
      <c r="H247" s="13">
        <f>line_downtime[[#This Row],[total downtime in mins]]</f>
        <v>25.2</v>
      </c>
      <c r="I247" s="18" t="s">
        <v>81</v>
      </c>
      <c r="J247" t="str">
        <f t="shared" si="3"/>
        <v>Evening Shift</v>
      </c>
      <c r="K247" s="9">
        <f>IF(line_productivity[[#This Row],[End time]]&lt;line_productivity[[#This Row],[Start Time]],((line_productivity[[#This Row],[End time]]+1)-line_productivity[[#This Row],[Start Time]])*24,(line_productivity[[#This Row],[End time]]-line_productivity[[#This Row],[Start Time]])*24)</f>
        <v>2.4412066666666643</v>
      </c>
      <c r="L247" s="9">
        <f>MAX(0,line_productivity[[#This Row],[working hours3]]-line_productivity[[#This Row],[total downtime in hr2]])</f>
        <v>2.0212066666666644</v>
      </c>
      <c r="M247" s="13">
        <f>IF(line_productivity[[#This Row],[Total downtime in min]]&gt;85,85,line_productivity[[#This Row],[Total downtime in min]])</f>
        <v>25.2</v>
      </c>
      <c r="N247" s="9">
        <f>line_productivity[[#This Row],[total downtime in min 2]]/60</f>
        <v>0.42</v>
      </c>
      <c r="O247" s="9">
        <f>IF(line_productivity[[#This Row],[total downtime in hrs]]&gt;line_productivity[[#This Row],[working hours of operator]],line_productivity[[#This Row],[working hours of operator]],line_productivity[[#This Row],[total downtime in hrs]])</f>
        <v>0.42</v>
      </c>
      <c r="P247" s="9">
        <f>IF(line_productivity[[#This Row],[working hours of operator]]=line_productivity[[#This Row],[total downtime in hr2]],(line_productivity[[#This Row],[working hours of operator]]+line_productivity[[#This Row],[total downtime in hr2]])*0.9,line_productivity[[#This Row],[working hours of operator]])</f>
        <v>2.4412066666666643</v>
      </c>
    </row>
    <row r="248" spans="1:16" x14ac:dyDescent="0.25">
      <c r="A248" s="10">
        <v>45590</v>
      </c>
      <c r="B248" t="s">
        <v>22</v>
      </c>
      <c r="C248" s="8">
        <v>422357</v>
      </c>
      <c r="D248" t="s">
        <v>44</v>
      </c>
      <c r="E248" s="26" t="s">
        <v>126</v>
      </c>
      <c r="F248" s="25" t="s">
        <v>473</v>
      </c>
      <c r="G248" s="13">
        <v>1</v>
      </c>
      <c r="H248" s="13">
        <f>line_downtime[[#This Row],[total downtime in mins]]</f>
        <v>55.8</v>
      </c>
      <c r="I248" s="18" t="s">
        <v>99</v>
      </c>
      <c r="J248" t="str">
        <f t="shared" si="3"/>
        <v>Morning Shift</v>
      </c>
      <c r="K248" s="9">
        <f>IF(line_productivity[[#This Row],[End time]]&lt;line_productivity[[#This Row],[Start Time]],((line_productivity[[#This Row],[End time]]+1)-line_productivity[[#This Row],[Start Time]])*24,(line_productivity[[#This Row],[End time]]-line_productivity[[#This Row],[Start Time]])*24)</f>
        <v>2.8840127777777793</v>
      </c>
      <c r="L248" s="9">
        <f>MAX(0,line_productivity[[#This Row],[working hours3]]-line_productivity[[#This Row],[total downtime in hr2]])</f>
        <v>1.9540127777777794</v>
      </c>
      <c r="M248" s="13">
        <f>IF(line_productivity[[#This Row],[Total downtime in min]]&gt;85,85,line_productivity[[#This Row],[Total downtime in min]])</f>
        <v>55.8</v>
      </c>
      <c r="N248" s="9">
        <f>line_productivity[[#This Row],[total downtime in min 2]]/60</f>
        <v>0.92999999999999994</v>
      </c>
      <c r="O248" s="9">
        <f>IF(line_productivity[[#This Row],[total downtime in hrs]]&gt;line_productivity[[#This Row],[working hours of operator]],line_productivity[[#This Row],[working hours of operator]],line_productivity[[#This Row],[total downtime in hrs]])</f>
        <v>0.92999999999999994</v>
      </c>
      <c r="P248" s="9">
        <f>IF(line_productivity[[#This Row],[working hours of operator]]=line_productivity[[#This Row],[total downtime in hr2]],(line_productivity[[#This Row],[working hours of operator]]+line_productivity[[#This Row],[total downtime in hr2]])*0.9,line_productivity[[#This Row],[working hours of operator]])</f>
        <v>2.8840127777777793</v>
      </c>
    </row>
    <row r="249" spans="1:16" x14ac:dyDescent="0.25">
      <c r="A249" s="10">
        <v>45590</v>
      </c>
      <c r="B249" t="s">
        <v>19</v>
      </c>
      <c r="C249" s="8">
        <v>422358</v>
      </c>
      <c r="D249" t="s">
        <v>45</v>
      </c>
      <c r="E249" s="26" t="s">
        <v>474</v>
      </c>
      <c r="F249" s="25" t="s">
        <v>475</v>
      </c>
      <c r="G249" s="13">
        <v>1</v>
      </c>
      <c r="H249" s="13">
        <f>line_downtime[[#This Row],[total downtime in mins]]</f>
        <v>50.4</v>
      </c>
      <c r="I249" s="18" t="s">
        <v>74</v>
      </c>
      <c r="J249" t="str">
        <f t="shared" si="3"/>
        <v>Morning Shift</v>
      </c>
      <c r="K249" s="9">
        <f>IF(line_productivity[[#This Row],[End time]]&lt;line_productivity[[#This Row],[Start Time]],((line_productivity[[#This Row],[End time]]+1)-line_productivity[[#This Row],[Start Time]])*24,(line_productivity[[#This Row],[End time]]-line_productivity[[#This Row],[Start Time]])*24)</f>
        <v>2.6366825000000009</v>
      </c>
      <c r="L249" s="9">
        <f>MAX(0,line_productivity[[#This Row],[working hours3]]-line_productivity[[#This Row],[total downtime in hr2]])</f>
        <v>1.7966825000000011</v>
      </c>
      <c r="M249" s="13">
        <f>IF(line_productivity[[#This Row],[Total downtime in min]]&gt;85,85,line_productivity[[#This Row],[Total downtime in min]])</f>
        <v>50.4</v>
      </c>
      <c r="N249" s="9">
        <f>line_productivity[[#This Row],[total downtime in min 2]]/60</f>
        <v>0.84</v>
      </c>
      <c r="O249" s="9">
        <f>IF(line_productivity[[#This Row],[total downtime in hrs]]&gt;line_productivity[[#This Row],[working hours of operator]],line_productivity[[#This Row],[working hours of operator]],line_productivity[[#This Row],[total downtime in hrs]])</f>
        <v>0.84</v>
      </c>
      <c r="P249" s="9">
        <f>IF(line_productivity[[#This Row],[working hours of operator]]=line_productivity[[#This Row],[total downtime in hr2]],(line_productivity[[#This Row],[working hours of operator]]+line_productivity[[#This Row],[total downtime in hr2]])*0.9,line_productivity[[#This Row],[working hours of operator]])</f>
        <v>2.6366825000000009</v>
      </c>
    </row>
    <row r="250" spans="1:16" x14ac:dyDescent="0.25">
      <c r="A250" s="10">
        <v>45590</v>
      </c>
      <c r="B250" t="s">
        <v>23</v>
      </c>
      <c r="C250" s="8">
        <v>422359</v>
      </c>
      <c r="D250" t="s">
        <v>52</v>
      </c>
      <c r="E250" s="26" t="s">
        <v>476</v>
      </c>
      <c r="F250" s="25" t="s">
        <v>477</v>
      </c>
      <c r="G250" s="13">
        <v>1.6333333333333331</v>
      </c>
      <c r="H250" s="13">
        <f>line_downtime[[#This Row],[total downtime in mins]]</f>
        <v>21.6</v>
      </c>
      <c r="I250" s="18" t="s">
        <v>107</v>
      </c>
      <c r="J250" t="str">
        <f t="shared" si="3"/>
        <v>Morning Shift</v>
      </c>
      <c r="K250" s="9">
        <f>IF(line_productivity[[#This Row],[End time]]&lt;line_productivity[[#This Row],[Start Time]],((line_productivity[[#This Row],[End time]]+1)-line_productivity[[#This Row],[Start Time]])*24,(line_productivity[[#This Row],[End time]]-line_productivity[[#This Row],[Start Time]])*24)</f>
        <v>2.850718611111112</v>
      </c>
      <c r="L250" s="9">
        <f>MAX(0,line_productivity[[#This Row],[working hours3]]-line_productivity[[#This Row],[total downtime in hr2]])</f>
        <v>2.4907186111111121</v>
      </c>
      <c r="M250" s="13">
        <f>IF(line_productivity[[#This Row],[Total downtime in min]]&gt;85,85,line_productivity[[#This Row],[Total downtime in min]])</f>
        <v>21.6</v>
      </c>
      <c r="N250" s="9">
        <f>line_productivity[[#This Row],[total downtime in min 2]]/60</f>
        <v>0.36000000000000004</v>
      </c>
      <c r="O250" s="9">
        <f>IF(line_productivity[[#This Row],[total downtime in hrs]]&gt;line_productivity[[#This Row],[working hours of operator]],line_productivity[[#This Row],[working hours of operator]],line_productivity[[#This Row],[total downtime in hrs]])</f>
        <v>0.36000000000000004</v>
      </c>
      <c r="P250" s="9">
        <f>IF(line_productivity[[#This Row],[working hours of operator]]=line_productivity[[#This Row],[total downtime in hr2]],(line_productivity[[#This Row],[working hours of operator]]+line_productivity[[#This Row],[total downtime in hr2]])*0.9,line_productivity[[#This Row],[working hours of operator]])</f>
        <v>2.850718611111112</v>
      </c>
    </row>
    <row r="251" spans="1:16" x14ac:dyDescent="0.25">
      <c r="A251" s="10">
        <v>45590</v>
      </c>
      <c r="B251" t="s">
        <v>20</v>
      </c>
      <c r="C251" s="8">
        <v>422360</v>
      </c>
      <c r="D251" t="s">
        <v>45</v>
      </c>
      <c r="E251" s="26" t="s">
        <v>478</v>
      </c>
      <c r="F251" s="25" t="s">
        <v>479</v>
      </c>
      <c r="G251" s="13">
        <v>1</v>
      </c>
      <c r="H251" s="13">
        <f>line_downtime[[#This Row],[total downtime in mins]]</f>
        <v>55.2</v>
      </c>
      <c r="I251" s="18" t="s">
        <v>81</v>
      </c>
      <c r="J251" t="str">
        <f t="shared" si="3"/>
        <v>Evening Shift</v>
      </c>
      <c r="K251" s="9">
        <f>IF(line_productivity[[#This Row],[End time]]&lt;line_productivity[[#This Row],[Start Time]],((line_productivity[[#This Row],[End time]]+1)-line_productivity[[#This Row],[Start Time]])*24,(line_productivity[[#This Row],[End time]]-line_productivity[[#This Row],[Start Time]])*24)</f>
        <v>2.950454722222223</v>
      </c>
      <c r="L251" s="9">
        <f>MAX(0,line_productivity[[#This Row],[working hours3]]-line_productivity[[#This Row],[total downtime in hr2]])</f>
        <v>2.0304547222222231</v>
      </c>
      <c r="M251" s="13">
        <f>IF(line_productivity[[#This Row],[Total downtime in min]]&gt;85,85,line_productivity[[#This Row],[Total downtime in min]])</f>
        <v>55.2</v>
      </c>
      <c r="N251" s="9">
        <f>line_productivity[[#This Row],[total downtime in min 2]]/60</f>
        <v>0.92</v>
      </c>
      <c r="O251" s="9">
        <f>IF(line_productivity[[#This Row],[total downtime in hrs]]&gt;line_productivity[[#This Row],[working hours of operator]],line_productivity[[#This Row],[working hours of operator]],line_productivity[[#This Row],[total downtime in hrs]])</f>
        <v>0.92</v>
      </c>
      <c r="P251" s="9">
        <f>IF(line_productivity[[#This Row],[working hours of operator]]=line_productivity[[#This Row],[total downtime in hr2]],(line_productivity[[#This Row],[working hours of operator]]+line_productivity[[#This Row],[total downtime in hr2]])*0.9,line_productivity[[#This Row],[working hours of operator]])</f>
        <v>2.950454722222223</v>
      </c>
    </row>
    <row r="252" spans="1:16" x14ac:dyDescent="0.25">
      <c r="A252" s="10">
        <v>45591</v>
      </c>
      <c r="B252" t="s">
        <v>21</v>
      </c>
      <c r="C252" s="8">
        <v>422361</v>
      </c>
      <c r="D252" t="s">
        <v>48</v>
      </c>
      <c r="E252" s="26" t="s">
        <v>126</v>
      </c>
      <c r="F252" s="25" t="s">
        <v>480</v>
      </c>
      <c r="G252" s="13">
        <v>1</v>
      </c>
      <c r="H252" s="13">
        <f>line_downtime[[#This Row],[total downtime in mins]]</f>
        <v>108.60000000000001</v>
      </c>
      <c r="I252" s="18" t="s">
        <v>66</v>
      </c>
      <c r="J252" t="str">
        <f t="shared" si="3"/>
        <v>Morning Shift</v>
      </c>
      <c r="K252" s="9">
        <f>IF(line_productivity[[#This Row],[End time]]&lt;line_productivity[[#This Row],[Start Time]],((line_productivity[[#This Row],[End time]]+1)-line_productivity[[#This Row],[Start Time]])*24,(line_productivity[[#This Row],[End time]]-line_productivity[[#This Row],[Start Time]])*24)</f>
        <v>2.9266561111111109</v>
      </c>
      <c r="L252" s="9">
        <f>MAX(0,line_productivity[[#This Row],[working hours3]]-line_productivity[[#This Row],[total downtime in hr2]])</f>
        <v>1.5099894444444442</v>
      </c>
      <c r="M252" s="13">
        <f>IF(line_productivity[[#This Row],[Total downtime in min]]&gt;85,85,line_productivity[[#This Row],[Total downtime in min]])</f>
        <v>85</v>
      </c>
      <c r="N252" s="9">
        <f>line_productivity[[#This Row],[total downtime in min 2]]/60</f>
        <v>1.4166666666666667</v>
      </c>
      <c r="O252" s="9">
        <f>IF(line_productivity[[#This Row],[total downtime in hrs]]&gt;line_productivity[[#This Row],[working hours of operator]],line_productivity[[#This Row],[working hours of operator]],line_productivity[[#This Row],[total downtime in hrs]])</f>
        <v>1.4166666666666667</v>
      </c>
      <c r="P252" s="9">
        <f>IF(line_productivity[[#This Row],[working hours of operator]]=line_productivity[[#This Row],[total downtime in hr2]],(line_productivity[[#This Row],[working hours of operator]]+line_productivity[[#This Row],[total downtime in hr2]])*0.9,line_productivity[[#This Row],[working hours of operator]])</f>
        <v>2.9266561111111109</v>
      </c>
    </row>
    <row r="253" spans="1:16" x14ac:dyDescent="0.25">
      <c r="A253" s="10">
        <v>45591</v>
      </c>
      <c r="B253" t="s">
        <v>18</v>
      </c>
      <c r="C253" s="8">
        <v>422362</v>
      </c>
      <c r="D253" t="s">
        <v>52</v>
      </c>
      <c r="E253" s="26" t="s">
        <v>481</v>
      </c>
      <c r="F253" s="25" t="s">
        <v>482</v>
      </c>
      <c r="G253" s="13">
        <v>1</v>
      </c>
      <c r="H253" s="13">
        <f>line_downtime[[#This Row],[total downtime in mins]]</f>
        <v>12</v>
      </c>
      <c r="I253" s="18" t="s">
        <v>99</v>
      </c>
      <c r="J253" t="str">
        <f t="shared" si="3"/>
        <v>Morning Shift</v>
      </c>
      <c r="K253" s="9">
        <f>IF(line_productivity[[#This Row],[End time]]&lt;line_productivity[[#This Row],[Start Time]],((line_productivity[[#This Row],[End time]]+1)-line_productivity[[#This Row],[Start Time]])*24,(line_productivity[[#This Row],[End time]]-line_productivity[[#This Row],[Start Time]])*24)</f>
        <v>2.9609580555555559</v>
      </c>
      <c r="L253" s="9">
        <f>MAX(0,line_productivity[[#This Row],[working hours3]]-line_productivity[[#This Row],[total downtime in hr2]])</f>
        <v>2.7609580555555557</v>
      </c>
      <c r="M253" s="13">
        <f>IF(line_productivity[[#This Row],[Total downtime in min]]&gt;85,85,line_productivity[[#This Row],[Total downtime in min]])</f>
        <v>12</v>
      </c>
      <c r="N253" s="9">
        <f>line_productivity[[#This Row],[total downtime in min 2]]/60</f>
        <v>0.2</v>
      </c>
      <c r="O253" s="9">
        <f>IF(line_productivity[[#This Row],[total downtime in hrs]]&gt;line_productivity[[#This Row],[working hours of operator]],line_productivity[[#This Row],[working hours of operator]],line_productivity[[#This Row],[total downtime in hrs]])</f>
        <v>0.2</v>
      </c>
      <c r="P253" s="9">
        <f>IF(line_productivity[[#This Row],[working hours of operator]]=line_productivity[[#This Row],[total downtime in hr2]],(line_productivity[[#This Row],[working hours of operator]]+line_productivity[[#This Row],[total downtime in hr2]])*0.9,line_productivity[[#This Row],[working hours of operator]])</f>
        <v>2.9609580555555559</v>
      </c>
    </row>
    <row r="254" spans="1:16" x14ac:dyDescent="0.25">
      <c r="A254" s="10">
        <v>45591</v>
      </c>
      <c r="B254" t="s">
        <v>21</v>
      </c>
      <c r="C254" s="8">
        <v>422363</v>
      </c>
      <c r="D254" t="s">
        <v>47</v>
      </c>
      <c r="E254" s="26" t="s">
        <v>483</v>
      </c>
      <c r="F254" s="25" t="s">
        <v>484</v>
      </c>
      <c r="G254" s="13">
        <v>1</v>
      </c>
      <c r="H254" s="13">
        <f>line_downtime[[#This Row],[total downtime in mins]]</f>
        <v>24</v>
      </c>
      <c r="I254" s="18" t="s">
        <v>88</v>
      </c>
      <c r="J254" t="str">
        <f t="shared" si="3"/>
        <v>Evening Shift</v>
      </c>
      <c r="K254" s="9">
        <f>IF(line_productivity[[#This Row],[End time]]&lt;line_productivity[[#This Row],[Start Time]],((line_productivity[[#This Row],[End time]]+1)-line_productivity[[#This Row],[Start Time]])*24,(line_productivity[[#This Row],[End time]]-line_productivity[[#This Row],[Start Time]])*24)</f>
        <v>2.3698313888888896</v>
      </c>
      <c r="L254" s="9">
        <f>MAX(0,line_productivity[[#This Row],[working hours3]]-line_productivity[[#This Row],[total downtime in hr2]])</f>
        <v>1.9698313888888896</v>
      </c>
      <c r="M254" s="13">
        <f>IF(line_productivity[[#This Row],[Total downtime in min]]&gt;85,85,line_productivity[[#This Row],[Total downtime in min]])</f>
        <v>24</v>
      </c>
      <c r="N254" s="9">
        <f>line_productivity[[#This Row],[total downtime in min 2]]/60</f>
        <v>0.4</v>
      </c>
      <c r="O254" s="9">
        <f>IF(line_productivity[[#This Row],[total downtime in hrs]]&gt;line_productivity[[#This Row],[working hours of operator]],line_productivity[[#This Row],[working hours of operator]],line_productivity[[#This Row],[total downtime in hrs]])</f>
        <v>0.4</v>
      </c>
      <c r="P254" s="9">
        <f>IF(line_productivity[[#This Row],[working hours of operator]]=line_productivity[[#This Row],[total downtime in hr2]],(line_productivity[[#This Row],[working hours of operator]]+line_productivity[[#This Row],[total downtime in hr2]])*0.9,line_productivity[[#This Row],[working hours of operator]])</f>
        <v>2.3698313888888896</v>
      </c>
    </row>
    <row r="255" spans="1:16" x14ac:dyDescent="0.25">
      <c r="A255" s="10">
        <v>45591</v>
      </c>
      <c r="B255" t="s">
        <v>23</v>
      </c>
      <c r="C255" s="8">
        <v>422364</v>
      </c>
      <c r="D255" t="s">
        <v>47</v>
      </c>
      <c r="E255" s="26" t="s">
        <v>485</v>
      </c>
      <c r="F255" s="25" t="s">
        <v>486</v>
      </c>
      <c r="G255" s="13">
        <v>1.6333333333333331</v>
      </c>
      <c r="H255" s="13">
        <f>line_downtime[[#This Row],[total downtime in mins]]</f>
        <v>36.6</v>
      </c>
      <c r="I255" s="18" t="s">
        <v>68</v>
      </c>
      <c r="J255" t="str">
        <f t="shared" si="3"/>
        <v>Evening Shift</v>
      </c>
      <c r="K255" s="9">
        <f>IF(line_productivity[[#This Row],[End time]]&lt;line_productivity[[#This Row],[Start Time]],((line_productivity[[#This Row],[End time]]+1)-line_productivity[[#This Row],[Start Time]])*24,(line_productivity[[#This Row],[End time]]-line_productivity[[#This Row],[Start Time]])*24)</f>
        <v>3.042609166666665</v>
      </c>
      <c r="L255" s="9">
        <f>MAX(0,line_productivity[[#This Row],[working hours3]]-line_productivity[[#This Row],[total downtime in hr2]])</f>
        <v>2.4326091666666652</v>
      </c>
      <c r="M255" s="13">
        <f>IF(line_productivity[[#This Row],[Total downtime in min]]&gt;85,85,line_productivity[[#This Row],[Total downtime in min]])</f>
        <v>36.6</v>
      </c>
      <c r="N255" s="9">
        <f>line_productivity[[#This Row],[total downtime in min 2]]/60</f>
        <v>0.61</v>
      </c>
      <c r="O255" s="9">
        <f>IF(line_productivity[[#This Row],[total downtime in hrs]]&gt;line_productivity[[#This Row],[working hours of operator]],line_productivity[[#This Row],[working hours of operator]],line_productivity[[#This Row],[total downtime in hrs]])</f>
        <v>0.61</v>
      </c>
      <c r="P255" s="9">
        <f>IF(line_productivity[[#This Row],[working hours of operator]]=line_productivity[[#This Row],[total downtime in hr2]],(line_productivity[[#This Row],[working hours of operator]]+line_productivity[[#This Row],[total downtime in hr2]])*0.9,line_productivity[[#This Row],[working hours of operator]])</f>
        <v>3.042609166666665</v>
      </c>
    </row>
    <row r="256" spans="1:16" x14ac:dyDescent="0.25">
      <c r="A256" s="10">
        <v>45592</v>
      </c>
      <c r="B256" t="s">
        <v>18</v>
      </c>
      <c r="C256" s="8">
        <v>422365</v>
      </c>
      <c r="D256" t="s">
        <v>51</v>
      </c>
      <c r="E256" s="26" t="s">
        <v>126</v>
      </c>
      <c r="F256" s="25" t="s">
        <v>487</v>
      </c>
      <c r="G256" s="13">
        <v>1</v>
      </c>
      <c r="H256" s="13">
        <f>line_downtime[[#This Row],[total downtime in mins]]</f>
        <v>40.800000000000004</v>
      </c>
      <c r="I256" s="18" t="s">
        <v>78</v>
      </c>
      <c r="J256" t="str">
        <f t="shared" si="3"/>
        <v>Morning Shift</v>
      </c>
      <c r="K256" s="9">
        <f>IF(line_productivity[[#This Row],[End time]]&lt;line_productivity[[#This Row],[Start Time]],((line_productivity[[#This Row],[End time]]+1)-line_productivity[[#This Row],[Start Time]])*24,(line_productivity[[#This Row],[End time]]-line_productivity[[#This Row],[Start Time]])*24)</f>
        <v>2.4588844444444433</v>
      </c>
      <c r="L256" s="9">
        <f>MAX(0,line_productivity[[#This Row],[working hours3]]-line_productivity[[#This Row],[total downtime in hr2]])</f>
        <v>1.7788844444444432</v>
      </c>
      <c r="M256" s="13">
        <f>IF(line_productivity[[#This Row],[Total downtime in min]]&gt;85,85,line_productivity[[#This Row],[Total downtime in min]])</f>
        <v>40.800000000000004</v>
      </c>
      <c r="N256" s="9">
        <f>line_productivity[[#This Row],[total downtime in min 2]]/60</f>
        <v>0.68</v>
      </c>
      <c r="O256" s="9">
        <f>IF(line_productivity[[#This Row],[total downtime in hrs]]&gt;line_productivity[[#This Row],[working hours of operator]],line_productivity[[#This Row],[working hours of operator]],line_productivity[[#This Row],[total downtime in hrs]])</f>
        <v>0.68</v>
      </c>
      <c r="P256" s="9">
        <f>IF(line_productivity[[#This Row],[working hours of operator]]=line_productivity[[#This Row],[total downtime in hr2]],(line_productivity[[#This Row],[working hours of operator]]+line_productivity[[#This Row],[total downtime in hr2]])*0.9,line_productivity[[#This Row],[working hours of operator]])</f>
        <v>2.4588844444444433</v>
      </c>
    </row>
    <row r="257" spans="1:16" x14ac:dyDescent="0.25">
      <c r="A257" s="10">
        <v>45592</v>
      </c>
      <c r="B257" t="s">
        <v>22</v>
      </c>
      <c r="C257" s="8">
        <v>422366</v>
      </c>
      <c r="D257" t="s">
        <v>49</v>
      </c>
      <c r="E257" s="26" t="s">
        <v>488</v>
      </c>
      <c r="F257" s="25" t="s">
        <v>489</v>
      </c>
      <c r="G257" s="13">
        <v>1</v>
      </c>
      <c r="H257" s="13">
        <f>line_downtime[[#This Row],[total downtime in mins]]</f>
        <v>58.800000000000004</v>
      </c>
      <c r="I257" s="18" t="s">
        <v>86</v>
      </c>
      <c r="J257" t="str">
        <f t="shared" si="3"/>
        <v>Morning Shift</v>
      </c>
      <c r="K257" s="9">
        <f>IF(line_productivity[[#This Row],[End time]]&lt;line_productivity[[#This Row],[Start Time]],((line_productivity[[#This Row],[End time]]+1)-line_productivity[[#This Row],[Start Time]])*24,(line_productivity[[#This Row],[End time]]-line_productivity[[#This Row],[Start Time]])*24)</f>
        <v>2.860131666666665</v>
      </c>
      <c r="L257" s="9">
        <f>MAX(0,line_productivity[[#This Row],[working hours3]]-line_productivity[[#This Row],[total downtime in hr2]])</f>
        <v>1.880131666666665</v>
      </c>
      <c r="M257" s="13">
        <f>IF(line_productivity[[#This Row],[Total downtime in min]]&gt;85,85,line_productivity[[#This Row],[Total downtime in min]])</f>
        <v>58.800000000000004</v>
      </c>
      <c r="N257" s="9">
        <f>line_productivity[[#This Row],[total downtime in min 2]]/60</f>
        <v>0.98000000000000009</v>
      </c>
      <c r="O257" s="9">
        <f>IF(line_productivity[[#This Row],[total downtime in hrs]]&gt;line_productivity[[#This Row],[working hours of operator]],line_productivity[[#This Row],[working hours of operator]],line_productivity[[#This Row],[total downtime in hrs]])</f>
        <v>0.98000000000000009</v>
      </c>
      <c r="P257" s="9">
        <f>IF(line_productivity[[#This Row],[working hours of operator]]=line_productivity[[#This Row],[total downtime in hr2]],(line_productivity[[#This Row],[working hours of operator]]+line_productivity[[#This Row],[total downtime in hr2]])*0.9,line_productivity[[#This Row],[working hours of operator]])</f>
        <v>2.860131666666665</v>
      </c>
    </row>
    <row r="258" spans="1:16" x14ac:dyDescent="0.25">
      <c r="A258" s="10">
        <v>45592</v>
      </c>
      <c r="B258" t="s">
        <v>23</v>
      </c>
      <c r="C258" s="8">
        <v>422367</v>
      </c>
      <c r="D258" t="s">
        <v>44</v>
      </c>
      <c r="E258" s="26" t="s">
        <v>490</v>
      </c>
      <c r="F258" s="25" t="s">
        <v>491</v>
      </c>
      <c r="G258" s="13">
        <v>1.6333333333333331</v>
      </c>
      <c r="H258" s="13">
        <f>line_downtime[[#This Row],[total downtime in mins]]</f>
        <v>91.8</v>
      </c>
      <c r="I258" s="18" t="s">
        <v>66</v>
      </c>
      <c r="J258" t="str">
        <f t="shared" ref="J258:J321" si="4">IF(HOUR(E258)&lt;12, "Morning Shift", "Evening Shift")</f>
        <v>Morning Shift</v>
      </c>
      <c r="K258" s="9">
        <f>IF(line_productivity[[#This Row],[End time]]&lt;line_productivity[[#This Row],[Start Time]],((line_productivity[[#This Row],[End time]]+1)-line_productivity[[#This Row],[Start Time]])*24,(line_productivity[[#This Row],[End time]]-line_productivity[[#This Row],[Start Time]])*24)</f>
        <v>2.9482036111111118</v>
      </c>
      <c r="L258" s="9">
        <f>MAX(0,line_productivity[[#This Row],[working hours3]]-line_productivity[[#This Row],[total downtime in hr2]])</f>
        <v>1.5315369444444451</v>
      </c>
      <c r="M258" s="13">
        <f>IF(line_productivity[[#This Row],[Total downtime in min]]&gt;85,85,line_productivity[[#This Row],[Total downtime in min]])</f>
        <v>85</v>
      </c>
      <c r="N258" s="9">
        <f>line_productivity[[#This Row],[total downtime in min 2]]/60</f>
        <v>1.4166666666666667</v>
      </c>
      <c r="O258" s="9">
        <f>IF(line_productivity[[#This Row],[total downtime in hrs]]&gt;line_productivity[[#This Row],[working hours of operator]],line_productivity[[#This Row],[working hours of operator]],line_productivity[[#This Row],[total downtime in hrs]])</f>
        <v>1.4166666666666667</v>
      </c>
      <c r="P258" s="9">
        <f>IF(line_productivity[[#This Row],[working hours of operator]]=line_productivity[[#This Row],[total downtime in hr2]],(line_productivity[[#This Row],[working hours of operator]]+line_productivity[[#This Row],[total downtime in hr2]])*0.9,line_productivity[[#This Row],[working hours of operator]])</f>
        <v>2.9482036111111118</v>
      </c>
    </row>
    <row r="259" spans="1:16" x14ac:dyDescent="0.25">
      <c r="A259" s="10">
        <v>45592</v>
      </c>
      <c r="B259" t="s">
        <v>21</v>
      </c>
      <c r="C259" s="8">
        <v>422368</v>
      </c>
      <c r="D259" t="s">
        <v>47</v>
      </c>
      <c r="E259" s="26" t="s">
        <v>492</v>
      </c>
      <c r="F259" s="25" t="s">
        <v>493</v>
      </c>
      <c r="G259" s="13">
        <v>1</v>
      </c>
      <c r="H259" s="13">
        <f>line_downtime[[#This Row],[total downtime in mins]]</f>
        <v>33.6</v>
      </c>
      <c r="I259" s="18" t="s">
        <v>95</v>
      </c>
      <c r="J259" t="str">
        <f t="shared" si="4"/>
        <v>Evening Shift</v>
      </c>
      <c r="K259" s="9">
        <f>IF(line_productivity[[#This Row],[End time]]&lt;line_productivity[[#This Row],[Start Time]],((line_productivity[[#This Row],[End time]]+1)-line_productivity[[#This Row],[Start Time]])*24,(line_productivity[[#This Row],[End time]]-line_productivity[[#This Row],[Start Time]])*24)</f>
        <v>2.722386944444442</v>
      </c>
      <c r="L259" s="9">
        <f>MAX(0,line_productivity[[#This Row],[working hours3]]-line_productivity[[#This Row],[total downtime in hr2]])</f>
        <v>2.1623869444444419</v>
      </c>
      <c r="M259" s="13">
        <f>IF(line_productivity[[#This Row],[Total downtime in min]]&gt;85,85,line_productivity[[#This Row],[Total downtime in min]])</f>
        <v>33.6</v>
      </c>
      <c r="N259" s="9">
        <f>line_productivity[[#This Row],[total downtime in min 2]]/60</f>
        <v>0.56000000000000005</v>
      </c>
      <c r="O259" s="9">
        <f>IF(line_productivity[[#This Row],[total downtime in hrs]]&gt;line_productivity[[#This Row],[working hours of operator]],line_productivity[[#This Row],[working hours of operator]],line_productivity[[#This Row],[total downtime in hrs]])</f>
        <v>0.56000000000000005</v>
      </c>
      <c r="P259" s="9">
        <f>IF(line_productivity[[#This Row],[working hours of operator]]=line_productivity[[#This Row],[total downtime in hr2]],(line_productivity[[#This Row],[working hours of operator]]+line_productivity[[#This Row],[total downtime in hr2]])*0.9,line_productivity[[#This Row],[working hours of operator]])</f>
        <v>2.722386944444442</v>
      </c>
    </row>
    <row r="260" spans="1:16" x14ac:dyDescent="0.25">
      <c r="A260" s="10">
        <v>45593</v>
      </c>
      <c r="B260" t="s">
        <v>18</v>
      </c>
      <c r="C260" s="8">
        <v>422369</v>
      </c>
      <c r="D260" t="s">
        <v>46</v>
      </c>
      <c r="E260" s="26" t="s">
        <v>126</v>
      </c>
      <c r="F260" s="25" t="s">
        <v>494</v>
      </c>
      <c r="G260" s="13">
        <v>1</v>
      </c>
      <c r="H260" s="13">
        <f>line_downtime[[#This Row],[total downtime in mins]]</f>
        <v>52.8</v>
      </c>
      <c r="I260" s="18" t="s">
        <v>74</v>
      </c>
      <c r="J260" t="str">
        <f t="shared" si="4"/>
        <v>Morning Shift</v>
      </c>
      <c r="K260" s="9">
        <f>IF(line_productivity[[#This Row],[End time]]&lt;line_productivity[[#This Row],[Start Time]],((line_productivity[[#This Row],[End time]]+1)-line_productivity[[#This Row],[Start Time]])*24,(line_productivity[[#This Row],[End time]]-line_productivity[[#This Row],[Start Time]])*24)</f>
        <v>2.1649458333333333</v>
      </c>
      <c r="L260" s="9">
        <f>MAX(0,line_productivity[[#This Row],[working hours3]]-line_productivity[[#This Row],[total downtime in hr2]])</f>
        <v>1.2849458333333335</v>
      </c>
      <c r="M260" s="13">
        <f>IF(line_productivity[[#This Row],[Total downtime in min]]&gt;85,85,line_productivity[[#This Row],[Total downtime in min]])</f>
        <v>52.8</v>
      </c>
      <c r="N260" s="9">
        <f>line_productivity[[#This Row],[total downtime in min 2]]/60</f>
        <v>0.88</v>
      </c>
      <c r="O260" s="9">
        <f>IF(line_productivity[[#This Row],[total downtime in hrs]]&gt;line_productivity[[#This Row],[working hours of operator]],line_productivity[[#This Row],[working hours of operator]],line_productivity[[#This Row],[total downtime in hrs]])</f>
        <v>0.88</v>
      </c>
      <c r="P260" s="9">
        <f>IF(line_productivity[[#This Row],[working hours of operator]]=line_productivity[[#This Row],[total downtime in hr2]],(line_productivity[[#This Row],[working hours of operator]]+line_productivity[[#This Row],[total downtime in hr2]])*0.9,line_productivity[[#This Row],[working hours of operator]])</f>
        <v>2.1649458333333333</v>
      </c>
    </row>
    <row r="261" spans="1:16" x14ac:dyDescent="0.25">
      <c r="A261" s="10">
        <v>45593</v>
      </c>
      <c r="B261" t="s">
        <v>23</v>
      </c>
      <c r="C261" s="8">
        <v>422370</v>
      </c>
      <c r="D261" t="s">
        <v>44</v>
      </c>
      <c r="E261" s="26" t="s">
        <v>495</v>
      </c>
      <c r="F261" s="25" t="s">
        <v>496</v>
      </c>
      <c r="G261" s="13">
        <v>1.6333333333333331</v>
      </c>
      <c r="H261" s="13">
        <f>line_downtime[[#This Row],[total downtime in mins]]</f>
        <v>16.8</v>
      </c>
      <c r="I261" s="18" t="s">
        <v>95</v>
      </c>
      <c r="J261" t="str">
        <f t="shared" si="4"/>
        <v>Morning Shift</v>
      </c>
      <c r="K261" s="9">
        <f>IF(line_productivity[[#This Row],[End time]]&lt;line_productivity[[#This Row],[Start Time]],((line_productivity[[#This Row],[End time]]+1)-line_productivity[[#This Row],[Start Time]])*24,(line_productivity[[#This Row],[End time]]-line_productivity[[#This Row],[Start Time]])*24)</f>
        <v>2.9895655555555565</v>
      </c>
      <c r="L261" s="9">
        <f>MAX(0,line_productivity[[#This Row],[working hours3]]-line_productivity[[#This Row],[total downtime in hr2]])</f>
        <v>2.7095655555555567</v>
      </c>
      <c r="M261" s="13">
        <f>IF(line_productivity[[#This Row],[Total downtime in min]]&gt;85,85,line_productivity[[#This Row],[Total downtime in min]])</f>
        <v>16.8</v>
      </c>
      <c r="N261" s="9">
        <f>line_productivity[[#This Row],[total downtime in min 2]]/60</f>
        <v>0.28000000000000003</v>
      </c>
      <c r="O261" s="9">
        <f>IF(line_productivity[[#This Row],[total downtime in hrs]]&gt;line_productivity[[#This Row],[working hours of operator]],line_productivity[[#This Row],[working hours of operator]],line_productivity[[#This Row],[total downtime in hrs]])</f>
        <v>0.28000000000000003</v>
      </c>
      <c r="P261" s="9">
        <f>IF(line_productivity[[#This Row],[working hours of operator]]=line_productivity[[#This Row],[total downtime in hr2]],(line_productivity[[#This Row],[working hours of operator]]+line_productivity[[#This Row],[total downtime in hr2]])*0.9,line_productivity[[#This Row],[working hours of operator]])</f>
        <v>2.9895655555555565</v>
      </c>
    </row>
    <row r="262" spans="1:16" x14ac:dyDescent="0.25">
      <c r="A262" s="10">
        <v>45593</v>
      </c>
      <c r="B262" t="s">
        <v>22</v>
      </c>
      <c r="C262" s="8">
        <v>422371</v>
      </c>
      <c r="D262" t="s">
        <v>48</v>
      </c>
      <c r="E262" s="26" t="s">
        <v>497</v>
      </c>
      <c r="F262" s="25" t="s">
        <v>498</v>
      </c>
      <c r="G262" s="13">
        <v>1</v>
      </c>
      <c r="H262" s="13">
        <f>line_downtime[[#This Row],[total downtime in mins]]</f>
        <v>15.6</v>
      </c>
      <c r="I262" s="18" t="s">
        <v>88</v>
      </c>
      <c r="J262" t="str">
        <f t="shared" si="4"/>
        <v>Morning Shift</v>
      </c>
      <c r="K262" s="9">
        <f>IF(line_productivity[[#This Row],[End time]]&lt;line_productivity[[#This Row],[Start Time]],((line_productivity[[#This Row],[End time]]+1)-line_productivity[[#This Row],[Start Time]])*24,(line_productivity[[#This Row],[End time]]-line_productivity[[#This Row],[Start Time]])*24)</f>
        <v>2.1983780555555548</v>
      </c>
      <c r="L262" s="9">
        <f>MAX(0,line_productivity[[#This Row],[working hours3]]-line_productivity[[#This Row],[total downtime in hr2]])</f>
        <v>1.9383780555555548</v>
      </c>
      <c r="M262" s="13">
        <f>IF(line_productivity[[#This Row],[Total downtime in min]]&gt;85,85,line_productivity[[#This Row],[Total downtime in min]])</f>
        <v>15.6</v>
      </c>
      <c r="N262" s="9">
        <f>line_productivity[[#This Row],[total downtime in min 2]]/60</f>
        <v>0.26</v>
      </c>
      <c r="O262" s="9">
        <f>IF(line_productivity[[#This Row],[total downtime in hrs]]&gt;line_productivity[[#This Row],[working hours of operator]],line_productivity[[#This Row],[working hours of operator]],line_productivity[[#This Row],[total downtime in hrs]])</f>
        <v>0.26</v>
      </c>
      <c r="P262" s="9">
        <f>IF(line_productivity[[#This Row],[working hours of operator]]=line_productivity[[#This Row],[total downtime in hr2]],(line_productivity[[#This Row],[working hours of operator]]+line_productivity[[#This Row],[total downtime in hr2]])*0.9,line_productivity[[#This Row],[working hours of operator]])</f>
        <v>2.1983780555555548</v>
      </c>
    </row>
    <row r="263" spans="1:16" x14ac:dyDescent="0.25">
      <c r="A263" s="10">
        <v>45593</v>
      </c>
      <c r="B263" t="s">
        <v>23</v>
      </c>
      <c r="C263" s="8">
        <v>422372</v>
      </c>
      <c r="D263" t="s">
        <v>45</v>
      </c>
      <c r="E263" s="26" t="s">
        <v>499</v>
      </c>
      <c r="F263" s="25" t="s">
        <v>500</v>
      </c>
      <c r="G263" s="13">
        <v>1.6333333333333331</v>
      </c>
      <c r="H263" s="13">
        <f>line_downtime[[#This Row],[total downtime in mins]]</f>
        <v>12.6</v>
      </c>
      <c r="I263" s="18" t="s">
        <v>76</v>
      </c>
      <c r="J263" t="str">
        <f t="shared" si="4"/>
        <v>Evening Shift</v>
      </c>
      <c r="K263" s="9">
        <f>IF(line_productivity[[#This Row],[End time]]&lt;line_productivity[[#This Row],[Start Time]],((line_productivity[[#This Row],[End time]]+1)-line_productivity[[#This Row],[Start Time]])*24,(line_productivity[[#This Row],[End time]]-line_productivity[[#This Row],[Start Time]])*24)</f>
        <v>2.9535241666666643</v>
      </c>
      <c r="L263" s="9">
        <f>MAX(0,line_productivity[[#This Row],[working hours3]]-line_productivity[[#This Row],[total downtime in hr2]])</f>
        <v>2.7435241666666643</v>
      </c>
      <c r="M263" s="13">
        <f>IF(line_productivity[[#This Row],[Total downtime in min]]&gt;85,85,line_productivity[[#This Row],[Total downtime in min]])</f>
        <v>12.6</v>
      </c>
      <c r="N263" s="9">
        <f>line_productivity[[#This Row],[total downtime in min 2]]/60</f>
        <v>0.21</v>
      </c>
      <c r="O263" s="9">
        <f>IF(line_productivity[[#This Row],[total downtime in hrs]]&gt;line_productivity[[#This Row],[working hours of operator]],line_productivity[[#This Row],[working hours of operator]],line_productivity[[#This Row],[total downtime in hrs]])</f>
        <v>0.21</v>
      </c>
      <c r="P263" s="9">
        <f>IF(line_productivity[[#This Row],[working hours of operator]]=line_productivity[[#This Row],[total downtime in hr2]],(line_productivity[[#This Row],[working hours of operator]]+line_productivity[[#This Row],[total downtime in hr2]])*0.9,line_productivity[[#This Row],[working hours of operator]])</f>
        <v>2.9535241666666643</v>
      </c>
    </row>
    <row r="264" spans="1:16" x14ac:dyDescent="0.25">
      <c r="A264" s="10">
        <v>45594</v>
      </c>
      <c r="B264" t="s">
        <v>20</v>
      </c>
      <c r="C264" s="8">
        <v>422373</v>
      </c>
      <c r="D264" t="s">
        <v>47</v>
      </c>
      <c r="E264" s="26" t="s">
        <v>126</v>
      </c>
      <c r="F264" s="25" t="s">
        <v>501</v>
      </c>
      <c r="G264" s="13">
        <v>1</v>
      </c>
      <c r="H264" s="13">
        <f>line_downtime[[#This Row],[total downtime in mins]]</f>
        <v>54.6</v>
      </c>
      <c r="I264" s="18" t="s">
        <v>117</v>
      </c>
      <c r="J264" t="str">
        <f t="shared" si="4"/>
        <v>Morning Shift</v>
      </c>
      <c r="K264" s="9">
        <f>IF(line_productivity[[#This Row],[End time]]&lt;line_productivity[[#This Row],[Start Time]],((line_productivity[[#This Row],[End time]]+1)-line_productivity[[#This Row],[Start Time]])*24,(line_productivity[[#This Row],[End time]]-line_productivity[[#This Row],[Start Time]])*24)</f>
        <v>2.5309511111111118</v>
      </c>
      <c r="L264" s="9">
        <f>MAX(0,line_productivity[[#This Row],[working hours3]]-line_productivity[[#This Row],[total downtime in hr2]])</f>
        <v>1.6209511111111117</v>
      </c>
      <c r="M264" s="13">
        <f>IF(line_productivity[[#This Row],[Total downtime in min]]&gt;85,85,line_productivity[[#This Row],[Total downtime in min]])</f>
        <v>54.6</v>
      </c>
      <c r="N264" s="9">
        <f>line_productivity[[#This Row],[total downtime in min 2]]/60</f>
        <v>0.91</v>
      </c>
      <c r="O264" s="9">
        <f>IF(line_productivity[[#This Row],[total downtime in hrs]]&gt;line_productivity[[#This Row],[working hours of operator]],line_productivity[[#This Row],[working hours of operator]],line_productivity[[#This Row],[total downtime in hrs]])</f>
        <v>0.91</v>
      </c>
      <c r="P264" s="9">
        <f>IF(line_productivity[[#This Row],[working hours of operator]]=line_productivity[[#This Row],[total downtime in hr2]],(line_productivity[[#This Row],[working hours of operator]]+line_productivity[[#This Row],[total downtime in hr2]])*0.9,line_productivity[[#This Row],[working hours of operator]])</f>
        <v>2.5309511111111118</v>
      </c>
    </row>
    <row r="265" spans="1:16" x14ac:dyDescent="0.25">
      <c r="A265" s="10">
        <v>45594</v>
      </c>
      <c r="B265" t="s">
        <v>23</v>
      </c>
      <c r="C265" s="8">
        <v>422374</v>
      </c>
      <c r="D265" t="s">
        <v>50</v>
      </c>
      <c r="E265" s="26" t="s">
        <v>502</v>
      </c>
      <c r="F265" s="25" t="s">
        <v>503</v>
      </c>
      <c r="G265" s="13">
        <v>1.6333333333333331</v>
      </c>
      <c r="H265" s="13">
        <f>line_downtime[[#This Row],[total downtime in mins]]</f>
        <v>37.200000000000003</v>
      </c>
      <c r="I265" s="18" t="s">
        <v>95</v>
      </c>
      <c r="J265" t="str">
        <f t="shared" si="4"/>
        <v>Morning Shift</v>
      </c>
      <c r="K265" s="9">
        <f>IF(line_productivity[[#This Row],[End time]]&lt;line_productivity[[#This Row],[Start Time]],((line_productivity[[#This Row],[End time]]+1)-line_productivity[[#This Row],[Start Time]])*24,(line_productivity[[#This Row],[End time]]-line_productivity[[#This Row],[Start Time]])*24)</f>
        <v>3.6169044444444438</v>
      </c>
      <c r="L265" s="9">
        <f>MAX(0,line_productivity[[#This Row],[working hours3]]-line_productivity[[#This Row],[total downtime in hr2]])</f>
        <v>2.9969044444444437</v>
      </c>
      <c r="M265" s="13">
        <f>IF(line_productivity[[#This Row],[Total downtime in min]]&gt;85,85,line_productivity[[#This Row],[Total downtime in min]])</f>
        <v>37.200000000000003</v>
      </c>
      <c r="N265" s="9">
        <f>line_productivity[[#This Row],[total downtime in min 2]]/60</f>
        <v>0.62</v>
      </c>
      <c r="O265" s="9">
        <f>IF(line_productivity[[#This Row],[total downtime in hrs]]&gt;line_productivity[[#This Row],[working hours of operator]],line_productivity[[#This Row],[working hours of operator]],line_productivity[[#This Row],[total downtime in hrs]])</f>
        <v>0.62</v>
      </c>
      <c r="P265" s="9">
        <f>IF(line_productivity[[#This Row],[working hours of operator]]=line_productivity[[#This Row],[total downtime in hr2]],(line_productivity[[#This Row],[working hours of operator]]+line_productivity[[#This Row],[total downtime in hr2]])*0.9,line_productivity[[#This Row],[working hours of operator]])</f>
        <v>3.6169044444444438</v>
      </c>
    </row>
    <row r="266" spans="1:16" x14ac:dyDescent="0.25">
      <c r="A266" s="10">
        <v>45594</v>
      </c>
      <c r="B266" t="s">
        <v>22</v>
      </c>
      <c r="C266" s="8">
        <v>422375</v>
      </c>
      <c r="D266" t="s">
        <v>49</v>
      </c>
      <c r="E266" s="26" t="s">
        <v>504</v>
      </c>
      <c r="F266" s="25" t="s">
        <v>505</v>
      </c>
      <c r="G266" s="13">
        <v>1</v>
      </c>
      <c r="H266" s="13">
        <f>line_downtime[[#This Row],[total downtime in mins]]</f>
        <v>48.6</v>
      </c>
      <c r="I266" s="18" t="s">
        <v>76</v>
      </c>
      <c r="J266" t="str">
        <f t="shared" si="4"/>
        <v>Evening Shift</v>
      </c>
      <c r="K266" s="9">
        <f>IF(line_productivity[[#This Row],[End time]]&lt;line_productivity[[#This Row],[Start Time]],((line_productivity[[#This Row],[End time]]+1)-line_productivity[[#This Row],[Start Time]])*24,(line_productivity[[#This Row],[End time]]-line_productivity[[#This Row],[Start Time]])*24)</f>
        <v>2.7610866666666682</v>
      </c>
      <c r="L266" s="9">
        <f>MAX(0,line_productivity[[#This Row],[working hours3]]-line_productivity[[#This Row],[total downtime in hr2]])</f>
        <v>1.9510866666666682</v>
      </c>
      <c r="M266" s="13">
        <f>IF(line_productivity[[#This Row],[Total downtime in min]]&gt;85,85,line_productivity[[#This Row],[Total downtime in min]])</f>
        <v>48.6</v>
      </c>
      <c r="N266" s="9">
        <f>line_productivity[[#This Row],[total downtime in min 2]]/60</f>
        <v>0.81</v>
      </c>
      <c r="O266" s="9">
        <f>IF(line_productivity[[#This Row],[total downtime in hrs]]&gt;line_productivity[[#This Row],[working hours of operator]],line_productivity[[#This Row],[working hours of operator]],line_productivity[[#This Row],[total downtime in hrs]])</f>
        <v>0.81</v>
      </c>
      <c r="P266" s="9">
        <f>IF(line_productivity[[#This Row],[working hours of operator]]=line_productivity[[#This Row],[total downtime in hr2]],(line_productivity[[#This Row],[working hours of operator]]+line_productivity[[#This Row],[total downtime in hr2]])*0.9,line_productivity[[#This Row],[working hours of operator]])</f>
        <v>2.7610866666666682</v>
      </c>
    </row>
    <row r="267" spans="1:16" x14ac:dyDescent="0.25">
      <c r="A267" s="10">
        <v>45594</v>
      </c>
      <c r="B267" t="s">
        <v>22</v>
      </c>
      <c r="C267" s="8">
        <v>422376</v>
      </c>
      <c r="D267" t="s">
        <v>51</v>
      </c>
      <c r="E267" s="26" t="s">
        <v>506</v>
      </c>
      <c r="F267" s="25" t="s">
        <v>507</v>
      </c>
      <c r="G267" s="13">
        <v>1</v>
      </c>
      <c r="H267" s="13">
        <f>line_downtime[[#This Row],[total downtime in mins]]</f>
        <v>54.6</v>
      </c>
      <c r="I267" s="18" t="s">
        <v>88</v>
      </c>
      <c r="J267" t="str">
        <f t="shared" si="4"/>
        <v>Evening Shift</v>
      </c>
      <c r="K267" s="9">
        <f>IF(line_productivity[[#This Row],[End time]]&lt;line_productivity[[#This Row],[Start Time]],((line_productivity[[#This Row],[End time]]+1)-line_productivity[[#This Row],[Start Time]])*24,(line_productivity[[#This Row],[End time]]-line_productivity[[#This Row],[Start Time]])*24)</f>
        <v>2.8967194444444466</v>
      </c>
      <c r="L267" s="9">
        <f>MAX(0,line_productivity[[#This Row],[working hours3]]-line_productivity[[#This Row],[total downtime in hr2]])</f>
        <v>1.9867194444444465</v>
      </c>
      <c r="M267" s="13">
        <f>IF(line_productivity[[#This Row],[Total downtime in min]]&gt;85,85,line_productivity[[#This Row],[Total downtime in min]])</f>
        <v>54.6</v>
      </c>
      <c r="N267" s="9">
        <f>line_productivity[[#This Row],[total downtime in min 2]]/60</f>
        <v>0.91</v>
      </c>
      <c r="O267" s="9">
        <f>IF(line_productivity[[#This Row],[total downtime in hrs]]&gt;line_productivity[[#This Row],[working hours of operator]],line_productivity[[#This Row],[working hours of operator]],line_productivity[[#This Row],[total downtime in hrs]])</f>
        <v>0.91</v>
      </c>
      <c r="P267" s="9">
        <f>IF(line_productivity[[#This Row],[working hours of operator]]=line_productivity[[#This Row],[total downtime in hr2]],(line_productivity[[#This Row],[working hours of operator]]+line_productivity[[#This Row],[total downtime in hr2]])*0.9,line_productivity[[#This Row],[working hours of operator]])</f>
        <v>2.8967194444444466</v>
      </c>
    </row>
    <row r="268" spans="1:16" x14ac:dyDescent="0.25">
      <c r="A268" s="10">
        <v>45595</v>
      </c>
      <c r="B268" t="s">
        <v>21</v>
      </c>
      <c r="C268" s="8">
        <v>422377</v>
      </c>
      <c r="D268" t="s">
        <v>50</v>
      </c>
      <c r="E268" s="26" t="s">
        <v>126</v>
      </c>
      <c r="F268" s="25" t="s">
        <v>508</v>
      </c>
      <c r="G268" s="13">
        <v>1</v>
      </c>
      <c r="H268" s="13">
        <f>line_downtime[[#This Row],[total downtime in mins]]</f>
        <v>42.599999999999994</v>
      </c>
      <c r="I268" s="18" t="s">
        <v>76</v>
      </c>
      <c r="J268" t="str">
        <f t="shared" si="4"/>
        <v>Morning Shift</v>
      </c>
      <c r="K268" s="9">
        <f>IF(line_productivity[[#This Row],[End time]]&lt;line_productivity[[#This Row],[Start Time]],((line_productivity[[#This Row],[End time]]+1)-line_productivity[[#This Row],[Start Time]])*24,(line_productivity[[#This Row],[End time]]-line_productivity[[#This Row],[Start Time]])*24)</f>
        <v>2.3802005555555565</v>
      </c>
      <c r="L268" s="9">
        <f>MAX(0,line_productivity[[#This Row],[working hours3]]-line_productivity[[#This Row],[total downtime in hr2]])</f>
        <v>1.6702005555555566</v>
      </c>
      <c r="M268" s="13">
        <f>IF(line_productivity[[#This Row],[Total downtime in min]]&gt;85,85,line_productivity[[#This Row],[Total downtime in min]])</f>
        <v>42.599999999999994</v>
      </c>
      <c r="N268" s="9">
        <f>line_productivity[[#This Row],[total downtime in min 2]]/60</f>
        <v>0.70999999999999985</v>
      </c>
      <c r="O268" s="9">
        <f>IF(line_productivity[[#This Row],[total downtime in hrs]]&gt;line_productivity[[#This Row],[working hours of operator]],line_productivity[[#This Row],[working hours of operator]],line_productivity[[#This Row],[total downtime in hrs]])</f>
        <v>0.70999999999999985</v>
      </c>
      <c r="P268" s="9">
        <f>IF(line_productivity[[#This Row],[working hours of operator]]=line_productivity[[#This Row],[total downtime in hr2]],(line_productivity[[#This Row],[working hours of operator]]+line_productivity[[#This Row],[total downtime in hr2]])*0.9,line_productivity[[#This Row],[working hours of operator]])</f>
        <v>2.3802005555555565</v>
      </c>
    </row>
    <row r="269" spans="1:16" x14ac:dyDescent="0.25">
      <c r="A269" s="10">
        <v>45595</v>
      </c>
      <c r="B269" t="s">
        <v>19</v>
      </c>
      <c r="C269" s="8">
        <v>422378</v>
      </c>
      <c r="D269" t="s">
        <v>49</v>
      </c>
      <c r="E269" s="26" t="s">
        <v>509</v>
      </c>
      <c r="F269" s="25" t="s">
        <v>510</v>
      </c>
      <c r="G269" s="13">
        <v>1</v>
      </c>
      <c r="H269" s="13">
        <f>line_downtime[[#This Row],[total downtime in mins]]</f>
        <v>21</v>
      </c>
      <c r="I269" s="18" t="s">
        <v>66</v>
      </c>
      <c r="J269" t="str">
        <f t="shared" si="4"/>
        <v>Morning Shift</v>
      </c>
      <c r="K269" s="9">
        <f>IF(line_productivity[[#This Row],[End time]]&lt;line_productivity[[#This Row],[Start Time]],((line_productivity[[#This Row],[End time]]+1)-line_productivity[[#This Row],[Start Time]])*24,(line_productivity[[#This Row],[End time]]-line_productivity[[#This Row],[Start Time]])*24)</f>
        <v>2.018720833333334</v>
      </c>
      <c r="L269" s="9">
        <f>MAX(0,line_productivity[[#This Row],[working hours3]]-line_productivity[[#This Row],[total downtime in hr2]])</f>
        <v>1.6687208333333339</v>
      </c>
      <c r="M269" s="13">
        <f>IF(line_productivity[[#This Row],[Total downtime in min]]&gt;85,85,line_productivity[[#This Row],[Total downtime in min]])</f>
        <v>21</v>
      </c>
      <c r="N269" s="9">
        <f>line_productivity[[#This Row],[total downtime in min 2]]/60</f>
        <v>0.35</v>
      </c>
      <c r="O269" s="9">
        <f>IF(line_productivity[[#This Row],[total downtime in hrs]]&gt;line_productivity[[#This Row],[working hours of operator]],line_productivity[[#This Row],[working hours of operator]],line_productivity[[#This Row],[total downtime in hrs]])</f>
        <v>0.35</v>
      </c>
      <c r="P269" s="9">
        <f>IF(line_productivity[[#This Row],[working hours of operator]]=line_productivity[[#This Row],[total downtime in hr2]],(line_productivity[[#This Row],[working hours of operator]]+line_productivity[[#This Row],[total downtime in hr2]])*0.9,line_productivity[[#This Row],[working hours of operator]])</f>
        <v>2.018720833333334</v>
      </c>
    </row>
    <row r="270" spans="1:16" x14ac:dyDescent="0.25">
      <c r="A270" s="10">
        <v>45595</v>
      </c>
      <c r="B270" t="s">
        <v>20</v>
      </c>
      <c r="C270" s="8">
        <v>422379</v>
      </c>
      <c r="D270" t="s">
        <v>52</v>
      </c>
      <c r="E270" s="26" t="s">
        <v>511</v>
      </c>
      <c r="F270" s="25" t="s">
        <v>512</v>
      </c>
      <c r="G270" s="13">
        <v>1</v>
      </c>
      <c r="H270" s="13">
        <f>line_downtime[[#This Row],[total downtime in mins]]</f>
        <v>73.800000000000011</v>
      </c>
      <c r="I270" s="18" t="s">
        <v>81</v>
      </c>
      <c r="J270" t="str">
        <f t="shared" si="4"/>
        <v>Morning Shift</v>
      </c>
      <c r="K270" s="9">
        <f>IF(line_productivity[[#This Row],[End time]]&lt;line_productivity[[#This Row],[Start Time]],((line_productivity[[#This Row],[End time]]+1)-line_productivity[[#This Row],[Start Time]])*24,(line_productivity[[#This Row],[End time]]-line_productivity[[#This Row],[Start Time]])*24)</f>
        <v>2.2644605555555537</v>
      </c>
      <c r="L270" s="9">
        <f>MAX(0,line_productivity[[#This Row],[working hours3]]-line_productivity[[#This Row],[total downtime in hr2]])</f>
        <v>1.0344605555555535</v>
      </c>
      <c r="M270" s="13">
        <f>IF(line_productivity[[#This Row],[Total downtime in min]]&gt;85,85,line_productivity[[#This Row],[Total downtime in min]])</f>
        <v>73.800000000000011</v>
      </c>
      <c r="N270" s="9">
        <f>line_productivity[[#This Row],[total downtime in min 2]]/60</f>
        <v>1.2300000000000002</v>
      </c>
      <c r="O270" s="9">
        <f>IF(line_productivity[[#This Row],[total downtime in hrs]]&gt;line_productivity[[#This Row],[working hours of operator]],line_productivity[[#This Row],[working hours of operator]],line_productivity[[#This Row],[total downtime in hrs]])</f>
        <v>1.2300000000000002</v>
      </c>
      <c r="P270" s="9">
        <f>IF(line_productivity[[#This Row],[working hours of operator]]=line_productivity[[#This Row],[total downtime in hr2]],(line_productivity[[#This Row],[working hours of operator]]+line_productivity[[#This Row],[total downtime in hr2]])*0.9,line_productivity[[#This Row],[working hours of operator]])</f>
        <v>2.2644605555555537</v>
      </c>
    </row>
    <row r="271" spans="1:16" x14ac:dyDescent="0.25">
      <c r="A271" s="10">
        <v>45595</v>
      </c>
      <c r="B271" t="s">
        <v>22</v>
      </c>
      <c r="C271" s="8">
        <v>422380</v>
      </c>
      <c r="D271" t="s">
        <v>49</v>
      </c>
      <c r="E271" s="26" t="s">
        <v>513</v>
      </c>
      <c r="F271" s="25" t="s">
        <v>514</v>
      </c>
      <c r="G271" s="13">
        <v>1</v>
      </c>
      <c r="H271" s="13">
        <f>line_downtime[[#This Row],[total downtime in mins]]</f>
        <v>37.200000000000003</v>
      </c>
      <c r="I271" s="18" t="s">
        <v>92</v>
      </c>
      <c r="J271" t="str">
        <f t="shared" si="4"/>
        <v>Evening Shift</v>
      </c>
      <c r="K271" s="9">
        <f>IF(line_productivity[[#This Row],[End time]]&lt;line_productivity[[#This Row],[Start Time]],((line_productivity[[#This Row],[End time]]+1)-line_productivity[[#This Row],[Start Time]])*24,(line_productivity[[#This Row],[End time]]-line_productivity[[#This Row],[Start Time]])*24)</f>
        <v>1.7338738888888923</v>
      </c>
      <c r="L271" s="9">
        <f>MAX(0,line_productivity[[#This Row],[working hours3]]-line_productivity[[#This Row],[total downtime in hr2]])</f>
        <v>1.1138738888888922</v>
      </c>
      <c r="M271" s="13">
        <f>IF(line_productivity[[#This Row],[Total downtime in min]]&gt;85,85,line_productivity[[#This Row],[Total downtime in min]])</f>
        <v>37.200000000000003</v>
      </c>
      <c r="N271" s="9">
        <f>line_productivity[[#This Row],[total downtime in min 2]]/60</f>
        <v>0.62</v>
      </c>
      <c r="O271" s="9">
        <f>IF(line_productivity[[#This Row],[total downtime in hrs]]&gt;line_productivity[[#This Row],[working hours of operator]],line_productivity[[#This Row],[working hours of operator]],line_productivity[[#This Row],[total downtime in hrs]])</f>
        <v>0.62</v>
      </c>
      <c r="P271" s="9">
        <f>IF(line_productivity[[#This Row],[working hours of operator]]=line_productivity[[#This Row],[total downtime in hr2]],(line_productivity[[#This Row],[working hours of operator]]+line_productivity[[#This Row],[total downtime in hr2]])*0.9,line_productivity[[#This Row],[working hours of operator]])</f>
        <v>1.7338738888888923</v>
      </c>
    </row>
    <row r="272" spans="1:16" x14ac:dyDescent="0.25">
      <c r="A272" s="10">
        <v>45596</v>
      </c>
      <c r="B272" t="s">
        <v>22</v>
      </c>
      <c r="C272" s="8">
        <v>422381</v>
      </c>
      <c r="D272" t="s">
        <v>50</v>
      </c>
      <c r="E272" s="26" t="s">
        <v>126</v>
      </c>
      <c r="F272" s="25" t="s">
        <v>515</v>
      </c>
      <c r="G272" s="13">
        <v>1</v>
      </c>
      <c r="H272" s="13">
        <f>line_downtime[[#This Row],[total downtime in mins]]</f>
        <v>21.599999999999998</v>
      </c>
      <c r="I272" s="18" t="s">
        <v>88</v>
      </c>
      <c r="J272" t="str">
        <f t="shared" si="4"/>
        <v>Morning Shift</v>
      </c>
      <c r="K272" s="9">
        <f>IF(line_productivity[[#This Row],[End time]]&lt;line_productivity[[#This Row],[Start Time]],((line_productivity[[#This Row],[End time]]+1)-line_productivity[[#This Row],[Start Time]])*24,(line_productivity[[#This Row],[End time]]-line_productivity[[#This Row],[Start Time]])*24)</f>
        <v>2.115463611111112</v>
      </c>
      <c r="L272" s="9">
        <f>MAX(0,line_productivity[[#This Row],[working hours3]]-line_productivity[[#This Row],[total downtime in hr2]])</f>
        <v>1.7554636111111122</v>
      </c>
      <c r="M272" s="13">
        <f>IF(line_productivity[[#This Row],[Total downtime in min]]&gt;85,85,line_productivity[[#This Row],[Total downtime in min]])</f>
        <v>21.599999999999998</v>
      </c>
      <c r="N272" s="9">
        <f>line_productivity[[#This Row],[total downtime in min 2]]/60</f>
        <v>0.36</v>
      </c>
      <c r="O272" s="9">
        <f>IF(line_productivity[[#This Row],[total downtime in hrs]]&gt;line_productivity[[#This Row],[working hours of operator]],line_productivity[[#This Row],[working hours of operator]],line_productivity[[#This Row],[total downtime in hrs]])</f>
        <v>0.36</v>
      </c>
      <c r="P272" s="9">
        <f>IF(line_productivity[[#This Row],[working hours of operator]]=line_productivity[[#This Row],[total downtime in hr2]],(line_productivity[[#This Row],[working hours of operator]]+line_productivity[[#This Row],[total downtime in hr2]])*0.9,line_productivity[[#This Row],[working hours of operator]])</f>
        <v>2.115463611111112</v>
      </c>
    </row>
    <row r="273" spans="1:16" x14ac:dyDescent="0.25">
      <c r="A273" s="10">
        <v>45596</v>
      </c>
      <c r="B273" t="s">
        <v>19</v>
      </c>
      <c r="C273" s="8">
        <v>422382</v>
      </c>
      <c r="D273" t="s">
        <v>49</v>
      </c>
      <c r="E273" s="26" t="s">
        <v>516</v>
      </c>
      <c r="F273" s="25" t="s">
        <v>517</v>
      </c>
      <c r="G273" s="13">
        <v>1</v>
      </c>
      <c r="H273" s="13">
        <f>line_downtime[[#This Row],[total downtime in mins]]</f>
        <v>14.399999999999999</v>
      </c>
      <c r="I273" s="18" t="s">
        <v>74</v>
      </c>
      <c r="J273" t="str">
        <f t="shared" si="4"/>
        <v>Morning Shift</v>
      </c>
      <c r="K273" s="9">
        <f>IF(line_productivity[[#This Row],[End time]]&lt;line_productivity[[#This Row],[Start Time]],((line_productivity[[#This Row],[End time]]+1)-line_productivity[[#This Row],[Start Time]])*24,(line_productivity[[#This Row],[End time]]-line_productivity[[#This Row],[Start Time]])*24)</f>
        <v>2.5176883333333344</v>
      </c>
      <c r="L273" s="9">
        <f>MAX(0,line_productivity[[#This Row],[working hours3]]-line_productivity[[#This Row],[total downtime in hr2]])</f>
        <v>2.2776883333333346</v>
      </c>
      <c r="M273" s="13">
        <f>IF(line_productivity[[#This Row],[Total downtime in min]]&gt;85,85,line_productivity[[#This Row],[Total downtime in min]])</f>
        <v>14.399999999999999</v>
      </c>
      <c r="N273" s="9">
        <f>line_productivity[[#This Row],[total downtime in min 2]]/60</f>
        <v>0.23999999999999996</v>
      </c>
      <c r="O273" s="9">
        <f>IF(line_productivity[[#This Row],[total downtime in hrs]]&gt;line_productivity[[#This Row],[working hours of operator]],line_productivity[[#This Row],[working hours of operator]],line_productivity[[#This Row],[total downtime in hrs]])</f>
        <v>0.23999999999999996</v>
      </c>
      <c r="P273" s="9">
        <f>IF(line_productivity[[#This Row],[working hours of operator]]=line_productivity[[#This Row],[total downtime in hr2]],(line_productivity[[#This Row],[working hours of operator]]+line_productivity[[#This Row],[total downtime in hr2]])*0.9,line_productivity[[#This Row],[working hours of operator]])</f>
        <v>2.5176883333333344</v>
      </c>
    </row>
    <row r="274" spans="1:16" x14ac:dyDescent="0.25">
      <c r="A274" s="10">
        <v>45596</v>
      </c>
      <c r="B274" t="s">
        <v>18</v>
      </c>
      <c r="C274" s="8">
        <v>422383</v>
      </c>
      <c r="D274" t="s">
        <v>51</v>
      </c>
      <c r="E274" s="26" t="s">
        <v>518</v>
      </c>
      <c r="F274" s="25" t="s">
        <v>519</v>
      </c>
      <c r="G274" s="13">
        <v>1</v>
      </c>
      <c r="H274" s="13">
        <f>line_downtime[[#This Row],[total downtime in mins]]</f>
        <v>12</v>
      </c>
      <c r="I274" s="18" t="s">
        <v>99</v>
      </c>
      <c r="J274" t="str">
        <f t="shared" si="4"/>
        <v>Morning Shift</v>
      </c>
      <c r="K274" s="9">
        <f>IF(line_productivity[[#This Row],[End time]]&lt;line_productivity[[#This Row],[Start Time]],((line_productivity[[#This Row],[End time]]+1)-line_productivity[[#This Row],[Start Time]])*24,(line_productivity[[#This Row],[End time]]-line_productivity[[#This Row],[Start Time]])*24)</f>
        <v>2.6797541666666693</v>
      </c>
      <c r="L274" s="9">
        <f>MAX(0,line_productivity[[#This Row],[working hours3]]-line_productivity[[#This Row],[total downtime in hr2]])</f>
        <v>2.4797541666666691</v>
      </c>
      <c r="M274" s="13">
        <f>IF(line_productivity[[#This Row],[Total downtime in min]]&gt;85,85,line_productivity[[#This Row],[Total downtime in min]])</f>
        <v>12</v>
      </c>
      <c r="N274" s="9">
        <f>line_productivity[[#This Row],[total downtime in min 2]]/60</f>
        <v>0.2</v>
      </c>
      <c r="O274" s="9">
        <f>IF(line_productivity[[#This Row],[total downtime in hrs]]&gt;line_productivity[[#This Row],[working hours of operator]],line_productivity[[#This Row],[working hours of operator]],line_productivity[[#This Row],[total downtime in hrs]])</f>
        <v>0.2</v>
      </c>
      <c r="P274" s="9">
        <f>IF(line_productivity[[#This Row],[working hours of operator]]=line_productivity[[#This Row],[total downtime in hr2]],(line_productivity[[#This Row],[working hours of operator]]+line_productivity[[#This Row],[total downtime in hr2]])*0.9,line_productivity[[#This Row],[working hours of operator]])</f>
        <v>2.6797541666666693</v>
      </c>
    </row>
    <row r="275" spans="1:16" x14ac:dyDescent="0.25">
      <c r="A275" s="10">
        <v>45596</v>
      </c>
      <c r="B275" t="s">
        <v>19</v>
      </c>
      <c r="C275" s="8">
        <v>422384</v>
      </c>
      <c r="D275" t="s">
        <v>44</v>
      </c>
      <c r="E275" s="26" t="s">
        <v>520</v>
      </c>
      <c r="F275" s="25" t="s">
        <v>521</v>
      </c>
      <c r="G275" s="13">
        <v>1</v>
      </c>
      <c r="H275" s="13">
        <f>line_downtime[[#This Row],[total downtime in mins]]</f>
        <v>58.199999999999996</v>
      </c>
      <c r="I275" s="18" t="s">
        <v>76</v>
      </c>
      <c r="J275" t="str">
        <f t="shared" si="4"/>
        <v>Morning Shift</v>
      </c>
      <c r="K275" s="9">
        <f>IF(line_productivity[[#This Row],[End time]]&lt;line_productivity[[#This Row],[Start Time]],((line_productivity[[#This Row],[End time]]+1)-line_productivity[[#This Row],[Start Time]])*24,(line_productivity[[#This Row],[End time]]-line_productivity[[#This Row],[Start Time]])*24)</f>
        <v>2.5799069444444451</v>
      </c>
      <c r="L275" s="9">
        <f>MAX(0,line_productivity[[#This Row],[working hours3]]-line_productivity[[#This Row],[total downtime in hr2]])</f>
        <v>1.6099069444444452</v>
      </c>
      <c r="M275" s="13">
        <f>IF(line_productivity[[#This Row],[Total downtime in min]]&gt;85,85,line_productivity[[#This Row],[Total downtime in min]])</f>
        <v>58.199999999999996</v>
      </c>
      <c r="N275" s="9">
        <f>line_productivity[[#This Row],[total downtime in min 2]]/60</f>
        <v>0.97</v>
      </c>
      <c r="O275" s="9">
        <f>IF(line_productivity[[#This Row],[total downtime in hrs]]&gt;line_productivity[[#This Row],[working hours of operator]],line_productivity[[#This Row],[working hours of operator]],line_productivity[[#This Row],[total downtime in hrs]])</f>
        <v>0.97</v>
      </c>
      <c r="P275" s="9">
        <f>IF(line_productivity[[#This Row],[working hours of operator]]=line_productivity[[#This Row],[total downtime in hr2]],(line_productivity[[#This Row],[working hours of operator]]+line_productivity[[#This Row],[total downtime in hr2]])*0.9,line_productivity[[#This Row],[working hours of operator]])</f>
        <v>2.5799069444444451</v>
      </c>
    </row>
    <row r="276" spans="1:16" x14ac:dyDescent="0.25">
      <c r="A276" s="10">
        <v>45597</v>
      </c>
      <c r="B276" t="s">
        <v>18</v>
      </c>
      <c r="C276" s="8">
        <v>422385</v>
      </c>
      <c r="D276" t="s">
        <v>50</v>
      </c>
      <c r="E276" s="26" t="s">
        <v>126</v>
      </c>
      <c r="F276" s="25" t="s">
        <v>522</v>
      </c>
      <c r="G276" s="13">
        <v>1</v>
      </c>
      <c r="H276" s="13">
        <f>line_downtime[[#This Row],[total downtime in mins]]</f>
        <v>108.6</v>
      </c>
      <c r="I276" s="18" t="s">
        <v>72</v>
      </c>
      <c r="J276" t="str">
        <f t="shared" si="4"/>
        <v>Morning Shift</v>
      </c>
      <c r="K276" s="9">
        <f>IF(line_productivity[[#This Row],[End time]]&lt;line_productivity[[#This Row],[Start Time]],((line_productivity[[#This Row],[End time]]+1)-line_productivity[[#This Row],[Start Time]])*24,(line_productivity[[#This Row],[End time]]-line_productivity[[#This Row],[Start Time]])*24)</f>
        <v>2.7823541666666673</v>
      </c>
      <c r="L276" s="9">
        <f>MAX(0,line_productivity[[#This Row],[working hours3]]-line_productivity[[#This Row],[total downtime in hr2]])</f>
        <v>1.3656875000000006</v>
      </c>
      <c r="M276" s="13">
        <f>IF(line_productivity[[#This Row],[Total downtime in min]]&gt;85,85,line_productivity[[#This Row],[Total downtime in min]])</f>
        <v>85</v>
      </c>
      <c r="N276" s="9">
        <f>line_productivity[[#This Row],[total downtime in min 2]]/60</f>
        <v>1.4166666666666667</v>
      </c>
      <c r="O276" s="9">
        <f>IF(line_productivity[[#This Row],[total downtime in hrs]]&gt;line_productivity[[#This Row],[working hours of operator]],line_productivity[[#This Row],[working hours of operator]],line_productivity[[#This Row],[total downtime in hrs]])</f>
        <v>1.4166666666666667</v>
      </c>
      <c r="P276" s="9">
        <f>IF(line_productivity[[#This Row],[working hours of operator]]=line_productivity[[#This Row],[total downtime in hr2]],(line_productivity[[#This Row],[working hours of operator]]+line_productivity[[#This Row],[total downtime in hr2]])*0.9,line_productivity[[#This Row],[working hours of operator]])</f>
        <v>2.7823541666666673</v>
      </c>
    </row>
    <row r="277" spans="1:16" x14ac:dyDescent="0.25">
      <c r="A277" s="10">
        <v>45597</v>
      </c>
      <c r="B277" t="s">
        <v>21</v>
      </c>
      <c r="C277" s="8">
        <v>422386</v>
      </c>
      <c r="D277" t="s">
        <v>44</v>
      </c>
      <c r="E277" s="26" t="s">
        <v>523</v>
      </c>
      <c r="F277" s="25" t="s">
        <v>524</v>
      </c>
      <c r="G277" s="13">
        <v>1</v>
      </c>
      <c r="H277" s="13">
        <f>line_downtime[[#This Row],[total downtime in mins]]</f>
        <v>10.8</v>
      </c>
      <c r="I277" s="18" t="s">
        <v>111</v>
      </c>
      <c r="J277" t="str">
        <f t="shared" si="4"/>
        <v>Morning Shift</v>
      </c>
      <c r="K277" s="9">
        <f>IF(line_productivity[[#This Row],[End time]]&lt;line_productivity[[#This Row],[Start Time]],((line_productivity[[#This Row],[End time]]+1)-line_productivity[[#This Row],[Start Time]])*24,(line_productivity[[#This Row],[End time]]-line_productivity[[#This Row],[Start Time]])*24)</f>
        <v>2.59767138888889</v>
      </c>
      <c r="L277" s="9">
        <f>MAX(0,line_productivity[[#This Row],[working hours3]]-line_productivity[[#This Row],[total downtime in hr2]])</f>
        <v>2.4176713888888899</v>
      </c>
      <c r="M277" s="13">
        <f>IF(line_productivity[[#This Row],[Total downtime in min]]&gt;85,85,line_productivity[[#This Row],[Total downtime in min]])</f>
        <v>10.8</v>
      </c>
      <c r="N277" s="9">
        <f>line_productivity[[#This Row],[total downtime in min 2]]/60</f>
        <v>0.18000000000000002</v>
      </c>
      <c r="O277" s="9">
        <f>IF(line_productivity[[#This Row],[total downtime in hrs]]&gt;line_productivity[[#This Row],[working hours of operator]],line_productivity[[#This Row],[working hours of operator]],line_productivity[[#This Row],[total downtime in hrs]])</f>
        <v>0.18000000000000002</v>
      </c>
      <c r="P277" s="9">
        <f>IF(line_productivity[[#This Row],[working hours of operator]]=line_productivity[[#This Row],[total downtime in hr2]],(line_productivity[[#This Row],[working hours of operator]]+line_productivity[[#This Row],[total downtime in hr2]])*0.9,line_productivity[[#This Row],[working hours of operator]])</f>
        <v>2.59767138888889</v>
      </c>
    </row>
    <row r="278" spans="1:16" x14ac:dyDescent="0.25">
      <c r="A278" s="10">
        <v>45597</v>
      </c>
      <c r="B278" t="s">
        <v>20</v>
      </c>
      <c r="C278" s="8">
        <v>422387</v>
      </c>
      <c r="D278" t="s">
        <v>50</v>
      </c>
      <c r="E278" s="26" t="s">
        <v>525</v>
      </c>
      <c r="F278" s="25" t="s">
        <v>526</v>
      </c>
      <c r="G278" s="13">
        <v>1</v>
      </c>
      <c r="H278" s="13">
        <f>line_downtime[[#This Row],[total downtime in mins]]</f>
        <v>53.4</v>
      </c>
      <c r="I278" s="18" t="s">
        <v>66</v>
      </c>
      <c r="J278" t="str">
        <f t="shared" si="4"/>
        <v>Morning Shift</v>
      </c>
      <c r="K278" s="9">
        <f>IF(line_productivity[[#This Row],[End time]]&lt;line_productivity[[#This Row],[Start Time]],((line_productivity[[#This Row],[End time]]+1)-line_productivity[[#This Row],[Start Time]])*24,(line_productivity[[#This Row],[End time]]-line_productivity[[#This Row],[Start Time]])*24)</f>
        <v>2.5894458333333339</v>
      </c>
      <c r="L278" s="9">
        <f>MAX(0,line_productivity[[#This Row],[working hours3]]-line_productivity[[#This Row],[total downtime in hr2]])</f>
        <v>1.6994458333333338</v>
      </c>
      <c r="M278" s="13">
        <f>IF(line_productivity[[#This Row],[Total downtime in min]]&gt;85,85,line_productivity[[#This Row],[Total downtime in min]])</f>
        <v>53.4</v>
      </c>
      <c r="N278" s="9">
        <f>line_productivity[[#This Row],[total downtime in min 2]]/60</f>
        <v>0.89</v>
      </c>
      <c r="O278" s="9">
        <f>IF(line_productivity[[#This Row],[total downtime in hrs]]&gt;line_productivity[[#This Row],[working hours of operator]],line_productivity[[#This Row],[working hours of operator]],line_productivity[[#This Row],[total downtime in hrs]])</f>
        <v>0.89</v>
      </c>
      <c r="P278" s="9">
        <f>IF(line_productivity[[#This Row],[working hours of operator]]=line_productivity[[#This Row],[total downtime in hr2]],(line_productivity[[#This Row],[working hours of operator]]+line_productivity[[#This Row],[total downtime in hr2]])*0.9,line_productivity[[#This Row],[working hours of operator]])</f>
        <v>2.5894458333333339</v>
      </c>
    </row>
    <row r="279" spans="1:16" x14ac:dyDescent="0.25">
      <c r="A279" s="10">
        <v>45597</v>
      </c>
      <c r="B279" t="s">
        <v>18</v>
      </c>
      <c r="C279" s="8">
        <v>422388</v>
      </c>
      <c r="D279" t="s">
        <v>47</v>
      </c>
      <c r="E279" s="26" t="s">
        <v>527</v>
      </c>
      <c r="F279" s="25" t="s">
        <v>528</v>
      </c>
      <c r="G279" s="13">
        <v>1</v>
      </c>
      <c r="H279" s="13">
        <f>line_downtime[[#This Row],[total downtime in mins]]</f>
        <v>23.400000000000002</v>
      </c>
      <c r="I279" s="18" t="s">
        <v>81</v>
      </c>
      <c r="J279" t="str">
        <f t="shared" si="4"/>
        <v>Evening Shift</v>
      </c>
      <c r="K279" s="9">
        <f>IF(line_productivity[[#This Row],[End time]]&lt;line_productivity[[#This Row],[Start Time]],((line_productivity[[#This Row],[End time]]+1)-line_productivity[[#This Row],[Start Time]])*24,(line_productivity[[#This Row],[End time]]-line_productivity[[#This Row],[Start Time]])*24)</f>
        <v>2.7983244444444448</v>
      </c>
      <c r="L279" s="9">
        <f>MAX(0,line_productivity[[#This Row],[working hours3]]-line_productivity[[#This Row],[total downtime in hr2]])</f>
        <v>2.4083244444444447</v>
      </c>
      <c r="M279" s="13">
        <f>IF(line_productivity[[#This Row],[Total downtime in min]]&gt;85,85,line_productivity[[#This Row],[Total downtime in min]])</f>
        <v>23.400000000000002</v>
      </c>
      <c r="N279" s="9">
        <f>line_productivity[[#This Row],[total downtime in min 2]]/60</f>
        <v>0.39</v>
      </c>
      <c r="O279" s="9">
        <f>IF(line_productivity[[#This Row],[total downtime in hrs]]&gt;line_productivity[[#This Row],[working hours of operator]],line_productivity[[#This Row],[working hours of operator]],line_productivity[[#This Row],[total downtime in hrs]])</f>
        <v>0.39</v>
      </c>
      <c r="P279" s="9">
        <f>IF(line_productivity[[#This Row],[working hours of operator]]=line_productivity[[#This Row],[total downtime in hr2]],(line_productivity[[#This Row],[working hours of operator]]+line_productivity[[#This Row],[total downtime in hr2]])*0.9,line_productivity[[#This Row],[working hours of operator]])</f>
        <v>2.7983244444444448</v>
      </c>
    </row>
    <row r="280" spans="1:16" x14ac:dyDescent="0.25">
      <c r="A280" s="10">
        <v>45598</v>
      </c>
      <c r="B280" t="s">
        <v>19</v>
      </c>
      <c r="C280" s="8">
        <v>422389</v>
      </c>
      <c r="D280" t="s">
        <v>44</v>
      </c>
      <c r="E280" s="26" t="s">
        <v>126</v>
      </c>
      <c r="F280" s="25" t="s">
        <v>529</v>
      </c>
      <c r="G280" s="13">
        <v>1</v>
      </c>
      <c r="H280" s="13">
        <f>line_downtime[[#This Row],[total downtime in mins]]</f>
        <v>52.8</v>
      </c>
      <c r="I280" s="18" t="s">
        <v>95</v>
      </c>
      <c r="J280" t="str">
        <f t="shared" si="4"/>
        <v>Morning Shift</v>
      </c>
      <c r="K280" s="9">
        <f>IF(line_productivity[[#This Row],[End time]]&lt;line_productivity[[#This Row],[Start Time]],((line_productivity[[#This Row],[End time]]+1)-line_productivity[[#This Row],[Start Time]])*24,(line_productivity[[#This Row],[End time]]-line_productivity[[#This Row],[Start Time]])*24)</f>
        <v>2.6938222222222228</v>
      </c>
      <c r="L280" s="9">
        <f>MAX(0,line_productivity[[#This Row],[working hours3]]-line_productivity[[#This Row],[total downtime in hr2]])</f>
        <v>1.8138222222222229</v>
      </c>
      <c r="M280" s="13">
        <f>IF(line_productivity[[#This Row],[Total downtime in min]]&gt;85,85,line_productivity[[#This Row],[Total downtime in min]])</f>
        <v>52.8</v>
      </c>
      <c r="N280" s="9">
        <f>line_productivity[[#This Row],[total downtime in min 2]]/60</f>
        <v>0.88</v>
      </c>
      <c r="O280" s="9">
        <f>IF(line_productivity[[#This Row],[total downtime in hrs]]&gt;line_productivity[[#This Row],[working hours of operator]],line_productivity[[#This Row],[working hours of operator]],line_productivity[[#This Row],[total downtime in hrs]])</f>
        <v>0.88</v>
      </c>
      <c r="P280" s="9">
        <f>IF(line_productivity[[#This Row],[working hours of operator]]=line_productivity[[#This Row],[total downtime in hr2]],(line_productivity[[#This Row],[working hours of operator]]+line_productivity[[#This Row],[total downtime in hr2]])*0.9,line_productivity[[#This Row],[working hours of operator]])</f>
        <v>2.6938222222222228</v>
      </c>
    </row>
    <row r="281" spans="1:16" x14ac:dyDescent="0.25">
      <c r="A281" s="10">
        <v>45598</v>
      </c>
      <c r="B281" t="s">
        <v>18</v>
      </c>
      <c r="C281" s="8">
        <v>422390</v>
      </c>
      <c r="D281" t="s">
        <v>47</v>
      </c>
      <c r="E281" s="26" t="s">
        <v>530</v>
      </c>
      <c r="F281" s="25" t="s">
        <v>531</v>
      </c>
      <c r="G281" s="13">
        <v>1</v>
      </c>
      <c r="H281" s="13">
        <f>line_downtime[[#This Row],[total downtime in mins]]</f>
        <v>40.199999999999996</v>
      </c>
      <c r="I281" s="18" t="s">
        <v>78</v>
      </c>
      <c r="J281" t="str">
        <f t="shared" si="4"/>
        <v>Morning Shift</v>
      </c>
      <c r="K281" s="9">
        <f>IF(line_productivity[[#This Row],[End time]]&lt;line_productivity[[#This Row],[Start Time]],((line_productivity[[#This Row],[End time]]+1)-line_productivity[[#This Row],[Start Time]])*24,(line_productivity[[#This Row],[End time]]-line_productivity[[#This Row],[Start Time]])*24)</f>
        <v>2.922847222222221</v>
      </c>
      <c r="L281" s="9">
        <f>MAX(0,line_productivity[[#This Row],[working hours3]]-line_productivity[[#This Row],[total downtime in hr2]])</f>
        <v>2.2528472222222211</v>
      </c>
      <c r="M281" s="13">
        <f>IF(line_productivity[[#This Row],[Total downtime in min]]&gt;85,85,line_productivity[[#This Row],[Total downtime in min]])</f>
        <v>40.199999999999996</v>
      </c>
      <c r="N281" s="9">
        <f>line_productivity[[#This Row],[total downtime in min 2]]/60</f>
        <v>0.66999999999999993</v>
      </c>
      <c r="O281" s="9">
        <f>IF(line_productivity[[#This Row],[total downtime in hrs]]&gt;line_productivity[[#This Row],[working hours of operator]],line_productivity[[#This Row],[working hours of operator]],line_productivity[[#This Row],[total downtime in hrs]])</f>
        <v>0.66999999999999993</v>
      </c>
      <c r="P281" s="9">
        <f>IF(line_productivity[[#This Row],[working hours of operator]]=line_productivity[[#This Row],[total downtime in hr2]],(line_productivity[[#This Row],[working hours of operator]]+line_productivity[[#This Row],[total downtime in hr2]])*0.9,line_productivity[[#This Row],[working hours of operator]])</f>
        <v>2.922847222222221</v>
      </c>
    </row>
    <row r="282" spans="1:16" x14ac:dyDescent="0.25">
      <c r="A282" s="10">
        <v>45598</v>
      </c>
      <c r="B282" t="s">
        <v>18</v>
      </c>
      <c r="C282" s="8">
        <v>422391</v>
      </c>
      <c r="D282" t="s">
        <v>49</v>
      </c>
      <c r="E282" s="26" t="s">
        <v>532</v>
      </c>
      <c r="F282" s="25" t="s">
        <v>533</v>
      </c>
      <c r="G282" s="13">
        <v>1</v>
      </c>
      <c r="H282" s="13">
        <f>line_downtime[[#This Row],[total downtime in mins]]</f>
        <v>30</v>
      </c>
      <c r="I282" s="18" t="s">
        <v>68</v>
      </c>
      <c r="J282" t="str">
        <f t="shared" si="4"/>
        <v>Morning Shift</v>
      </c>
      <c r="K282" s="9">
        <f>IF(line_productivity[[#This Row],[End time]]&lt;line_productivity[[#This Row],[Start Time]],((line_productivity[[#This Row],[End time]]+1)-line_productivity[[#This Row],[Start Time]])*24,(line_productivity[[#This Row],[End time]]-line_productivity[[#This Row],[Start Time]])*24)</f>
        <v>2.8272166666666658</v>
      </c>
      <c r="L282" s="9">
        <f>MAX(0,line_productivity[[#This Row],[working hours3]]-line_productivity[[#This Row],[total downtime in hr2]])</f>
        <v>2.3272166666666658</v>
      </c>
      <c r="M282" s="13">
        <f>IF(line_productivity[[#This Row],[Total downtime in min]]&gt;85,85,line_productivity[[#This Row],[Total downtime in min]])</f>
        <v>30</v>
      </c>
      <c r="N282" s="9">
        <f>line_productivity[[#This Row],[total downtime in min 2]]/60</f>
        <v>0.5</v>
      </c>
      <c r="O282" s="9">
        <f>IF(line_productivity[[#This Row],[total downtime in hrs]]&gt;line_productivity[[#This Row],[working hours of operator]],line_productivity[[#This Row],[working hours of operator]],line_productivity[[#This Row],[total downtime in hrs]])</f>
        <v>0.5</v>
      </c>
      <c r="P282" s="9">
        <f>IF(line_productivity[[#This Row],[working hours of operator]]=line_productivity[[#This Row],[total downtime in hr2]],(line_productivity[[#This Row],[working hours of operator]]+line_productivity[[#This Row],[total downtime in hr2]])*0.9,line_productivity[[#This Row],[working hours of operator]])</f>
        <v>2.8272166666666658</v>
      </c>
    </row>
    <row r="283" spans="1:16" x14ac:dyDescent="0.25">
      <c r="A283" s="10">
        <v>45598</v>
      </c>
      <c r="B283" t="s">
        <v>22</v>
      </c>
      <c r="C283" s="8">
        <v>422392</v>
      </c>
      <c r="D283" t="s">
        <v>49</v>
      </c>
      <c r="E283" s="26" t="s">
        <v>534</v>
      </c>
      <c r="F283" s="25" t="s">
        <v>535</v>
      </c>
      <c r="G283" s="13">
        <v>1</v>
      </c>
      <c r="H283" s="13">
        <f>line_downtime[[#This Row],[total downtime in mins]]</f>
        <v>24.599999999999998</v>
      </c>
      <c r="I283" s="18" t="s">
        <v>111</v>
      </c>
      <c r="J283" t="str">
        <f t="shared" si="4"/>
        <v>Evening Shift</v>
      </c>
      <c r="K283" s="9">
        <f>IF(line_productivity[[#This Row],[End time]]&lt;line_productivity[[#This Row],[Start Time]],((line_productivity[[#This Row],[End time]]+1)-line_productivity[[#This Row],[Start Time]])*24,(line_productivity[[#This Row],[End time]]-line_productivity[[#This Row],[Start Time]])*24)</f>
        <v>2.0593347222222231</v>
      </c>
      <c r="L283" s="9">
        <f>MAX(0,line_productivity[[#This Row],[working hours3]]-line_productivity[[#This Row],[total downtime in hr2]])</f>
        <v>1.6493347222222232</v>
      </c>
      <c r="M283" s="13">
        <f>IF(line_productivity[[#This Row],[Total downtime in min]]&gt;85,85,line_productivity[[#This Row],[Total downtime in min]])</f>
        <v>24.599999999999998</v>
      </c>
      <c r="N283" s="9">
        <f>line_productivity[[#This Row],[total downtime in min 2]]/60</f>
        <v>0.41</v>
      </c>
      <c r="O283" s="9">
        <f>IF(line_productivity[[#This Row],[total downtime in hrs]]&gt;line_productivity[[#This Row],[working hours of operator]],line_productivity[[#This Row],[working hours of operator]],line_productivity[[#This Row],[total downtime in hrs]])</f>
        <v>0.41</v>
      </c>
      <c r="P283" s="9">
        <f>IF(line_productivity[[#This Row],[working hours of operator]]=line_productivity[[#This Row],[total downtime in hr2]],(line_productivity[[#This Row],[working hours of operator]]+line_productivity[[#This Row],[total downtime in hr2]])*0.9,line_productivity[[#This Row],[working hours of operator]])</f>
        <v>2.0593347222222231</v>
      </c>
    </row>
    <row r="284" spans="1:16" x14ac:dyDescent="0.25">
      <c r="A284" s="10">
        <v>45599</v>
      </c>
      <c r="B284" t="s">
        <v>20</v>
      </c>
      <c r="C284" s="8">
        <v>422393</v>
      </c>
      <c r="D284" t="s">
        <v>51</v>
      </c>
      <c r="E284" s="26" t="s">
        <v>126</v>
      </c>
      <c r="F284" s="25" t="s">
        <v>536</v>
      </c>
      <c r="G284" s="13">
        <v>1</v>
      </c>
      <c r="H284" s="13">
        <f>line_downtime[[#This Row],[total downtime in mins]]</f>
        <v>55.2</v>
      </c>
      <c r="I284" s="18" t="s">
        <v>88</v>
      </c>
      <c r="J284" t="str">
        <f t="shared" si="4"/>
        <v>Morning Shift</v>
      </c>
      <c r="K284" s="9">
        <f>IF(line_productivity[[#This Row],[End time]]&lt;line_productivity[[#This Row],[Start Time]],((line_productivity[[#This Row],[End time]]+1)-line_productivity[[#This Row],[Start Time]])*24,(line_productivity[[#This Row],[End time]]-line_productivity[[#This Row],[Start Time]])*24)</f>
        <v>2.9648250000000007</v>
      </c>
      <c r="L284" s="9">
        <f>MAX(0,line_productivity[[#This Row],[working hours3]]-line_productivity[[#This Row],[total downtime in hr2]])</f>
        <v>2.0448250000000008</v>
      </c>
      <c r="M284" s="13">
        <f>IF(line_productivity[[#This Row],[Total downtime in min]]&gt;85,85,line_productivity[[#This Row],[Total downtime in min]])</f>
        <v>55.2</v>
      </c>
      <c r="N284" s="9">
        <f>line_productivity[[#This Row],[total downtime in min 2]]/60</f>
        <v>0.92</v>
      </c>
      <c r="O284" s="9">
        <f>IF(line_productivity[[#This Row],[total downtime in hrs]]&gt;line_productivity[[#This Row],[working hours of operator]],line_productivity[[#This Row],[working hours of operator]],line_productivity[[#This Row],[total downtime in hrs]])</f>
        <v>0.92</v>
      </c>
      <c r="P284" s="9">
        <f>IF(line_productivity[[#This Row],[working hours of operator]]=line_productivity[[#This Row],[total downtime in hr2]],(line_productivity[[#This Row],[working hours of operator]]+line_productivity[[#This Row],[total downtime in hr2]])*0.9,line_productivity[[#This Row],[working hours of operator]])</f>
        <v>2.9648250000000007</v>
      </c>
    </row>
    <row r="285" spans="1:16" x14ac:dyDescent="0.25">
      <c r="A285" s="10">
        <v>45599</v>
      </c>
      <c r="B285" t="s">
        <v>22</v>
      </c>
      <c r="C285" s="8">
        <v>422394</v>
      </c>
      <c r="D285" t="s">
        <v>43</v>
      </c>
      <c r="E285" s="26" t="s">
        <v>537</v>
      </c>
      <c r="F285" s="25" t="s">
        <v>538</v>
      </c>
      <c r="G285" s="13">
        <v>1</v>
      </c>
      <c r="H285" s="13">
        <f>line_downtime[[#This Row],[total downtime in mins]]</f>
        <v>12.6</v>
      </c>
      <c r="I285" s="18" t="s">
        <v>88</v>
      </c>
      <c r="J285" t="str">
        <f t="shared" si="4"/>
        <v>Morning Shift</v>
      </c>
      <c r="K285" s="9">
        <f>IF(line_productivity[[#This Row],[End time]]&lt;line_productivity[[#This Row],[Start Time]],((line_productivity[[#This Row],[End time]]+1)-line_productivity[[#This Row],[Start Time]])*24,(line_productivity[[#This Row],[End time]]-line_productivity[[#This Row],[Start Time]])*24)</f>
        <v>2.9650438888888897</v>
      </c>
      <c r="L285" s="9">
        <f>MAX(0,line_productivity[[#This Row],[working hours3]]-line_productivity[[#This Row],[total downtime in hr2]])</f>
        <v>2.7550438888888897</v>
      </c>
      <c r="M285" s="13">
        <f>IF(line_productivity[[#This Row],[Total downtime in min]]&gt;85,85,line_productivity[[#This Row],[Total downtime in min]])</f>
        <v>12.6</v>
      </c>
      <c r="N285" s="9">
        <f>line_productivity[[#This Row],[total downtime in min 2]]/60</f>
        <v>0.21</v>
      </c>
      <c r="O285" s="9">
        <f>IF(line_productivity[[#This Row],[total downtime in hrs]]&gt;line_productivity[[#This Row],[working hours of operator]],line_productivity[[#This Row],[working hours of operator]],line_productivity[[#This Row],[total downtime in hrs]])</f>
        <v>0.21</v>
      </c>
      <c r="P285" s="9">
        <f>IF(line_productivity[[#This Row],[working hours of operator]]=line_productivity[[#This Row],[total downtime in hr2]],(line_productivity[[#This Row],[working hours of operator]]+line_productivity[[#This Row],[total downtime in hr2]])*0.9,line_productivity[[#This Row],[working hours of operator]])</f>
        <v>2.9650438888888897</v>
      </c>
    </row>
    <row r="286" spans="1:16" x14ac:dyDescent="0.25">
      <c r="A286" s="10">
        <v>45599</v>
      </c>
      <c r="B286" t="s">
        <v>21</v>
      </c>
      <c r="C286" s="8">
        <v>422395</v>
      </c>
      <c r="D286" t="s">
        <v>50</v>
      </c>
      <c r="E286" s="26" t="s">
        <v>539</v>
      </c>
      <c r="F286" s="25" t="s">
        <v>540</v>
      </c>
      <c r="G286" s="13">
        <v>1</v>
      </c>
      <c r="H286" s="13">
        <f>line_downtime[[#This Row],[total downtime in mins]]</f>
        <v>35.400000000000006</v>
      </c>
      <c r="I286" s="18" t="s">
        <v>86</v>
      </c>
      <c r="J286" t="str">
        <f t="shared" si="4"/>
        <v>Morning Shift</v>
      </c>
      <c r="K286" s="9">
        <f>IF(line_productivity[[#This Row],[End time]]&lt;line_productivity[[#This Row],[Start Time]],((line_productivity[[#This Row],[End time]]+1)-line_productivity[[#This Row],[Start Time]])*24,(line_productivity[[#This Row],[End time]]-line_productivity[[#This Row],[Start Time]])*24)</f>
        <v>2.1974002777777799</v>
      </c>
      <c r="L286" s="9">
        <f>MAX(0,line_productivity[[#This Row],[working hours3]]-line_productivity[[#This Row],[total downtime in hr2]])</f>
        <v>1.6074002777777798</v>
      </c>
      <c r="M286" s="13">
        <f>IF(line_productivity[[#This Row],[Total downtime in min]]&gt;85,85,line_productivity[[#This Row],[Total downtime in min]])</f>
        <v>35.400000000000006</v>
      </c>
      <c r="N286" s="9">
        <f>line_productivity[[#This Row],[total downtime in min 2]]/60</f>
        <v>0.59000000000000008</v>
      </c>
      <c r="O286" s="9">
        <f>IF(line_productivity[[#This Row],[total downtime in hrs]]&gt;line_productivity[[#This Row],[working hours of operator]],line_productivity[[#This Row],[working hours of operator]],line_productivity[[#This Row],[total downtime in hrs]])</f>
        <v>0.59000000000000008</v>
      </c>
      <c r="P286" s="9">
        <f>IF(line_productivity[[#This Row],[working hours of operator]]=line_productivity[[#This Row],[total downtime in hr2]],(line_productivity[[#This Row],[working hours of operator]]+line_productivity[[#This Row],[total downtime in hr2]])*0.9,line_productivity[[#This Row],[working hours of operator]])</f>
        <v>2.1974002777777799</v>
      </c>
    </row>
    <row r="287" spans="1:16" x14ac:dyDescent="0.25">
      <c r="A287" s="10">
        <v>45599</v>
      </c>
      <c r="B287" t="s">
        <v>21</v>
      </c>
      <c r="C287" s="8">
        <v>422396</v>
      </c>
      <c r="D287" t="s">
        <v>44</v>
      </c>
      <c r="E287" s="26" t="s">
        <v>541</v>
      </c>
      <c r="F287" s="25" t="s">
        <v>542</v>
      </c>
      <c r="G287" s="13">
        <v>1</v>
      </c>
      <c r="H287" s="13">
        <f>line_downtime[[#This Row],[total downtime in mins]]</f>
        <v>13.8</v>
      </c>
      <c r="I287" s="18" t="s">
        <v>88</v>
      </c>
      <c r="J287" t="str">
        <f t="shared" si="4"/>
        <v>Evening Shift</v>
      </c>
      <c r="K287" s="9">
        <f>IF(line_productivity[[#This Row],[End time]]&lt;line_productivity[[#This Row],[Start Time]],((line_productivity[[#This Row],[End time]]+1)-line_productivity[[#This Row],[Start Time]])*24,(line_productivity[[#This Row],[End time]]-line_productivity[[#This Row],[Start Time]])*24)</f>
        <v>2.9258599999999992</v>
      </c>
      <c r="L287" s="9">
        <f>MAX(0,line_productivity[[#This Row],[working hours3]]-line_productivity[[#This Row],[total downtime in hr2]])</f>
        <v>2.6958599999999993</v>
      </c>
      <c r="M287" s="13">
        <f>IF(line_productivity[[#This Row],[Total downtime in min]]&gt;85,85,line_productivity[[#This Row],[Total downtime in min]])</f>
        <v>13.8</v>
      </c>
      <c r="N287" s="9">
        <f>line_productivity[[#This Row],[total downtime in min 2]]/60</f>
        <v>0.23</v>
      </c>
      <c r="O287" s="9">
        <f>IF(line_productivity[[#This Row],[total downtime in hrs]]&gt;line_productivity[[#This Row],[working hours of operator]],line_productivity[[#This Row],[working hours of operator]],line_productivity[[#This Row],[total downtime in hrs]])</f>
        <v>0.23</v>
      </c>
      <c r="P287" s="9">
        <f>IF(line_productivity[[#This Row],[working hours of operator]]=line_productivity[[#This Row],[total downtime in hr2]],(line_productivity[[#This Row],[working hours of operator]]+line_productivity[[#This Row],[total downtime in hr2]])*0.9,line_productivity[[#This Row],[working hours of operator]])</f>
        <v>2.9258599999999992</v>
      </c>
    </row>
    <row r="288" spans="1:16" x14ac:dyDescent="0.25">
      <c r="A288" s="10">
        <v>45600</v>
      </c>
      <c r="B288" t="s">
        <v>20</v>
      </c>
      <c r="C288" s="8">
        <v>422397</v>
      </c>
      <c r="D288" t="s">
        <v>46</v>
      </c>
      <c r="E288" s="26" t="s">
        <v>126</v>
      </c>
      <c r="F288" s="25" t="s">
        <v>543</v>
      </c>
      <c r="G288" s="13">
        <v>1</v>
      </c>
      <c r="H288" s="13">
        <f>line_downtime[[#This Row],[total downtime in mins]]</f>
        <v>22.200000000000003</v>
      </c>
      <c r="I288" s="18" t="s">
        <v>88</v>
      </c>
      <c r="J288" t="str">
        <f t="shared" si="4"/>
        <v>Morning Shift</v>
      </c>
      <c r="K288" s="9">
        <f>IF(line_productivity[[#This Row],[End time]]&lt;line_productivity[[#This Row],[Start Time]],((line_productivity[[#This Row],[End time]]+1)-line_productivity[[#This Row],[Start Time]])*24,(line_productivity[[#This Row],[End time]]-line_productivity[[#This Row],[Start Time]])*24)</f>
        <v>2.2922099999999994</v>
      </c>
      <c r="L288" s="9">
        <f>MAX(0,line_productivity[[#This Row],[working hours3]]-line_productivity[[#This Row],[total downtime in hr2]])</f>
        <v>1.9222099999999993</v>
      </c>
      <c r="M288" s="13">
        <f>IF(line_productivity[[#This Row],[Total downtime in min]]&gt;85,85,line_productivity[[#This Row],[Total downtime in min]])</f>
        <v>22.200000000000003</v>
      </c>
      <c r="N288" s="9">
        <f>line_productivity[[#This Row],[total downtime in min 2]]/60</f>
        <v>0.37000000000000005</v>
      </c>
      <c r="O288" s="9">
        <f>IF(line_productivity[[#This Row],[total downtime in hrs]]&gt;line_productivity[[#This Row],[working hours of operator]],line_productivity[[#This Row],[working hours of operator]],line_productivity[[#This Row],[total downtime in hrs]])</f>
        <v>0.37000000000000005</v>
      </c>
      <c r="P288" s="9">
        <f>IF(line_productivity[[#This Row],[working hours of operator]]=line_productivity[[#This Row],[total downtime in hr2]],(line_productivity[[#This Row],[working hours of operator]]+line_productivity[[#This Row],[total downtime in hr2]])*0.9,line_productivity[[#This Row],[working hours of operator]])</f>
        <v>2.2922099999999994</v>
      </c>
    </row>
    <row r="289" spans="1:16" x14ac:dyDescent="0.25">
      <c r="A289" s="10">
        <v>45600</v>
      </c>
      <c r="B289" t="s">
        <v>19</v>
      </c>
      <c r="C289" s="8">
        <v>422398</v>
      </c>
      <c r="D289" t="s">
        <v>48</v>
      </c>
      <c r="E289" s="26" t="s">
        <v>544</v>
      </c>
      <c r="F289" s="25" t="s">
        <v>545</v>
      </c>
      <c r="G289" s="13">
        <v>1</v>
      </c>
      <c r="H289" s="13">
        <f>line_downtime[[#This Row],[total downtime in mins]]</f>
        <v>10.8</v>
      </c>
      <c r="I289" s="18" t="s">
        <v>117</v>
      </c>
      <c r="J289" t="str">
        <f t="shared" si="4"/>
        <v>Morning Shift</v>
      </c>
      <c r="K289" s="9">
        <f>IF(line_productivity[[#This Row],[End time]]&lt;line_productivity[[#This Row],[Start Time]],((line_productivity[[#This Row],[End time]]+1)-line_productivity[[#This Row],[Start Time]])*24,(line_productivity[[#This Row],[End time]]-line_productivity[[#This Row],[Start Time]])*24)</f>
        <v>2.7010466666666666</v>
      </c>
      <c r="L289" s="9">
        <f>MAX(0,line_productivity[[#This Row],[working hours3]]-line_productivity[[#This Row],[total downtime in hr2]])</f>
        <v>2.5210466666666664</v>
      </c>
      <c r="M289" s="13">
        <f>IF(line_productivity[[#This Row],[Total downtime in min]]&gt;85,85,line_productivity[[#This Row],[Total downtime in min]])</f>
        <v>10.8</v>
      </c>
      <c r="N289" s="9">
        <f>line_productivity[[#This Row],[total downtime in min 2]]/60</f>
        <v>0.18000000000000002</v>
      </c>
      <c r="O289" s="9">
        <f>IF(line_productivity[[#This Row],[total downtime in hrs]]&gt;line_productivity[[#This Row],[working hours of operator]],line_productivity[[#This Row],[working hours of operator]],line_productivity[[#This Row],[total downtime in hrs]])</f>
        <v>0.18000000000000002</v>
      </c>
      <c r="P289" s="9">
        <f>IF(line_productivity[[#This Row],[working hours of operator]]=line_productivity[[#This Row],[total downtime in hr2]],(line_productivity[[#This Row],[working hours of operator]]+line_productivity[[#This Row],[total downtime in hr2]])*0.9,line_productivity[[#This Row],[working hours of operator]])</f>
        <v>2.7010466666666666</v>
      </c>
    </row>
    <row r="290" spans="1:16" x14ac:dyDescent="0.25">
      <c r="A290" s="10">
        <v>45600</v>
      </c>
      <c r="B290" t="s">
        <v>23</v>
      </c>
      <c r="C290" s="8">
        <v>422399</v>
      </c>
      <c r="D290" t="s">
        <v>48</v>
      </c>
      <c r="E290" s="26" t="s">
        <v>546</v>
      </c>
      <c r="F290" s="25" t="s">
        <v>547</v>
      </c>
      <c r="G290" s="13">
        <v>1.6333333333333331</v>
      </c>
      <c r="H290" s="13">
        <f>line_downtime[[#This Row],[total downtime in mins]]</f>
        <v>28.8</v>
      </c>
      <c r="I290" s="18" t="s">
        <v>83</v>
      </c>
      <c r="J290" t="str">
        <f t="shared" si="4"/>
        <v>Morning Shift</v>
      </c>
      <c r="K290" s="9">
        <f>IF(line_productivity[[#This Row],[End time]]&lt;line_productivity[[#This Row],[Start Time]],((line_productivity[[#This Row],[End time]]+1)-line_productivity[[#This Row],[Start Time]])*24,(line_productivity[[#This Row],[End time]]-line_productivity[[#This Row],[Start Time]])*24)</f>
        <v>2.7664402777777775</v>
      </c>
      <c r="L290" s="9">
        <f>MAX(0,line_productivity[[#This Row],[working hours3]]-line_productivity[[#This Row],[total downtime in hr2]])</f>
        <v>2.2864402777777775</v>
      </c>
      <c r="M290" s="13">
        <f>IF(line_productivity[[#This Row],[Total downtime in min]]&gt;85,85,line_productivity[[#This Row],[Total downtime in min]])</f>
        <v>28.8</v>
      </c>
      <c r="N290" s="9">
        <f>line_productivity[[#This Row],[total downtime in min 2]]/60</f>
        <v>0.48000000000000004</v>
      </c>
      <c r="O290" s="9">
        <f>IF(line_productivity[[#This Row],[total downtime in hrs]]&gt;line_productivity[[#This Row],[working hours of operator]],line_productivity[[#This Row],[working hours of operator]],line_productivity[[#This Row],[total downtime in hrs]])</f>
        <v>0.48000000000000004</v>
      </c>
      <c r="P290" s="9">
        <f>IF(line_productivity[[#This Row],[working hours of operator]]=line_productivity[[#This Row],[total downtime in hr2]],(line_productivity[[#This Row],[working hours of operator]]+line_productivity[[#This Row],[total downtime in hr2]])*0.9,line_productivity[[#This Row],[working hours of operator]])</f>
        <v>2.7664402777777775</v>
      </c>
    </row>
    <row r="291" spans="1:16" x14ac:dyDescent="0.25">
      <c r="A291" s="10">
        <v>45600</v>
      </c>
      <c r="B291" t="s">
        <v>21</v>
      </c>
      <c r="C291" s="8">
        <v>422400</v>
      </c>
      <c r="D291" t="s">
        <v>46</v>
      </c>
      <c r="E291" s="26" t="s">
        <v>548</v>
      </c>
      <c r="F291" s="25" t="s">
        <v>549</v>
      </c>
      <c r="G291" s="13">
        <v>1</v>
      </c>
      <c r="H291" s="13">
        <f>line_downtime[[#This Row],[total downtime in mins]]</f>
        <v>57.599999999999994</v>
      </c>
      <c r="I291" s="18" t="s">
        <v>115</v>
      </c>
      <c r="J291" t="str">
        <f t="shared" si="4"/>
        <v>Evening Shift</v>
      </c>
      <c r="K291" s="9">
        <f>IF(line_productivity[[#This Row],[End time]]&lt;line_productivity[[#This Row],[Start Time]],((line_productivity[[#This Row],[End time]]+1)-line_productivity[[#This Row],[Start Time]])*24,(line_productivity[[#This Row],[End time]]-line_productivity[[#This Row],[Start Time]])*24)</f>
        <v>2.2846858333333344</v>
      </c>
      <c r="L291" s="9">
        <f>MAX(0,line_productivity[[#This Row],[working hours3]]-line_productivity[[#This Row],[total downtime in hr2]])</f>
        <v>1.3246858333333345</v>
      </c>
      <c r="M291" s="13">
        <f>IF(line_productivity[[#This Row],[Total downtime in min]]&gt;85,85,line_productivity[[#This Row],[Total downtime in min]])</f>
        <v>57.599999999999994</v>
      </c>
      <c r="N291" s="9">
        <f>line_productivity[[#This Row],[total downtime in min 2]]/60</f>
        <v>0.95999999999999985</v>
      </c>
      <c r="O291" s="9">
        <f>IF(line_productivity[[#This Row],[total downtime in hrs]]&gt;line_productivity[[#This Row],[working hours of operator]],line_productivity[[#This Row],[working hours of operator]],line_productivity[[#This Row],[total downtime in hrs]])</f>
        <v>0.95999999999999985</v>
      </c>
      <c r="P291" s="9">
        <f>IF(line_productivity[[#This Row],[working hours of operator]]=line_productivity[[#This Row],[total downtime in hr2]],(line_productivity[[#This Row],[working hours of operator]]+line_productivity[[#This Row],[total downtime in hr2]])*0.9,line_productivity[[#This Row],[working hours of operator]])</f>
        <v>2.2846858333333344</v>
      </c>
    </row>
    <row r="292" spans="1:16" x14ac:dyDescent="0.25">
      <c r="A292" s="10">
        <v>45601</v>
      </c>
      <c r="B292" t="s">
        <v>20</v>
      </c>
      <c r="C292" s="8">
        <v>422401</v>
      </c>
      <c r="D292" t="s">
        <v>47</v>
      </c>
      <c r="E292" s="26" t="s">
        <v>126</v>
      </c>
      <c r="F292" s="25" t="s">
        <v>550</v>
      </c>
      <c r="G292" s="13">
        <v>1</v>
      </c>
      <c r="H292" s="13">
        <f>line_downtime[[#This Row],[total downtime in mins]]</f>
        <v>58.199999999999996</v>
      </c>
      <c r="I292" s="18" t="s">
        <v>109</v>
      </c>
      <c r="J292" t="str">
        <f t="shared" si="4"/>
        <v>Morning Shift</v>
      </c>
      <c r="K292" s="9">
        <f>IF(line_productivity[[#This Row],[End time]]&lt;line_productivity[[#This Row],[Start Time]],((line_productivity[[#This Row],[End time]]+1)-line_productivity[[#This Row],[Start Time]])*24,(line_productivity[[#This Row],[End time]]-line_productivity[[#This Row],[Start Time]])*24)</f>
        <v>2.7972330555555551</v>
      </c>
      <c r="L292" s="9">
        <f>MAX(0,line_productivity[[#This Row],[working hours3]]-line_productivity[[#This Row],[total downtime in hr2]])</f>
        <v>1.8272330555555552</v>
      </c>
      <c r="M292" s="13">
        <f>IF(line_productivity[[#This Row],[Total downtime in min]]&gt;85,85,line_productivity[[#This Row],[Total downtime in min]])</f>
        <v>58.199999999999996</v>
      </c>
      <c r="N292" s="9">
        <f>line_productivity[[#This Row],[total downtime in min 2]]/60</f>
        <v>0.97</v>
      </c>
      <c r="O292" s="9">
        <f>IF(line_productivity[[#This Row],[total downtime in hrs]]&gt;line_productivity[[#This Row],[working hours of operator]],line_productivity[[#This Row],[working hours of operator]],line_productivity[[#This Row],[total downtime in hrs]])</f>
        <v>0.97</v>
      </c>
      <c r="P292" s="9">
        <f>IF(line_productivity[[#This Row],[working hours of operator]]=line_productivity[[#This Row],[total downtime in hr2]],(line_productivity[[#This Row],[working hours of operator]]+line_productivity[[#This Row],[total downtime in hr2]])*0.9,line_productivity[[#This Row],[working hours of operator]])</f>
        <v>2.7972330555555551</v>
      </c>
    </row>
    <row r="293" spans="1:16" x14ac:dyDescent="0.25">
      <c r="A293" s="10">
        <v>45601</v>
      </c>
      <c r="B293" t="s">
        <v>22</v>
      </c>
      <c r="C293" s="8">
        <v>422402</v>
      </c>
      <c r="D293" t="s">
        <v>46</v>
      </c>
      <c r="E293" s="26" t="s">
        <v>551</v>
      </c>
      <c r="F293" s="25" t="s">
        <v>552</v>
      </c>
      <c r="G293" s="13">
        <v>1</v>
      </c>
      <c r="H293" s="13">
        <f>line_downtime[[#This Row],[total downtime in mins]]</f>
        <v>43.2</v>
      </c>
      <c r="I293" s="18" t="s">
        <v>115</v>
      </c>
      <c r="J293" t="str">
        <f t="shared" si="4"/>
        <v>Morning Shift</v>
      </c>
      <c r="K293" s="9">
        <f>IF(line_productivity[[#This Row],[End time]]&lt;line_productivity[[#This Row],[Start Time]],((line_productivity[[#This Row],[End time]]+1)-line_productivity[[#This Row],[Start Time]])*24,(line_productivity[[#This Row],[End time]]-line_productivity[[#This Row],[Start Time]])*24)</f>
        <v>2.5480386111111102</v>
      </c>
      <c r="L293" s="9">
        <f>MAX(0,line_productivity[[#This Row],[working hours3]]-line_productivity[[#This Row],[total downtime in hr2]])</f>
        <v>1.82803861111111</v>
      </c>
      <c r="M293" s="13">
        <f>IF(line_productivity[[#This Row],[Total downtime in min]]&gt;85,85,line_productivity[[#This Row],[Total downtime in min]])</f>
        <v>43.2</v>
      </c>
      <c r="N293" s="9">
        <f>line_productivity[[#This Row],[total downtime in min 2]]/60</f>
        <v>0.72000000000000008</v>
      </c>
      <c r="O293" s="9">
        <f>IF(line_productivity[[#This Row],[total downtime in hrs]]&gt;line_productivity[[#This Row],[working hours of operator]],line_productivity[[#This Row],[working hours of operator]],line_productivity[[#This Row],[total downtime in hrs]])</f>
        <v>0.72000000000000008</v>
      </c>
      <c r="P293" s="9">
        <f>IF(line_productivity[[#This Row],[working hours of operator]]=line_productivity[[#This Row],[total downtime in hr2]],(line_productivity[[#This Row],[working hours of operator]]+line_productivity[[#This Row],[total downtime in hr2]])*0.9,line_productivity[[#This Row],[working hours of operator]])</f>
        <v>2.5480386111111102</v>
      </c>
    </row>
    <row r="294" spans="1:16" x14ac:dyDescent="0.25">
      <c r="A294" s="10">
        <v>45601</v>
      </c>
      <c r="B294" t="s">
        <v>21</v>
      </c>
      <c r="C294" s="8">
        <v>422403</v>
      </c>
      <c r="D294" t="s">
        <v>44</v>
      </c>
      <c r="E294" s="26" t="s">
        <v>553</v>
      </c>
      <c r="F294" s="25" t="s">
        <v>554</v>
      </c>
      <c r="G294" s="13">
        <v>1</v>
      </c>
      <c r="H294" s="13">
        <f>line_downtime[[#This Row],[total downtime in mins]]</f>
        <v>21.6</v>
      </c>
      <c r="I294" s="18" t="s">
        <v>99</v>
      </c>
      <c r="J294" t="str">
        <f t="shared" si="4"/>
        <v>Morning Shift</v>
      </c>
      <c r="K294" s="9">
        <f>IF(line_productivity[[#This Row],[End time]]&lt;line_productivity[[#This Row],[Start Time]],((line_productivity[[#This Row],[End time]]+1)-line_productivity[[#This Row],[Start Time]])*24,(line_productivity[[#This Row],[End time]]-line_productivity[[#This Row],[Start Time]])*24)</f>
        <v>2.428368055555556</v>
      </c>
      <c r="L294" s="9">
        <f>MAX(0,line_productivity[[#This Row],[working hours3]]-line_productivity[[#This Row],[total downtime in hr2]])</f>
        <v>2.0683680555555561</v>
      </c>
      <c r="M294" s="13">
        <f>IF(line_productivity[[#This Row],[Total downtime in min]]&gt;85,85,line_productivity[[#This Row],[Total downtime in min]])</f>
        <v>21.6</v>
      </c>
      <c r="N294" s="9">
        <f>line_productivity[[#This Row],[total downtime in min 2]]/60</f>
        <v>0.36000000000000004</v>
      </c>
      <c r="O294" s="9">
        <f>IF(line_productivity[[#This Row],[total downtime in hrs]]&gt;line_productivity[[#This Row],[working hours of operator]],line_productivity[[#This Row],[working hours of operator]],line_productivity[[#This Row],[total downtime in hrs]])</f>
        <v>0.36000000000000004</v>
      </c>
      <c r="P294" s="9">
        <f>IF(line_productivity[[#This Row],[working hours of operator]]=line_productivity[[#This Row],[total downtime in hr2]],(line_productivity[[#This Row],[working hours of operator]]+line_productivity[[#This Row],[total downtime in hr2]])*0.9,line_productivity[[#This Row],[working hours of operator]])</f>
        <v>2.428368055555556</v>
      </c>
    </row>
    <row r="295" spans="1:16" x14ac:dyDescent="0.25">
      <c r="A295" s="10">
        <v>45601</v>
      </c>
      <c r="B295" t="s">
        <v>19</v>
      </c>
      <c r="C295" s="8">
        <v>422404</v>
      </c>
      <c r="D295" t="s">
        <v>43</v>
      </c>
      <c r="E295" s="26" t="s">
        <v>555</v>
      </c>
      <c r="F295" s="25" t="s">
        <v>556</v>
      </c>
      <c r="G295" s="13">
        <v>1</v>
      </c>
      <c r="H295" s="13">
        <f>line_downtime[[#This Row],[total downtime in mins]]</f>
        <v>36</v>
      </c>
      <c r="I295" s="18" t="s">
        <v>68</v>
      </c>
      <c r="J295" t="str">
        <f t="shared" si="4"/>
        <v>Evening Shift</v>
      </c>
      <c r="K295" s="9">
        <f>IF(line_productivity[[#This Row],[End time]]&lt;line_productivity[[#This Row],[Start Time]],((line_productivity[[#This Row],[End time]]+1)-line_productivity[[#This Row],[Start Time]])*24,(line_productivity[[#This Row],[End time]]-line_productivity[[#This Row],[Start Time]])*24)</f>
        <v>2.0863450000000023</v>
      </c>
      <c r="L295" s="9">
        <f>MAX(0,line_productivity[[#This Row],[working hours3]]-line_productivity[[#This Row],[total downtime in hr2]])</f>
        <v>1.4863450000000022</v>
      </c>
      <c r="M295" s="13">
        <f>IF(line_productivity[[#This Row],[Total downtime in min]]&gt;85,85,line_productivity[[#This Row],[Total downtime in min]])</f>
        <v>36</v>
      </c>
      <c r="N295" s="9">
        <f>line_productivity[[#This Row],[total downtime in min 2]]/60</f>
        <v>0.6</v>
      </c>
      <c r="O295" s="9">
        <f>IF(line_productivity[[#This Row],[total downtime in hrs]]&gt;line_productivity[[#This Row],[working hours of operator]],line_productivity[[#This Row],[working hours of operator]],line_productivity[[#This Row],[total downtime in hrs]])</f>
        <v>0.6</v>
      </c>
      <c r="P295" s="9">
        <f>IF(line_productivity[[#This Row],[working hours of operator]]=line_productivity[[#This Row],[total downtime in hr2]],(line_productivity[[#This Row],[working hours of operator]]+line_productivity[[#This Row],[total downtime in hr2]])*0.9,line_productivity[[#This Row],[working hours of operator]])</f>
        <v>2.0863450000000023</v>
      </c>
    </row>
    <row r="296" spans="1:16" x14ac:dyDescent="0.25">
      <c r="A296" s="10">
        <v>45602</v>
      </c>
      <c r="B296" t="s">
        <v>23</v>
      </c>
      <c r="C296" s="8">
        <v>422405</v>
      </c>
      <c r="D296" t="s">
        <v>49</v>
      </c>
      <c r="E296" s="26" t="s">
        <v>126</v>
      </c>
      <c r="F296" s="25" t="s">
        <v>557</v>
      </c>
      <c r="G296" s="13">
        <v>1.6333333333333331</v>
      </c>
      <c r="H296" s="13">
        <f>line_downtime[[#This Row],[total downtime in mins]]</f>
        <v>94.800000000000011</v>
      </c>
      <c r="I296" s="18" t="s">
        <v>66</v>
      </c>
      <c r="J296" t="str">
        <f t="shared" si="4"/>
        <v>Morning Shift</v>
      </c>
      <c r="K296" s="9">
        <f>IF(line_productivity[[#This Row],[End time]]&lt;line_productivity[[#This Row],[Start Time]],((line_productivity[[#This Row],[End time]]+1)-line_productivity[[#This Row],[Start Time]])*24,(line_productivity[[#This Row],[End time]]-line_productivity[[#This Row],[Start Time]])*24)</f>
        <v>2.7204005555555564</v>
      </c>
      <c r="L296" s="9">
        <f>MAX(0,line_productivity[[#This Row],[working hours3]]-line_productivity[[#This Row],[total downtime in hr2]])</f>
        <v>1.3037338888888896</v>
      </c>
      <c r="M296" s="13">
        <f>IF(line_productivity[[#This Row],[Total downtime in min]]&gt;85,85,line_productivity[[#This Row],[Total downtime in min]])</f>
        <v>85</v>
      </c>
      <c r="N296" s="9">
        <f>line_productivity[[#This Row],[total downtime in min 2]]/60</f>
        <v>1.4166666666666667</v>
      </c>
      <c r="O296" s="9">
        <f>IF(line_productivity[[#This Row],[total downtime in hrs]]&gt;line_productivity[[#This Row],[working hours of operator]],line_productivity[[#This Row],[working hours of operator]],line_productivity[[#This Row],[total downtime in hrs]])</f>
        <v>1.4166666666666667</v>
      </c>
      <c r="P296" s="9">
        <f>IF(line_productivity[[#This Row],[working hours of operator]]=line_productivity[[#This Row],[total downtime in hr2]],(line_productivity[[#This Row],[working hours of operator]]+line_productivity[[#This Row],[total downtime in hr2]])*0.9,line_productivity[[#This Row],[working hours of operator]])</f>
        <v>2.7204005555555564</v>
      </c>
    </row>
    <row r="297" spans="1:16" x14ac:dyDescent="0.25">
      <c r="A297" s="10">
        <v>45602</v>
      </c>
      <c r="B297" t="s">
        <v>19</v>
      </c>
      <c r="C297" s="8">
        <v>422406</v>
      </c>
      <c r="D297" t="s">
        <v>49</v>
      </c>
      <c r="E297" s="26" t="s">
        <v>558</v>
      </c>
      <c r="F297" s="25" t="s">
        <v>559</v>
      </c>
      <c r="G297" s="13">
        <v>1</v>
      </c>
      <c r="H297" s="13">
        <f>line_downtime[[#This Row],[total downtime in mins]]</f>
        <v>39.6</v>
      </c>
      <c r="I297" s="18" t="s">
        <v>92</v>
      </c>
      <c r="J297" t="str">
        <f t="shared" si="4"/>
        <v>Morning Shift</v>
      </c>
      <c r="K297" s="9">
        <f>IF(line_productivity[[#This Row],[End time]]&lt;line_productivity[[#This Row],[Start Time]],((line_productivity[[#This Row],[End time]]+1)-line_productivity[[#This Row],[Start Time]])*24,(line_productivity[[#This Row],[End time]]-line_productivity[[#This Row],[Start Time]])*24)</f>
        <v>2.411443055555555</v>
      </c>
      <c r="L297" s="9">
        <f>MAX(0,line_productivity[[#This Row],[working hours3]]-line_productivity[[#This Row],[total downtime in hr2]])</f>
        <v>1.7514430555555549</v>
      </c>
      <c r="M297" s="13">
        <f>IF(line_productivity[[#This Row],[Total downtime in min]]&gt;85,85,line_productivity[[#This Row],[Total downtime in min]])</f>
        <v>39.6</v>
      </c>
      <c r="N297" s="9">
        <f>line_productivity[[#This Row],[total downtime in min 2]]/60</f>
        <v>0.66</v>
      </c>
      <c r="O297" s="9">
        <f>IF(line_productivity[[#This Row],[total downtime in hrs]]&gt;line_productivity[[#This Row],[working hours of operator]],line_productivity[[#This Row],[working hours of operator]],line_productivity[[#This Row],[total downtime in hrs]])</f>
        <v>0.66</v>
      </c>
      <c r="P297" s="9">
        <f>IF(line_productivity[[#This Row],[working hours of operator]]=line_productivity[[#This Row],[total downtime in hr2]],(line_productivity[[#This Row],[working hours of operator]]+line_productivity[[#This Row],[total downtime in hr2]])*0.9,line_productivity[[#This Row],[working hours of operator]])</f>
        <v>2.411443055555555</v>
      </c>
    </row>
    <row r="298" spans="1:16" x14ac:dyDescent="0.25">
      <c r="A298" s="10">
        <v>45602</v>
      </c>
      <c r="B298" t="s">
        <v>20</v>
      </c>
      <c r="C298" s="8">
        <v>422407</v>
      </c>
      <c r="D298" t="s">
        <v>51</v>
      </c>
      <c r="E298" s="26" t="s">
        <v>560</v>
      </c>
      <c r="F298" s="25" t="s">
        <v>561</v>
      </c>
      <c r="G298" s="13">
        <v>1</v>
      </c>
      <c r="H298" s="13">
        <f>line_downtime[[#This Row],[total downtime in mins]]</f>
        <v>31.8</v>
      </c>
      <c r="I298" s="18" t="s">
        <v>107</v>
      </c>
      <c r="J298" t="str">
        <f t="shared" si="4"/>
        <v>Evening Shift</v>
      </c>
      <c r="K298" s="9">
        <f>IF(line_productivity[[#This Row],[End time]]&lt;line_productivity[[#This Row],[Start Time]],((line_productivity[[#This Row],[End time]]+1)-line_productivity[[#This Row],[Start Time]])*24,(line_productivity[[#This Row],[End time]]-line_productivity[[#This Row],[Start Time]])*24)</f>
        <v>1.5302438888888918</v>
      </c>
      <c r="L298" s="9">
        <f>MAX(0,line_productivity[[#This Row],[working hours3]]-line_productivity[[#This Row],[total downtime in hr2]])</f>
        <v>1.0002438888888918</v>
      </c>
      <c r="M298" s="13">
        <f>IF(line_productivity[[#This Row],[Total downtime in min]]&gt;85,85,line_productivity[[#This Row],[Total downtime in min]])</f>
        <v>31.8</v>
      </c>
      <c r="N298" s="9">
        <f>line_productivity[[#This Row],[total downtime in min 2]]/60</f>
        <v>0.53</v>
      </c>
      <c r="O298" s="9">
        <f>IF(line_productivity[[#This Row],[total downtime in hrs]]&gt;line_productivity[[#This Row],[working hours of operator]],line_productivity[[#This Row],[working hours of operator]],line_productivity[[#This Row],[total downtime in hrs]])</f>
        <v>0.53</v>
      </c>
      <c r="P298" s="9">
        <f>IF(line_productivity[[#This Row],[working hours of operator]]=line_productivity[[#This Row],[total downtime in hr2]],(line_productivity[[#This Row],[working hours of operator]]+line_productivity[[#This Row],[total downtime in hr2]])*0.9,line_productivity[[#This Row],[working hours of operator]])</f>
        <v>1.5302438888888918</v>
      </c>
    </row>
    <row r="299" spans="1:16" x14ac:dyDescent="0.25">
      <c r="A299" s="10">
        <v>45602</v>
      </c>
      <c r="B299" t="s">
        <v>18</v>
      </c>
      <c r="C299" s="8">
        <v>422408</v>
      </c>
      <c r="D299" t="s">
        <v>43</v>
      </c>
      <c r="E299" s="26" t="s">
        <v>562</v>
      </c>
      <c r="F299" s="25" t="s">
        <v>563</v>
      </c>
      <c r="G299" s="13">
        <v>1</v>
      </c>
      <c r="H299" s="13">
        <f>line_downtime[[#This Row],[total downtime in mins]]</f>
        <v>25.199999999999996</v>
      </c>
      <c r="I299" s="18" t="s">
        <v>105</v>
      </c>
      <c r="J299" t="str">
        <f t="shared" si="4"/>
        <v>Evening Shift</v>
      </c>
      <c r="K299" s="9">
        <f>IF(line_productivity[[#This Row],[End time]]&lt;line_productivity[[#This Row],[Start Time]],((line_productivity[[#This Row],[End time]]+1)-line_productivity[[#This Row],[Start Time]])*24,(line_productivity[[#This Row],[End time]]-line_productivity[[#This Row],[Start Time]])*24)</f>
        <v>2.5758455555555546</v>
      </c>
      <c r="L299" s="9">
        <f>MAX(0,line_productivity[[#This Row],[working hours3]]-line_productivity[[#This Row],[total downtime in hr2]])</f>
        <v>2.1558455555555547</v>
      </c>
      <c r="M299" s="13">
        <f>IF(line_productivity[[#This Row],[Total downtime in min]]&gt;85,85,line_productivity[[#This Row],[Total downtime in min]])</f>
        <v>25.199999999999996</v>
      </c>
      <c r="N299" s="9">
        <f>line_productivity[[#This Row],[total downtime in min 2]]/60</f>
        <v>0.41999999999999993</v>
      </c>
      <c r="O299" s="9">
        <f>IF(line_productivity[[#This Row],[total downtime in hrs]]&gt;line_productivity[[#This Row],[working hours of operator]],line_productivity[[#This Row],[working hours of operator]],line_productivity[[#This Row],[total downtime in hrs]])</f>
        <v>0.41999999999999993</v>
      </c>
      <c r="P299" s="9">
        <f>IF(line_productivity[[#This Row],[working hours of operator]]=line_productivity[[#This Row],[total downtime in hr2]],(line_productivity[[#This Row],[working hours of operator]]+line_productivity[[#This Row],[total downtime in hr2]])*0.9,line_productivity[[#This Row],[working hours of operator]])</f>
        <v>2.5758455555555546</v>
      </c>
    </row>
    <row r="300" spans="1:16" x14ac:dyDescent="0.25">
      <c r="A300" s="10">
        <v>45603</v>
      </c>
      <c r="B300" t="s">
        <v>23</v>
      </c>
      <c r="C300" s="8">
        <v>422409</v>
      </c>
      <c r="D300" t="s">
        <v>51</v>
      </c>
      <c r="E300" s="26" t="s">
        <v>126</v>
      </c>
      <c r="F300" s="25" t="s">
        <v>564</v>
      </c>
      <c r="G300" s="13">
        <v>1.6333333333333331</v>
      </c>
      <c r="H300" s="13">
        <f>line_downtime[[#This Row],[total downtime in mins]]</f>
        <v>15.600000000000001</v>
      </c>
      <c r="I300" s="18" t="s">
        <v>90</v>
      </c>
      <c r="J300" t="str">
        <f t="shared" si="4"/>
        <v>Morning Shift</v>
      </c>
      <c r="K300" s="9">
        <f>IF(line_productivity[[#This Row],[End time]]&lt;line_productivity[[#This Row],[Start Time]],((line_productivity[[#This Row],[End time]]+1)-line_productivity[[#This Row],[Start Time]])*24,(line_productivity[[#This Row],[End time]]-line_productivity[[#This Row],[Start Time]])*24)</f>
        <v>2.5424808333333333</v>
      </c>
      <c r="L300" s="9">
        <f>MAX(0,line_productivity[[#This Row],[working hours3]]-line_productivity[[#This Row],[total downtime in hr2]])</f>
        <v>2.2824808333333335</v>
      </c>
      <c r="M300" s="13">
        <f>IF(line_productivity[[#This Row],[Total downtime in min]]&gt;85,85,line_productivity[[#This Row],[Total downtime in min]])</f>
        <v>15.600000000000001</v>
      </c>
      <c r="N300" s="9">
        <f>line_productivity[[#This Row],[total downtime in min 2]]/60</f>
        <v>0.26</v>
      </c>
      <c r="O300" s="9">
        <f>IF(line_productivity[[#This Row],[total downtime in hrs]]&gt;line_productivity[[#This Row],[working hours of operator]],line_productivity[[#This Row],[working hours of operator]],line_productivity[[#This Row],[total downtime in hrs]])</f>
        <v>0.26</v>
      </c>
      <c r="P300" s="9">
        <f>IF(line_productivity[[#This Row],[working hours of operator]]=line_productivity[[#This Row],[total downtime in hr2]],(line_productivity[[#This Row],[working hours of operator]]+line_productivity[[#This Row],[total downtime in hr2]])*0.9,line_productivity[[#This Row],[working hours of operator]])</f>
        <v>2.5424808333333333</v>
      </c>
    </row>
    <row r="301" spans="1:16" x14ac:dyDescent="0.25">
      <c r="A301" s="10">
        <v>45603</v>
      </c>
      <c r="B301" t="s">
        <v>23</v>
      </c>
      <c r="C301" s="8">
        <v>422410</v>
      </c>
      <c r="D301" t="s">
        <v>43</v>
      </c>
      <c r="E301" s="26" t="s">
        <v>565</v>
      </c>
      <c r="F301" s="25" t="s">
        <v>566</v>
      </c>
      <c r="G301" s="13">
        <v>1.6333333333333331</v>
      </c>
      <c r="H301" s="13">
        <f>line_downtime[[#This Row],[total downtime in mins]]</f>
        <v>16.8</v>
      </c>
      <c r="I301" s="18" t="s">
        <v>78</v>
      </c>
      <c r="J301" t="str">
        <f t="shared" si="4"/>
        <v>Morning Shift</v>
      </c>
      <c r="K301" s="9">
        <f>IF(line_productivity[[#This Row],[End time]]&lt;line_productivity[[#This Row],[Start Time]],((line_productivity[[#This Row],[End time]]+1)-line_productivity[[#This Row],[Start Time]])*24,(line_productivity[[#This Row],[End time]]-line_productivity[[#This Row],[Start Time]])*24)</f>
        <v>2.8893955555555531</v>
      </c>
      <c r="L301" s="9">
        <f>MAX(0,line_productivity[[#This Row],[working hours3]]-line_productivity[[#This Row],[total downtime in hr2]])</f>
        <v>2.6093955555555528</v>
      </c>
      <c r="M301" s="13">
        <f>IF(line_productivity[[#This Row],[Total downtime in min]]&gt;85,85,line_productivity[[#This Row],[Total downtime in min]])</f>
        <v>16.8</v>
      </c>
      <c r="N301" s="9">
        <f>line_productivity[[#This Row],[total downtime in min 2]]/60</f>
        <v>0.28000000000000003</v>
      </c>
      <c r="O301" s="9">
        <f>IF(line_productivity[[#This Row],[total downtime in hrs]]&gt;line_productivity[[#This Row],[working hours of operator]],line_productivity[[#This Row],[working hours of operator]],line_productivity[[#This Row],[total downtime in hrs]])</f>
        <v>0.28000000000000003</v>
      </c>
      <c r="P301" s="9">
        <f>IF(line_productivity[[#This Row],[working hours of operator]]=line_productivity[[#This Row],[total downtime in hr2]],(line_productivity[[#This Row],[working hours of operator]]+line_productivity[[#This Row],[total downtime in hr2]])*0.9,line_productivity[[#This Row],[working hours of operator]])</f>
        <v>2.8893955555555531</v>
      </c>
    </row>
    <row r="302" spans="1:16" x14ac:dyDescent="0.25">
      <c r="A302" s="10">
        <v>45603</v>
      </c>
      <c r="B302" t="s">
        <v>21</v>
      </c>
      <c r="C302" s="8">
        <v>422411</v>
      </c>
      <c r="D302" t="s">
        <v>46</v>
      </c>
      <c r="E302" s="26" t="s">
        <v>567</v>
      </c>
      <c r="F302" s="25" t="s">
        <v>568</v>
      </c>
      <c r="G302" s="13">
        <v>1</v>
      </c>
      <c r="H302" s="13">
        <f>line_downtime[[#This Row],[total downtime in mins]]</f>
        <v>52.2</v>
      </c>
      <c r="I302" s="18" t="s">
        <v>111</v>
      </c>
      <c r="J302" t="str">
        <f t="shared" si="4"/>
        <v>Morning Shift</v>
      </c>
      <c r="K302" s="9">
        <f>IF(line_productivity[[#This Row],[End time]]&lt;line_productivity[[#This Row],[Start Time]],((line_productivity[[#This Row],[End time]]+1)-line_productivity[[#This Row],[Start Time]])*24,(line_productivity[[#This Row],[End time]]-line_productivity[[#This Row],[Start Time]])*24)</f>
        <v>2.407856666666667</v>
      </c>
      <c r="L302" s="9">
        <f>MAX(0,line_productivity[[#This Row],[working hours3]]-line_productivity[[#This Row],[total downtime in hr2]])</f>
        <v>1.5378566666666669</v>
      </c>
      <c r="M302" s="13">
        <f>IF(line_productivity[[#This Row],[Total downtime in min]]&gt;85,85,line_productivity[[#This Row],[Total downtime in min]])</f>
        <v>52.2</v>
      </c>
      <c r="N302" s="9">
        <f>line_productivity[[#This Row],[total downtime in min 2]]/60</f>
        <v>0.87</v>
      </c>
      <c r="O302" s="9">
        <f>IF(line_productivity[[#This Row],[total downtime in hrs]]&gt;line_productivity[[#This Row],[working hours of operator]],line_productivity[[#This Row],[working hours of operator]],line_productivity[[#This Row],[total downtime in hrs]])</f>
        <v>0.87</v>
      </c>
      <c r="P302" s="9">
        <f>IF(line_productivity[[#This Row],[working hours of operator]]=line_productivity[[#This Row],[total downtime in hr2]],(line_productivity[[#This Row],[working hours of operator]]+line_productivity[[#This Row],[total downtime in hr2]])*0.9,line_productivity[[#This Row],[working hours of operator]])</f>
        <v>2.407856666666667</v>
      </c>
    </row>
    <row r="303" spans="1:16" x14ac:dyDescent="0.25">
      <c r="A303" s="10">
        <v>45603</v>
      </c>
      <c r="B303" t="s">
        <v>20</v>
      </c>
      <c r="C303" s="8">
        <v>422412</v>
      </c>
      <c r="D303" t="s">
        <v>45</v>
      </c>
      <c r="E303" s="26" t="s">
        <v>569</v>
      </c>
      <c r="F303" s="25" t="s">
        <v>570</v>
      </c>
      <c r="G303" s="13">
        <v>1</v>
      </c>
      <c r="H303" s="13">
        <f>line_downtime[[#This Row],[total downtime in mins]]</f>
        <v>112.80000000000001</v>
      </c>
      <c r="I303" s="18" t="s">
        <v>68</v>
      </c>
      <c r="J303" t="str">
        <f t="shared" si="4"/>
        <v>Evening Shift</v>
      </c>
      <c r="K303" s="9">
        <f>IF(line_productivity[[#This Row],[End time]]&lt;line_productivity[[#This Row],[Start Time]],((line_productivity[[#This Row],[End time]]+1)-line_productivity[[#This Row],[Start Time]])*24,(line_productivity[[#This Row],[End time]]-line_productivity[[#This Row],[Start Time]])*24)</f>
        <v>2.1528563888888863</v>
      </c>
      <c r="L303" s="9">
        <f>MAX(0,line_productivity[[#This Row],[working hours3]]-line_productivity[[#This Row],[total downtime in hr2]])</f>
        <v>0.73618972222221957</v>
      </c>
      <c r="M303" s="13">
        <f>IF(line_productivity[[#This Row],[Total downtime in min]]&gt;85,85,line_productivity[[#This Row],[Total downtime in min]])</f>
        <v>85</v>
      </c>
      <c r="N303" s="9">
        <f>line_productivity[[#This Row],[total downtime in min 2]]/60</f>
        <v>1.4166666666666667</v>
      </c>
      <c r="O303" s="9">
        <f>IF(line_productivity[[#This Row],[total downtime in hrs]]&gt;line_productivity[[#This Row],[working hours of operator]],line_productivity[[#This Row],[working hours of operator]],line_productivity[[#This Row],[total downtime in hrs]])</f>
        <v>1.4166666666666667</v>
      </c>
      <c r="P303" s="9">
        <f>IF(line_productivity[[#This Row],[working hours of operator]]=line_productivity[[#This Row],[total downtime in hr2]],(line_productivity[[#This Row],[working hours of operator]]+line_productivity[[#This Row],[total downtime in hr2]])*0.9,line_productivity[[#This Row],[working hours of operator]])</f>
        <v>2.1528563888888863</v>
      </c>
    </row>
    <row r="304" spans="1:16" x14ac:dyDescent="0.25">
      <c r="A304" s="10">
        <v>45604</v>
      </c>
      <c r="B304" t="s">
        <v>23</v>
      </c>
      <c r="C304" s="8">
        <v>422413</v>
      </c>
      <c r="D304" t="s">
        <v>52</v>
      </c>
      <c r="E304" s="26" t="s">
        <v>126</v>
      </c>
      <c r="F304" s="25" t="s">
        <v>571</v>
      </c>
      <c r="G304" s="13">
        <v>1.6333333333333331</v>
      </c>
      <c r="H304" s="13">
        <f>line_downtime[[#This Row],[total downtime in mins]]</f>
        <v>36.6</v>
      </c>
      <c r="I304" s="18" t="s">
        <v>95</v>
      </c>
      <c r="J304" t="str">
        <f t="shared" si="4"/>
        <v>Morning Shift</v>
      </c>
      <c r="K304" s="9">
        <f>IF(line_productivity[[#This Row],[End time]]&lt;line_productivity[[#This Row],[Start Time]],((line_productivity[[#This Row],[End time]]+1)-line_productivity[[#This Row],[Start Time]])*24,(line_productivity[[#This Row],[End time]]-line_productivity[[#This Row],[Start Time]])*24)</f>
        <v>2.7922672222222222</v>
      </c>
      <c r="L304" s="9">
        <f>MAX(0,line_productivity[[#This Row],[working hours3]]-line_productivity[[#This Row],[total downtime in hr2]])</f>
        <v>2.1822672222222224</v>
      </c>
      <c r="M304" s="13">
        <f>IF(line_productivity[[#This Row],[Total downtime in min]]&gt;85,85,line_productivity[[#This Row],[Total downtime in min]])</f>
        <v>36.6</v>
      </c>
      <c r="N304" s="9">
        <f>line_productivity[[#This Row],[total downtime in min 2]]/60</f>
        <v>0.61</v>
      </c>
      <c r="O304" s="9">
        <f>IF(line_productivity[[#This Row],[total downtime in hrs]]&gt;line_productivity[[#This Row],[working hours of operator]],line_productivity[[#This Row],[working hours of operator]],line_productivity[[#This Row],[total downtime in hrs]])</f>
        <v>0.61</v>
      </c>
      <c r="P304" s="9">
        <f>IF(line_productivity[[#This Row],[working hours of operator]]=line_productivity[[#This Row],[total downtime in hr2]],(line_productivity[[#This Row],[working hours of operator]]+line_productivity[[#This Row],[total downtime in hr2]])*0.9,line_productivity[[#This Row],[working hours of operator]])</f>
        <v>2.7922672222222222</v>
      </c>
    </row>
    <row r="305" spans="1:16" x14ac:dyDescent="0.25">
      <c r="A305" s="10">
        <v>45604</v>
      </c>
      <c r="B305" t="s">
        <v>21</v>
      </c>
      <c r="C305" s="8">
        <v>422414</v>
      </c>
      <c r="D305" t="s">
        <v>48</v>
      </c>
      <c r="E305" s="26" t="s">
        <v>572</v>
      </c>
      <c r="F305" s="25" t="s">
        <v>573</v>
      </c>
      <c r="G305" s="13">
        <v>1</v>
      </c>
      <c r="H305" s="13">
        <f>line_downtime[[#This Row],[total downtime in mins]]</f>
        <v>59.399999999999991</v>
      </c>
      <c r="I305" s="18" t="s">
        <v>72</v>
      </c>
      <c r="J305" t="str">
        <f t="shared" si="4"/>
        <v>Morning Shift</v>
      </c>
      <c r="K305" s="9">
        <f>IF(line_productivity[[#This Row],[End time]]&lt;line_productivity[[#This Row],[Start Time]],((line_productivity[[#This Row],[End time]]+1)-line_productivity[[#This Row],[Start Time]])*24,(line_productivity[[#This Row],[End time]]-line_productivity[[#This Row],[Start Time]])*24)</f>
        <v>2.4479244444444435</v>
      </c>
      <c r="L305" s="9">
        <f>MAX(0,line_productivity[[#This Row],[working hours3]]-line_productivity[[#This Row],[total downtime in hr2]])</f>
        <v>1.4579244444444437</v>
      </c>
      <c r="M305" s="13">
        <f>IF(line_productivity[[#This Row],[Total downtime in min]]&gt;85,85,line_productivity[[#This Row],[Total downtime in min]])</f>
        <v>59.399999999999991</v>
      </c>
      <c r="N305" s="9">
        <f>line_productivity[[#This Row],[total downtime in min 2]]/60</f>
        <v>0.98999999999999988</v>
      </c>
      <c r="O305" s="9">
        <f>IF(line_productivity[[#This Row],[total downtime in hrs]]&gt;line_productivity[[#This Row],[working hours of operator]],line_productivity[[#This Row],[working hours of operator]],line_productivity[[#This Row],[total downtime in hrs]])</f>
        <v>0.98999999999999988</v>
      </c>
      <c r="P305" s="9">
        <f>IF(line_productivity[[#This Row],[working hours of operator]]=line_productivity[[#This Row],[total downtime in hr2]],(line_productivity[[#This Row],[working hours of operator]]+line_productivity[[#This Row],[total downtime in hr2]])*0.9,line_productivity[[#This Row],[working hours of operator]])</f>
        <v>2.4479244444444435</v>
      </c>
    </row>
    <row r="306" spans="1:16" x14ac:dyDescent="0.25">
      <c r="A306" s="10">
        <v>45604</v>
      </c>
      <c r="B306" t="s">
        <v>20</v>
      </c>
      <c r="C306" s="8">
        <v>422415</v>
      </c>
      <c r="D306" t="s">
        <v>44</v>
      </c>
      <c r="E306" s="26" t="s">
        <v>574</v>
      </c>
      <c r="F306" s="25" t="s">
        <v>575</v>
      </c>
      <c r="G306" s="13">
        <v>1</v>
      </c>
      <c r="H306" s="13">
        <f>line_downtime[[#This Row],[total downtime in mins]]</f>
        <v>16.200000000000003</v>
      </c>
      <c r="I306" s="18" t="s">
        <v>92</v>
      </c>
      <c r="J306" t="str">
        <f t="shared" si="4"/>
        <v>Evening Shift</v>
      </c>
      <c r="K306" s="9">
        <f>IF(line_productivity[[#This Row],[End time]]&lt;line_productivity[[#This Row],[Start Time]],((line_productivity[[#This Row],[End time]]+1)-line_productivity[[#This Row],[Start Time]])*24,(line_productivity[[#This Row],[End time]]-line_productivity[[#This Row],[Start Time]])*24)</f>
        <v>2.649132777777778</v>
      </c>
      <c r="L306" s="9">
        <f>MAX(0,line_productivity[[#This Row],[working hours3]]-line_productivity[[#This Row],[total downtime in hr2]])</f>
        <v>2.379132777777778</v>
      </c>
      <c r="M306" s="13">
        <f>IF(line_productivity[[#This Row],[Total downtime in min]]&gt;85,85,line_productivity[[#This Row],[Total downtime in min]])</f>
        <v>16.200000000000003</v>
      </c>
      <c r="N306" s="9">
        <f>line_productivity[[#This Row],[total downtime in min 2]]/60</f>
        <v>0.27000000000000007</v>
      </c>
      <c r="O306" s="9">
        <f>IF(line_productivity[[#This Row],[total downtime in hrs]]&gt;line_productivity[[#This Row],[working hours of operator]],line_productivity[[#This Row],[working hours of operator]],line_productivity[[#This Row],[total downtime in hrs]])</f>
        <v>0.27000000000000007</v>
      </c>
      <c r="P306" s="9">
        <f>IF(line_productivity[[#This Row],[working hours of operator]]=line_productivity[[#This Row],[total downtime in hr2]],(line_productivity[[#This Row],[working hours of operator]]+line_productivity[[#This Row],[total downtime in hr2]])*0.9,line_productivity[[#This Row],[working hours of operator]])</f>
        <v>2.649132777777778</v>
      </c>
    </row>
    <row r="307" spans="1:16" x14ac:dyDescent="0.25">
      <c r="A307" s="10">
        <v>45604</v>
      </c>
      <c r="B307" t="s">
        <v>22</v>
      </c>
      <c r="C307" s="8">
        <v>422416</v>
      </c>
      <c r="D307" t="s">
        <v>43</v>
      </c>
      <c r="E307" s="26" t="s">
        <v>576</v>
      </c>
      <c r="F307" s="25" t="s">
        <v>577</v>
      </c>
      <c r="G307" s="13">
        <v>1</v>
      </c>
      <c r="H307" s="13">
        <f>line_downtime[[#This Row],[total downtime in mins]]</f>
        <v>34.199999999999996</v>
      </c>
      <c r="I307" s="18" t="s">
        <v>76</v>
      </c>
      <c r="J307" t="str">
        <f t="shared" si="4"/>
        <v>Evening Shift</v>
      </c>
      <c r="K307" s="9">
        <f>IF(line_productivity[[#This Row],[End time]]&lt;line_productivity[[#This Row],[Start Time]],((line_productivity[[#This Row],[End time]]+1)-line_productivity[[#This Row],[Start Time]])*24,(line_productivity[[#This Row],[End time]]-line_productivity[[#This Row],[Start Time]])*24)</f>
        <v>2.69540111111111</v>
      </c>
      <c r="L307" s="9">
        <f>MAX(0,line_productivity[[#This Row],[working hours3]]-line_productivity[[#This Row],[total downtime in hr2]])</f>
        <v>2.1254011111111102</v>
      </c>
      <c r="M307" s="13">
        <f>IF(line_productivity[[#This Row],[Total downtime in min]]&gt;85,85,line_productivity[[#This Row],[Total downtime in min]])</f>
        <v>34.199999999999996</v>
      </c>
      <c r="N307" s="9">
        <f>line_productivity[[#This Row],[total downtime in min 2]]/60</f>
        <v>0.56999999999999995</v>
      </c>
      <c r="O307" s="9">
        <f>IF(line_productivity[[#This Row],[total downtime in hrs]]&gt;line_productivity[[#This Row],[working hours of operator]],line_productivity[[#This Row],[working hours of operator]],line_productivity[[#This Row],[total downtime in hrs]])</f>
        <v>0.56999999999999995</v>
      </c>
      <c r="P307" s="9">
        <f>IF(line_productivity[[#This Row],[working hours of operator]]=line_productivity[[#This Row],[total downtime in hr2]],(line_productivity[[#This Row],[working hours of operator]]+line_productivity[[#This Row],[total downtime in hr2]])*0.9,line_productivity[[#This Row],[working hours of operator]])</f>
        <v>2.69540111111111</v>
      </c>
    </row>
    <row r="308" spans="1:16" x14ac:dyDescent="0.25">
      <c r="A308" s="10">
        <v>45605</v>
      </c>
      <c r="B308" t="s">
        <v>18</v>
      </c>
      <c r="C308" s="8">
        <v>422417</v>
      </c>
      <c r="D308" t="s">
        <v>45</v>
      </c>
      <c r="E308" s="26" t="s">
        <v>126</v>
      </c>
      <c r="F308" s="25" t="s">
        <v>578</v>
      </c>
      <c r="G308" s="13">
        <v>1</v>
      </c>
      <c r="H308" s="13">
        <f>line_downtime[[#This Row],[total downtime in mins]]</f>
        <v>119.4</v>
      </c>
      <c r="I308" s="18" t="s">
        <v>76</v>
      </c>
      <c r="J308" t="str">
        <f t="shared" si="4"/>
        <v>Morning Shift</v>
      </c>
      <c r="K308" s="9">
        <f>IF(line_productivity[[#This Row],[End time]]&lt;line_productivity[[#This Row],[Start Time]],((line_productivity[[#This Row],[End time]]+1)-line_productivity[[#This Row],[Start Time]])*24,(line_productivity[[#This Row],[End time]]-line_productivity[[#This Row],[Start Time]])*24)</f>
        <v>1.8819922222222227</v>
      </c>
      <c r="L308" s="9">
        <f>MAX(0,line_productivity[[#This Row],[working hours3]]-line_productivity[[#This Row],[total downtime in hr2]])</f>
        <v>0.46532555555555599</v>
      </c>
      <c r="M308" s="13">
        <f>IF(line_productivity[[#This Row],[Total downtime in min]]&gt;85,85,line_productivity[[#This Row],[Total downtime in min]])</f>
        <v>85</v>
      </c>
      <c r="N308" s="9">
        <f>line_productivity[[#This Row],[total downtime in min 2]]/60</f>
        <v>1.4166666666666667</v>
      </c>
      <c r="O308" s="9">
        <f>IF(line_productivity[[#This Row],[total downtime in hrs]]&gt;line_productivity[[#This Row],[working hours of operator]],line_productivity[[#This Row],[working hours of operator]],line_productivity[[#This Row],[total downtime in hrs]])</f>
        <v>1.4166666666666667</v>
      </c>
      <c r="P308" s="9">
        <f>IF(line_productivity[[#This Row],[working hours of operator]]=line_productivity[[#This Row],[total downtime in hr2]],(line_productivity[[#This Row],[working hours of operator]]+line_productivity[[#This Row],[total downtime in hr2]])*0.9,line_productivity[[#This Row],[working hours of operator]])</f>
        <v>1.8819922222222227</v>
      </c>
    </row>
    <row r="309" spans="1:16" x14ac:dyDescent="0.25">
      <c r="A309" s="10">
        <v>45605</v>
      </c>
      <c r="B309" t="s">
        <v>18</v>
      </c>
      <c r="C309" s="8">
        <v>422418</v>
      </c>
      <c r="D309" t="s">
        <v>45</v>
      </c>
      <c r="E309" s="26" t="s">
        <v>579</v>
      </c>
      <c r="F309" s="25" t="s">
        <v>580</v>
      </c>
      <c r="G309" s="13">
        <v>1</v>
      </c>
      <c r="H309" s="13">
        <f>line_downtime[[#This Row],[total downtime in mins]]</f>
        <v>51</v>
      </c>
      <c r="I309" s="18" t="s">
        <v>99</v>
      </c>
      <c r="J309" t="str">
        <f t="shared" si="4"/>
        <v>Morning Shift</v>
      </c>
      <c r="K309" s="9">
        <f>IF(line_productivity[[#This Row],[End time]]&lt;line_productivity[[#This Row],[Start Time]],((line_productivity[[#This Row],[End time]]+1)-line_productivity[[#This Row],[Start Time]])*24,(line_productivity[[#This Row],[End time]]-line_productivity[[#This Row],[Start Time]])*24)</f>
        <v>2.6837636111111127</v>
      </c>
      <c r="L309" s="9">
        <f>MAX(0,line_productivity[[#This Row],[working hours3]]-line_productivity[[#This Row],[total downtime in hr2]])</f>
        <v>1.8337636111111126</v>
      </c>
      <c r="M309" s="13">
        <f>IF(line_productivity[[#This Row],[Total downtime in min]]&gt;85,85,line_productivity[[#This Row],[Total downtime in min]])</f>
        <v>51</v>
      </c>
      <c r="N309" s="9">
        <f>line_productivity[[#This Row],[total downtime in min 2]]/60</f>
        <v>0.85</v>
      </c>
      <c r="O309" s="9">
        <f>IF(line_productivity[[#This Row],[total downtime in hrs]]&gt;line_productivity[[#This Row],[working hours of operator]],line_productivity[[#This Row],[working hours of operator]],line_productivity[[#This Row],[total downtime in hrs]])</f>
        <v>0.85</v>
      </c>
      <c r="P309" s="9">
        <f>IF(line_productivity[[#This Row],[working hours of operator]]=line_productivity[[#This Row],[total downtime in hr2]],(line_productivity[[#This Row],[working hours of operator]]+line_productivity[[#This Row],[total downtime in hr2]])*0.9,line_productivity[[#This Row],[working hours of operator]])</f>
        <v>2.6837636111111127</v>
      </c>
    </row>
    <row r="310" spans="1:16" x14ac:dyDescent="0.25">
      <c r="A310" s="10">
        <v>45605</v>
      </c>
      <c r="B310" t="s">
        <v>18</v>
      </c>
      <c r="C310" s="8">
        <v>422419</v>
      </c>
      <c r="D310" t="s">
        <v>50</v>
      </c>
      <c r="E310" s="26" t="s">
        <v>581</v>
      </c>
      <c r="F310" s="25" t="s">
        <v>582</v>
      </c>
      <c r="G310" s="13">
        <v>1</v>
      </c>
      <c r="H310" s="13">
        <f>line_downtime[[#This Row],[total downtime in mins]]</f>
        <v>28.799999999999997</v>
      </c>
      <c r="I310" s="18" t="s">
        <v>86</v>
      </c>
      <c r="J310" t="str">
        <f t="shared" si="4"/>
        <v>Evening Shift</v>
      </c>
      <c r="K310" s="9">
        <f>IF(line_productivity[[#This Row],[End time]]&lt;line_productivity[[#This Row],[Start Time]],((line_productivity[[#This Row],[End time]]+1)-line_productivity[[#This Row],[Start Time]])*24,(line_productivity[[#This Row],[End time]]-line_productivity[[#This Row],[Start Time]])*24)</f>
        <v>2.5971477777777778</v>
      </c>
      <c r="L310" s="9">
        <f>MAX(0,line_productivity[[#This Row],[working hours3]]-line_productivity[[#This Row],[total downtime in hr2]])</f>
        <v>2.1171477777777779</v>
      </c>
      <c r="M310" s="13">
        <f>IF(line_productivity[[#This Row],[Total downtime in min]]&gt;85,85,line_productivity[[#This Row],[Total downtime in min]])</f>
        <v>28.799999999999997</v>
      </c>
      <c r="N310" s="9">
        <f>line_productivity[[#This Row],[total downtime in min 2]]/60</f>
        <v>0.47999999999999993</v>
      </c>
      <c r="O310" s="9">
        <f>IF(line_productivity[[#This Row],[total downtime in hrs]]&gt;line_productivity[[#This Row],[working hours of operator]],line_productivity[[#This Row],[working hours of operator]],line_productivity[[#This Row],[total downtime in hrs]])</f>
        <v>0.47999999999999993</v>
      </c>
      <c r="P310" s="9">
        <f>IF(line_productivity[[#This Row],[working hours of operator]]=line_productivity[[#This Row],[total downtime in hr2]],(line_productivity[[#This Row],[working hours of operator]]+line_productivity[[#This Row],[total downtime in hr2]])*0.9,line_productivity[[#This Row],[working hours of operator]])</f>
        <v>2.5971477777777778</v>
      </c>
    </row>
    <row r="311" spans="1:16" x14ac:dyDescent="0.25">
      <c r="A311" s="10">
        <v>45605</v>
      </c>
      <c r="B311" t="s">
        <v>18</v>
      </c>
      <c r="C311" s="8">
        <v>422420</v>
      </c>
      <c r="D311" t="s">
        <v>50</v>
      </c>
      <c r="E311" s="26" t="s">
        <v>583</v>
      </c>
      <c r="F311" s="25" t="s">
        <v>584</v>
      </c>
      <c r="G311" s="13">
        <v>1</v>
      </c>
      <c r="H311" s="13">
        <f>line_downtime[[#This Row],[total downtime in mins]]</f>
        <v>44.400000000000006</v>
      </c>
      <c r="I311" s="18" t="s">
        <v>92</v>
      </c>
      <c r="J311" t="str">
        <f t="shared" si="4"/>
        <v>Evening Shift</v>
      </c>
      <c r="K311" s="9">
        <f>IF(line_productivity[[#This Row],[End time]]&lt;line_productivity[[#This Row],[Start Time]],((line_productivity[[#This Row],[End time]]+1)-line_productivity[[#This Row],[Start Time]])*24,(line_productivity[[#This Row],[End time]]-line_productivity[[#This Row],[Start Time]])*24)</f>
        <v>2.7132963888888888</v>
      </c>
      <c r="L311" s="9">
        <f>MAX(0,line_productivity[[#This Row],[working hours3]]-line_productivity[[#This Row],[total downtime in hr2]])</f>
        <v>1.9732963888888886</v>
      </c>
      <c r="M311" s="13">
        <f>IF(line_productivity[[#This Row],[Total downtime in min]]&gt;85,85,line_productivity[[#This Row],[Total downtime in min]])</f>
        <v>44.400000000000006</v>
      </c>
      <c r="N311" s="9">
        <f>line_productivity[[#This Row],[total downtime in min 2]]/60</f>
        <v>0.7400000000000001</v>
      </c>
      <c r="O311" s="9">
        <f>IF(line_productivity[[#This Row],[total downtime in hrs]]&gt;line_productivity[[#This Row],[working hours of operator]],line_productivity[[#This Row],[working hours of operator]],line_productivity[[#This Row],[total downtime in hrs]])</f>
        <v>0.7400000000000001</v>
      </c>
      <c r="P311" s="9">
        <f>IF(line_productivity[[#This Row],[working hours of operator]]=line_productivity[[#This Row],[total downtime in hr2]],(line_productivity[[#This Row],[working hours of operator]]+line_productivity[[#This Row],[total downtime in hr2]])*0.9,line_productivity[[#This Row],[working hours of operator]])</f>
        <v>2.7132963888888888</v>
      </c>
    </row>
    <row r="312" spans="1:16" x14ac:dyDescent="0.25">
      <c r="A312" s="10">
        <v>45606</v>
      </c>
      <c r="B312" t="s">
        <v>20</v>
      </c>
      <c r="C312" s="8">
        <v>422421</v>
      </c>
      <c r="D312" t="s">
        <v>45</v>
      </c>
      <c r="E312" s="26" t="s">
        <v>126</v>
      </c>
      <c r="F312" s="25" t="s">
        <v>585</v>
      </c>
      <c r="G312" s="13">
        <v>1</v>
      </c>
      <c r="H312" s="13">
        <f>line_downtime[[#This Row],[total downtime in mins]]</f>
        <v>49.8</v>
      </c>
      <c r="I312" s="18" t="s">
        <v>81</v>
      </c>
      <c r="J312" t="str">
        <f t="shared" si="4"/>
        <v>Morning Shift</v>
      </c>
      <c r="K312" s="9">
        <f>IF(line_productivity[[#This Row],[End time]]&lt;line_productivity[[#This Row],[Start Time]],((line_productivity[[#This Row],[End time]]+1)-line_productivity[[#This Row],[Start Time]])*24,(line_productivity[[#This Row],[End time]]-line_productivity[[#This Row],[Start Time]])*24)</f>
        <v>2.3369263888888892</v>
      </c>
      <c r="L312" s="9">
        <f>MAX(0,line_productivity[[#This Row],[working hours3]]-line_productivity[[#This Row],[total downtime in hr2]])</f>
        <v>1.5069263888888891</v>
      </c>
      <c r="M312" s="13">
        <f>IF(line_productivity[[#This Row],[Total downtime in min]]&gt;85,85,line_productivity[[#This Row],[Total downtime in min]])</f>
        <v>49.8</v>
      </c>
      <c r="N312" s="9">
        <f>line_productivity[[#This Row],[total downtime in min 2]]/60</f>
        <v>0.83</v>
      </c>
      <c r="O312" s="9">
        <f>IF(line_productivity[[#This Row],[total downtime in hrs]]&gt;line_productivity[[#This Row],[working hours of operator]],line_productivity[[#This Row],[working hours of operator]],line_productivity[[#This Row],[total downtime in hrs]])</f>
        <v>0.83</v>
      </c>
      <c r="P312" s="9">
        <f>IF(line_productivity[[#This Row],[working hours of operator]]=line_productivity[[#This Row],[total downtime in hr2]],(line_productivity[[#This Row],[working hours of operator]]+line_productivity[[#This Row],[total downtime in hr2]])*0.9,line_productivity[[#This Row],[working hours of operator]])</f>
        <v>2.3369263888888892</v>
      </c>
    </row>
    <row r="313" spans="1:16" x14ac:dyDescent="0.25">
      <c r="A313" s="10">
        <v>45606</v>
      </c>
      <c r="B313" t="s">
        <v>19</v>
      </c>
      <c r="C313" s="8">
        <v>422422</v>
      </c>
      <c r="D313" t="s">
        <v>52</v>
      </c>
      <c r="E313" s="26" t="s">
        <v>586</v>
      </c>
      <c r="F313" s="25" t="s">
        <v>587</v>
      </c>
      <c r="G313" s="13">
        <v>1</v>
      </c>
      <c r="H313" s="13">
        <f>line_downtime[[#This Row],[total downtime in mins]]</f>
        <v>44.4</v>
      </c>
      <c r="I313" s="18" t="s">
        <v>95</v>
      </c>
      <c r="J313" t="str">
        <f t="shared" si="4"/>
        <v>Morning Shift</v>
      </c>
      <c r="K313" s="9">
        <f>IF(line_productivity[[#This Row],[End time]]&lt;line_productivity[[#This Row],[Start Time]],((line_productivity[[#This Row],[End time]]+1)-line_productivity[[#This Row],[Start Time]])*24,(line_productivity[[#This Row],[End time]]-line_productivity[[#This Row],[Start Time]])*24)</f>
        <v>2.3966913888888883</v>
      </c>
      <c r="L313" s="9">
        <f>MAX(0,line_productivity[[#This Row],[working hours3]]-line_productivity[[#This Row],[total downtime in hr2]])</f>
        <v>1.6566913888888883</v>
      </c>
      <c r="M313" s="13">
        <f>IF(line_productivity[[#This Row],[Total downtime in min]]&gt;85,85,line_productivity[[#This Row],[Total downtime in min]])</f>
        <v>44.4</v>
      </c>
      <c r="N313" s="9">
        <f>line_productivity[[#This Row],[total downtime in min 2]]/60</f>
        <v>0.74</v>
      </c>
      <c r="O313" s="9">
        <f>IF(line_productivity[[#This Row],[total downtime in hrs]]&gt;line_productivity[[#This Row],[working hours of operator]],line_productivity[[#This Row],[working hours of operator]],line_productivity[[#This Row],[total downtime in hrs]])</f>
        <v>0.74</v>
      </c>
      <c r="P313" s="9">
        <f>IF(line_productivity[[#This Row],[working hours of operator]]=line_productivity[[#This Row],[total downtime in hr2]],(line_productivity[[#This Row],[working hours of operator]]+line_productivity[[#This Row],[total downtime in hr2]])*0.9,line_productivity[[#This Row],[working hours of operator]])</f>
        <v>2.3966913888888883</v>
      </c>
    </row>
    <row r="314" spans="1:16" x14ac:dyDescent="0.25">
      <c r="A314" s="10">
        <v>45606</v>
      </c>
      <c r="B314" t="s">
        <v>19</v>
      </c>
      <c r="C314" s="8">
        <v>422423</v>
      </c>
      <c r="D314" t="s">
        <v>46</v>
      </c>
      <c r="E314" s="26" t="s">
        <v>588</v>
      </c>
      <c r="F314" s="25" t="s">
        <v>589</v>
      </c>
      <c r="G314" s="13">
        <v>1</v>
      </c>
      <c r="H314" s="13">
        <f>line_downtime[[#This Row],[total downtime in mins]]</f>
        <v>19.8</v>
      </c>
      <c r="I314" s="18" t="s">
        <v>117</v>
      </c>
      <c r="J314" t="str">
        <f t="shared" si="4"/>
        <v>Morning Shift</v>
      </c>
      <c r="K314" s="9">
        <f>IF(line_productivity[[#This Row],[End time]]&lt;line_productivity[[#This Row],[Start Time]],((line_productivity[[#This Row],[End time]]+1)-line_productivity[[#This Row],[Start Time]])*24,(line_productivity[[#This Row],[End time]]-line_productivity[[#This Row],[Start Time]])*24)</f>
        <v>2.359770000000001</v>
      </c>
      <c r="L314" s="9">
        <f>MAX(0,line_productivity[[#This Row],[working hours3]]-line_productivity[[#This Row],[total downtime in hr2]])</f>
        <v>2.029770000000001</v>
      </c>
      <c r="M314" s="13">
        <f>IF(line_productivity[[#This Row],[Total downtime in min]]&gt;85,85,line_productivity[[#This Row],[Total downtime in min]])</f>
        <v>19.8</v>
      </c>
      <c r="N314" s="9">
        <f>line_productivity[[#This Row],[total downtime in min 2]]/60</f>
        <v>0.33</v>
      </c>
      <c r="O314" s="9">
        <f>IF(line_productivity[[#This Row],[total downtime in hrs]]&gt;line_productivity[[#This Row],[working hours of operator]],line_productivity[[#This Row],[working hours of operator]],line_productivity[[#This Row],[total downtime in hrs]])</f>
        <v>0.33</v>
      </c>
      <c r="P314" s="9">
        <f>IF(line_productivity[[#This Row],[working hours of operator]]=line_productivity[[#This Row],[total downtime in hr2]],(line_productivity[[#This Row],[working hours of operator]]+line_productivity[[#This Row],[total downtime in hr2]])*0.9,line_productivity[[#This Row],[working hours of operator]])</f>
        <v>2.359770000000001</v>
      </c>
    </row>
    <row r="315" spans="1:16" x14ac:dyDescent="0.25">
      <c r="A315" s="10">
        <v>45606</v>
      </c>
      <c r="B315" t="s">
        <v>22</v>
      </c>
      <c r="C315" s="8">
        <v>422424</v>
      </c>
      <c r="D315" t="s">
        <v>47</v>
      </c>
      <c r="E315" s="26" t="s">
        <v>590</v>
      </c>
      <c r="F315" s="25" t="s">
        <v>591</v>
      </c>
      <c r="G315" s="13">
        <v>1</v>
      </c>
      <c r="H315" s="13">
        <f>line_downtime[[#This Row],[total downtime in mins]]</f>
        <v>52.2</v>
      </c>
      <c r="I315" s="18" t="s">
        <v>88</v>
      </c>
      <c r="J315" t="str">
        <f t="shared" si="4"/>
        <v>Evening Shift</v>
      </c>
      <c r="K315" s="9">
        <f>IF(line_productivity[[#This Row],[End time]]&lt;line_productivity[[#This Row],[Start Time]],((line_productivity[[#This Row],[End time]]+1)-line_productivity[[#This Row],[Start Time]])*24,(line_productivity[[#This Row],[End time]]-line_productivity[[#This Row],[Start Time]])*24)</f>
        <v>2.9539733333333329</v>
      </c>
      <c r="L315" s="9">
        <f>MAX(0,line_productivity[[#This Row],[working hours3]]-line_productivity[[#This Row],[total downtime in hr2]])</f>
        <v>2.0839733333333328</v>
      </c>
      <c r="M315" s="13">
        <f>IF(line_productivity[[#This Row],[Total downtime in min]]&gt;85,85,line_productivity[[#This Row],[Total downtime in min]])</f>
        <v>52.2</v>
      </c>
      <c r="N315" s="9">
        <f>line_productivity[[#This Row],[total downtime in min 2]]/60</f>
        <v>0.87</v>
      </c>
      <c r="O315" s="9">
        <f>IF(line_productivity[[#This Row],[total downtime in hrs]]&gt;line_productivity[[#This Row],[working hours of operator]],line_productivity[[#This Row],[working hours of operator]],line_productivity[[#This Row],[total downtime in hrs]])</f>
        <v>0.87</v>
      </c>
      <c r="P315" s="9">
        <f>IF(line_productivity[[#This Row],[working hours of operator]]=line_productivity[[#This Row],[total downtime in hr2]],(line_productivity[[#This Row],[working hours of operator]]+line_productivity[[#This Row],[total downtime in hr2]])*0.9,line_productivity[[#This Row],[working hours of operator]])</f>
        <v>2.9539733333333329</v>
      </c>
    </row>
    <row r="316" spans="1:16" x14ac:dyDescent="0.25">
      <c r="A316" s="10">
        <v>45607</v>
      </c>
      <c r="B316" t="s">
        <v>20</v>
      </c>
      <c r="C316" s="8">
        <v>422425</v>
      </c>
      <c r="D316" t="s">
        <v>48</v>
      </c>
      <c r="E316" s="26" t="s">
        <v>126</v>
      </c>
      <c r="F316" s="25" t="s">
        <v>592</v>
      </c>
      <c r="G316" s="13">
        <v>1</v>
      </c>
      <c r="H316" s="13">
        <f>line_downtime[[#This Row],[total downtime in mins]]</f>
        <v>90.6</v>
      </c>
      <c r="I316" s="18" t="s">
        <v>109</v>
      </c>
      <c r="J316" t="str">
        <f t="shared" si="4"/>
        <v>Morning Shift</v>
      </c>
      <c r="K316" s="9">
        <f>IF(line_productivity[[#This Row],[End time]]&lt;line_productivity[[#This Row],[Start Time]],((line_productivity[[#This Row],[End time]]+1)-line_productivity[[#This Row],[Start Time]])*24,(line_productivity[[#This Row],[End time]]-line_productivity[[#This Row],[Start Time]])*24)</f>
        <v>2.2173686111111115</v>
      </c>
      <c r="L316" s="9">
        <f>MAX(0,line_productivity[[#This Row],[working hours3]]-line_productivity[[#This Row],[total downtime in hr2]])</f>
        <v>0.80070194444444476</v>
      </c>
      <c r="M316" s="13">
        <f>IF(line_productivity[[#This Row],[Total downtime in min]]&gt;85,85,line_productivity[[#This Row],[Total downtime in min]])</f>
        <v>85</v>
      </c>
      <c r="N316" s="9">
        <f>line_productivity[[#This Row],[total downtime in min 2]]/60</f>
        <v>1.4166666666666667</v>
      </c>
      <c r="O316" s="9">
        <f>IF(line_productivity[[#This Row],[total downtime in hrs]]&gt;line_productivity[[#This Row],[working hours of operator]],line_productivity[[#This Row],[working hours of operator]],line_productivity[[#This Row],[total downtime in hrs]])</f>
        <v>1.4166666666666667</v>
      </c>
      <c r="P316" s="9">
        <f>IF(line_productivity[[#This Row],[working hours of operator]]=line_productivity[[#This Row],[total downtime in hr2]],(line_productivity[[#This Row],[working hours of operator]]+line_productivity[[#This Row],[total downtime in hr2]])*0.9,line_productivity[[#This Row],[working hours of operator]])</f>
        <v>2.2173686111111115</v>
      </c>
    </row>
    <row r="317" spans="1:16" x14ac:dyDescent="0.25">
      <c r="A317" s="10">
        <v>45607</v>
      </c>
      <c r="B317" t="s">
        <v>18</v>
      </c>
      <c r="C317" s="8">
        <v>422426</v>
      </c>
      <c r="D317" t="s">
        <v>45</v>
      </c>
      <c r="E317" s="26" t="s">
        <v>593</v>
      </c>
      <c r="F317" s="25" t="s">
        <v>594</v>
      </c>
      <c r="G317" s="13">
        <v>1</v>
      </c>
      <c r="H317" s="13">
        <f>line_downtime[[#This Row],[total downtime in mins]]</f>
        <v>48</v>
      </c>
      <c r="I317" s="18" t="s">
        <v>74</v>
      </c>
      <c r="J317" t="str">
        <f t="shared" si="4"/>
        <v>Morning Shift</v>
      </c>
      <c r="K317" s="9">
        <f>IF(line_productivity[[#This Row],[End time]]&lt;line_productivity[[#This Row],[Start Time]],((line_productivity[[#This Row],[End time]]+1)-line_productivity[[#This Row],[Start Time]])*24,(line_productivity[[#This Row],[End time]]-line_productivity[[#This Row],[Start Time]])*24)</f>
        <v>2.0774544444444438</v>
      </c>
      <c r="L317" s="9">
        <f>MAX(0,line_productivity[[#This Row],[working hours3]]-line_productivity[[#This Row],[total downtime in hr2]])</f>
        <v>1.2774544444444438</v>
      </c>
      <c r="M317" s="13">
        <f>IF(line_productivity[[#This Row],[Total downtime in min]]&gt;85,85,line_productivity[[#This Row],[Total downtime in min]])</f>
        <v>48</v>
      </c>
      <c r="N317" s="9">
        <f>line_productivity[[#This Row],[total downtime in min 2]]/60</f>
        <v>0.8</v>
      </c>
      <c r="O317" s="9">
        <f>IF(line_productivity[[#This Row],[total downtime in hrs]]&gt;line_productivity[[#This Row],[working hours of operator]],line_productivity[[#This Row],[working hours of operator]],line_productivity[[#This Row],[total downtime in hrs]])</f>
        <v>0.8</v>
      </c>
      <c r="P317" s="9">
        <f>IF(line_productivity[[#This Row],[working hours of operator]]=line_productivity[[#This Row],[total downtime in hr2]],(line_productivity[[#This Row],[working hours of operator]]+line_productivity[[#This Row],[total downtime in hr2]])*0.9,line_productivity[[#This Row],[working hours of operator]])</f>
        <v>2.0774544444444438</v>
      </c>
    </row>
    <row r="318" spans="1:16" x14ac:dyDescent="0.25">
      <c r="A318" s="10">
        <v>45607</v>
      </c>
      <c r="B318" t="s">
        <v>19</v>
      </c>
      <c r="C318" s="8">
        <v>422427</v>
      </c>
      <c r="D318" t="s">
        <v>50</v>
      </c>
      <c r="E318" s="26" t="s">
        <v>595</v>
      </c>
      <c r="F318" s="25" t="s">
        <v>596</v>
      </c>
      <c r="G318" s="13">
        <v>1</v>
      </c>
      <c r="H318" s="13">
        <f>line_downtime[[#This Row],[total downtime in mins]]</f>
        <v>51.599999999999994</v>
      </c>
      <c r="I318" s="18" t="s">
        <v>70</v>
      </c>
      <c r="J318" t="str">
        <f t="shared" si="4"/>
        <v>Evening Shift</v>
      </c>
      <c r="K318" s="9">
        <f>IF(line_productivity[[#This Row],[End time]]&lt;line_productivity[[#This Row],[Start Time]],((line_productivity[[#This Row],[End time]]+1)-line_productivity[[#This Row],[Start Time]])*24,(line_productivity[[#This Row],[End time]]-line_productivity[[#This Row],[Start Time]])*24)</f>
        <v>2.653414166666666</v>
      </c>
      <c r="L318" s="9">
        <f>MAX(0,line_productivity[[#This Row],[working hours3]]-line_productivity[[#This Row],[total downtime in hr2]])</f>
        <v>1.7934141666666661</v>
      </c>
      <c r="M318" s="13">
        <f>IF(line_productivity[[#This Row],[Total downtime in min]]&gt;85,85,line_productivity[[#This Row],[Total downtime in min]])</f>
        <v>51.599999999999994</v>
      </c>
      <c r="N318" s="9">
        <f>line_productivity[[#This Row],[total downtime in min 2]]/60</f>
        <v>0.85999999999999988</v>
      </c>
      <c r="O318" s="9">
        <f>IF(line_productivity[[#This Row],[total downtime in hrs]]&gt;line_productivity[[#This Row],[working hours of operator]],line_productivity[[#This Row],[working hours of operator]],line_productivity[[#This Row],[total downtime in hrs]])</f>
        <v>0.85999999999999988</v>
      </c>
      <c r="P318" s="9">
        <f>IF(line_productivity[[#This Row],[working hours of operator]]=line_productivity[[#This Row],[total downtime in hr2]],(line_productivity[[#This Row],[working hours of operator]]+line_productivity[[#This Row],[total downtime in hr2]])*0.9,line_productivity[[#This Row],[working hours of operator]])</f>
        <v>2.653414166666666</v>
      </c>
    </row>
    <row r="319" spans="1:16" x14ac:dyDescent="0.25">
      <c r="A319" s="10">
        <v>45607</v>
      </c>
      <c r="B319" t="s">
        <v>21</v>
      </c>
      <c r="C319" s="8">
        <v>422428</v>
      </c>
      <c r="D319" t="s">
        <v>45</v>
      </c>
      <c r="E319" s="26" t="s">
        <v>597</v>
      </c>
      <c r="F319" s="25" t="s">
        <v>598</v>
      </c>
      <c r="G319" s="13">
        <v>1</v>
      </c>
      <c r="H319" s="13">
        <f>line_downtime[[#This Row],[total downtime in mins]]</f>
        <v>27.6</v>
      </c>
      <c r="I319" s="18" t="s">
        <v>74</v>
      </c>
      <c r="J319" t="str">
        <f t="shared" si="4"/>
        <v>Evening Shift</v>
      </c>
      <c r="K319" s="9">
        <f>IF(line_productivity[[#This Row],[End time]]&lt;line_productivity[[#This Row],[Start Time]],((line_productivity[[#This Row],[End time]]+1)-line_productivity[[#This Row],[Start Time]])*24,(line_productivity[[#This Row],[End time]]-line_productivity[[#This Row],[Start Time]])*24)</f>
        <v>2.4930116666666686</v>
      </c>
      <c r="L319" s="9">
        <f>MAX(0,line_productivity[[#This Row],[working hours3]]-line_productivity[[#This Row],[total downtime in hr2]])</f>
        <v>2.0330116666666687</v>
      </c>
      <c r="M319" s="13">
        <f>IF(line_productivity[[#This Row],[Total downtime in min]]&gt;85,85,line_productivity[[#This Row],[Total downtime in min]])</f>
        <v>27.6</v>
      </c>
      <c r="N319" s="9">
        <f>line_productivity[[#This Row],[total downtime in min 2]]/60</f>
        <v>0.46</v>
      </c>
      <c r="O319" s="9">
        <f>IF(line_productivity[[#This Row],[total downtime in hrs]]&gt;line_productivity[[#This Row],[working hours of operator]],line_productivity[[#This Row],[working hours of operator]],line_productivity[[#This Row],[total downtime in hrs]])</f>
        <v>0.46</v>
      </c>
      <c r="P319" s="9">
        <f>IF(line_productivity[[#This Row],[working hours of operator]]=line_productivity[[#This Row],[total downtime in hr2]],(line_productivity[[#This Row],[working hours of operator]]+line_productivity[[#This Row],[total downtime in hr2]])*0.9,line_productivity[[#This Row],[working hours of operator]])</f>
        <v>2.4930116666666686</v>
      </c>
    </row>
    <row r="320" spans="1:16" x14ac:dyDescent="0.25">
      <c r="A320" s="10">
        <v>45608</v>
      </c>
      <c r="B320" t="s">
        <v>18</v>
      </c>
      <c r="C320" s="8">
        <v>422429</v>
      </c>
      <c r="D320" t="s">
        <v>51</v>
      </c>
      <c r="E320" s="26" t="s">
        <v>126</v>
      </c>
      <c r="F320" s="25" t="s">
        <v>599</v>
      </c>
      <c r="G320" s="13">
        <v>1</v>
      </c>
      <c r="H320" s="13">
        <f>line_downtime[[#This Row],[total downtime in mins]]</f>
        <v>19.2</v>
      </c>
      <c r="I320" s="18" t="s">
        <v>117</v>
      </c>
      <c r="J320" t="str">
        <f t="shared" si="4"/>
        <v>Morning Shift</v>
      </c>
      <c r="K320" s="9">
        <f>IF(line_productivity[[#This Row],[End time]]&lt;line_productivity[[#This Row],[Start Time]],((line_productivity[[#This Row],[End time]]+1)-line_productivity[[#This Row],[Start Time]])*24,(line_productivity[[#This Row],[End time]]-line_productivity[[#This Row],[Start Time]])*24)</f>
        <v>2.5079647222222232</v>
      </c>
      <c r="L320" s="9">
        <f>MAX(0,line_productivity[[#This Row],[working hours3]]-line_productivity[[#This Row],[total downtime in hr2]])</f>
        <v>2.1879647222222234</v>
      </c>
      <c r="M320" s="13">
        <f>IF(line_productivity[[#This Row],[Total downtime in min]]&gt;85,85,line_productivity[[#This Row],[Total downtime in min]])</f>
        <v>19.2</v>
      </c>
      <c r="N320" s="9">
        <f>line_productivity[[#This Row],[total downtime in min 2]]/60</f>
        <v>0.32</v>
      </c>
      <c r="O320" s="9">
        <f>IF(line_productivity[[#This Row],[total downtime in hrs]]&gt;line_productivity[[#This Row],[working hours of operator]],line_productivity[[#This Row],[working hours of operator]],line_productivity[[#This Row],[total downtime in hrs]])</f>
        <v>0.32</v>
      </c>
      <c r="P320" s="9">
        <f>IF(line_productivity[[#This Row],[working hours of operator]]=line_productivity[[#This Row],[total downtime in hr2]],(line_productivity[[#This Row],[working hours of operator]]+line_productivity[[#This Row],[total downtime in hr2]])*0.9,line_productivity[[#This Row],[working hours of operator]])</f>
        <v>2.5079647222222232</v>
      </c>
    </row>
    <row r="321" spans="1:16" x14ac:dyDescent="0.25">
      <c r="A321" s="10">
        <v>45608</v>
      </c>
      <c r="B321" t="s">
        <v>23</v>
      </c>
      <c r="C321" s="8">
        <v>422430</v>
      </c>
      <c r="D321" t="s">
        <v>49</v>
      </c>
      <c r="E321" s="26" t="s">
        <v>600</v>
      </c>
      <c r="F321" s="25" t="s">
        <v>601</v>
      </c>
      <c r="G321" s="13">
        <v>1.6333333333333331</v>
      </c>
      <c r="H321" s="13">
        <f>line_downtime[[#This Row],[total downtime in mins]]</f>
        <v>55.2</v>
      </c>
      <c r="I321" s="18" t="s">
        <v>74</v>
      </c>
      <c r="J321" t="str">
        <f t="shared" si="4"/>
        <v>Morning Shift</v>
      </c>
      <c r="K321" s="9">
        <f>IF(line_productivity[[#This Row],[End time]]&lt;line_productivity[[#This Row],[Start Time]],((line_productivity[[#This Row],[End time]]+1)-line_productivity[[#This Row],[Start Time]])*24,(line_productivity[[#This Row],[End time]]-line_productivity[[#This Row],[Start Time]])*24)</f>
        <v>2.955382222222223</v>
      </c>
      <c r="L321" s="9">
        <f>MAX(0,line_productivity[[#This Row],[working hours3]]-line_productivity[[#This Row],[total downtime in hr2]])</f>
        <v>2.0353822222222231</v>
      </c>
      <c r="M321" s="13">
        <f>IF(line_productivity[[#This Row],[Total downtime in min]]&gt;85,85,line_productivity[[#This Row],[Total downtime in min]])</f>
        <v>55.2</v>
      </c>
      <c r="N321" s="9">
        <f>line_productivity[[#This Row],[total downtime in min 2]]/60</f>
        <v>0.92</v>
      </c>
      <c r="O321" s="9">
        <f>IF(line_productivity[[#This Row],[total downtime in hrs]]&gt;line_productivity[[#This Row],[working hours of operator]],line_productivity[[#This Row],[working hours of operator]],line_productivity[[#This Row],[total downtime in hrs]])</f>
        <v>0.92</v>
      </c>
      <c r="P321" s="9">
        <f>IF(line_productivity[[#This Row],[working hours of operator]]=line_productivity[[#This Row],[total downtime in hr2]],(line_productivity[[#This Row],[working hours of operator]]+line_productivity[[#This Row],[total downtime in hr2]])*0.9,line_productivity[[#This Row],[working hours of operator]])</f>
        <v>2.955382222222223</v>
      </c>
    </row>
    <row r="322" spans="1:16" x14ac:dyDescent="0.25">
      <c r="A322" s="10">
        <v>45608</v>
      </c>
      <c r="B322" t="s">
        <v>22</v>
      </c>
      <c r="C322" s="8">
        <v>422431</v>
      </c>
      <c r="D322" t="s">
        <v>44</v>
      </c>
      <c r="E322" s="26" t="s">
        <v>602</v>
      </c>
      <c r="F322" s="25" t="s">
        <v>603</v>
      </c>
      <c r="G322" s="13">
        <v>1</v>
      </c>
      <c r="H322" s="13">
        <f>line_downtime[[#This Row],[total downtime in mins]]</f>
        <v>42</v>
      </c>
      <c r="I322" s="18" t="s">
        <v>105</v>
      </c>
      <c r="J322" t="str">
        <f t="shared" ref="J322:J385" si="5">IF(HOUR(E322)&lt;12, "Morning Shift", "Evening Shift")</f>
        <v>Morning Shift</v>
      </c>
      <c r="K322" s="9">
        <f>IF(line_productivity[[#This Row],[End time]]&lt;line_productivity[[#This Row],[Start Time]],((line_productivity[[#This Row],[End time]]+1)-line_productivity[[#This Row],[Start Time]])*24,(line_productivity[[#This Row],[End time]]-line_productivity[[#This Row],[Start Time]])*24)</f>
        <v>2.7418363888888866</v>
      </c>
      <c r="L322" s="9">
        <f>MAX(0,line_productivity[[#This Row],[working hours3]]-line_productivity[[#This Row],[total downtime in hr2]])</f>
        <v>2.0418363888888864</v>
      </c>
      <c r="M322" s="13">
        <f>IF(line_productivity[[#This Row],[Total downtime in min]]&gt;85,85,line_productivity[[#This Row],[Total downtime in min]])</f>
        <v>42</v>
      </c>
      <c r="N322" s="9">
        <f>line_productivity[[#This Row],[total downtime in min 2]]/60</f>
        <v>0.7</v>
      </c>
      <c r="O322" s="9">
        <f>IF(line_productivity[[#This Row],[total downtime in hrs]]&gt;line_productivity[[#This Row],[working hours of operator]],line_productivity[[#This Row],[working hours of operator]],line_productivity[[#This Row],[total downtime in hrs]])</f>
        <v>0.7</v>
      </c>
      <c r="P322" s="9">
        <f>IF(line_productivity[[#This Row],[working hours of operator]]=line_productivity[[#This Row],[total downtime in hr2]],(line_productivity[[#This Row],[working hours of operator]]+line_productivity[[#This Row],[total downtime in hr2]])*0.9,line_productivity[[#This Row],[working hours of operator]])</f>
        <v>2.7418363888888866</v>
      </c>
    </row>
    <row r="323" spans="1:16" x14ac:dyDescent="0.25">
      <c r="A323" s="10">
        <v>45608</v>
      </c>
      <c r="B323" t="s">
        <v>20</v>
      </c>
      <c r="C323" s="8">
        <v>422432</v>
      </c>
      <c r="D323" t="s">
        <v>43</v>
      </c>
      <c r="E323" s="26" t="s">
        <v>604</v>
      </c>
      <c r="F323" s="25" t="s">
        <v>605</v>
      </c>
      <c r="G323" s="13">
        <v>1</v>
      </c>
      <c r="H323" s="13">
        <f>line_downtime[[#This Row],[total downtime in mins]]</f>
        <v>46.800000000000004</v>
      </c>
      <c r="I323" s="18" t="s">
        <v>90</v>
      </c>
      <c r="J323" t="str">
        <f t="shared" si="5"/>
        <v>Evening Shift</v>
      </c>
      <c r="K323" s="9">
        <f>IF(line_productivity[[#This Row],[End time]]&lt;line_productivity[[#This Row],[Start Time]],((line_productivity[[#This Row],[End time]]+1)-line_productivity[[#This Row],[Start Time]])*24,(line_productivity[[#This Row],[End time]]-line_productivity[[#This Row],[Start Time]])*24)</f>
        <v>2.9004705555555557</v>
      </c>
      <c r="L323" s="9">
        <f>MAX(0,line_productivity[[#This Row],[working hours3]]-line_productivity[[#This Row],[total downtime in hr2]])</f>
        <v>2.1204705555555554</v>
      </c>
      <c r="M323" s="13">
        <f>IF(line_productivity[[#This Row],[Total downtime in min]]&gt;85,85,line_productivity[[#This Row],[Total downtime in min]])</f>
        <v>46.800000000000004</v>
      </c>
      <c r="N323" s="9">
        <f>line_productivity[[#This Row],[total downtime in min 2]]/60</f>
        <v>0.78</v>
      </c>
      <c r="O323" s="9">
        <f>IF(line_productivity[[#This Row],[total downtime in hrs]]&gt;line_productivity[[#This Row],[working hours of operator]],line_productivity[[#This Row],[working hours of operator]],line_productivity[[#This Row],[total downtime in hrs]])</f>
        <v>0.78</v>
      </c>
      <c r="P323" s="9">
        <f>IF(line_productivity[[#This Row],[working hours of operator]]=line_productivity[[#This Row],[total downtime in hr2]],(line_productivity[[#This Row],[working hours of operator]]+line_productivity[[#This Row],[total downtime in hr2]])*0.9,line_productivity[[#This Row],[working hours of operator]])</f>
        <v>2.9004705555555557</v>
      </c>
    </row>
    <row r="324" spans="1:16" x14ac:dyDescent="0.25">
      <c r="A324" s="10">
        <v>45609</v>
      </c>
      <c r="B324" t="s">
        <v>19</v>
      </c>
      <c r="C324" s="8">
        <v>422433</v>
      </c>
      <c r="D324" t="s">
        <v>48</v>
      </c>
      <c r="E324" s="26" t="s">
        <v>126</v>
      </c>
      <c r="F324" s="25" t="s">
        <v>606</v>
      </c>
      <c r="G324" s="13">
        <v>1</v>
      </c>
      <c r="H324" s="13">
        <f>line_downtime[[#This Row],[total downtime in mins]]</f>
        <v>47.4</v>
      </c>
      <c r="I324" s="18" t="s">
        <v>74</v>
      </c>
      <c r="J324" t="str">
        <f t="shared" si="5"/>
        <v>Morning Shift</v>
      </c>
      <c r="K324" s="9">
        <f>IF(line_productivity[[#This Row],[End time]]&lt;line_productivity[[#This Row],[Start Time]],((line_productivity[[#This Row],[End time]]+1)-line_productivity[[#This Row],[Start Time]])*24,(line_productivity[[#This Row],[End time]]-line_productivity[[#This Row],[Start Time]])*24)</f>
        <v>2.7525144444444458</v>
      </c>
      <c r="L324" s="9">
        <f>MAX(0,line_productivity[[#This Row],[working hours3]]-line_productivity[[#This Row],[total downtime in hr2]])</f>
        <v>1.9625144444444458</v>
      </c>
      <c r="M324" s="13">
        <f>IF(line_productivity[[#This Row],[Total downtime in min]]&gt;85,85,line_productivity[[#This Row],[Total downtime in min]])</f>
        <v>47.4</v>
      </c>
      <c r="N324" s="9">
        <f>line_productivity[[#This Row],[total downtime in min 2]]/60</f>
        <v>0.78999999999999992</v>
      </c>
      <c r="O324" s="9">
        <f>IF(line_productivity[[#This Row],[total downtime in hrs]]&gt;line_productivity[[#This Row],[working hours of operator]],line_productivity[[#This Row],[working hours of operator]],line_productivity[[#This Row],[total downtime in hrs]])</f>
        <v>0.78999999999999992</v>
      </c>
      <c r="P324" s="9">
        <f>IF(line_productivity[[#This Row],[working hours of operator]]=line_productivity[[#This Row],[total downtime in hr2]],(line_productivity[[#This Row],[working hours of operator]]+line_productivity[[#This Row],[total downtime in hr2]])*0.9,line_productivity[[#This Row],[working hours of operator]])</f>
        <v>2.7525144444444458</v>
      </c>
    </row>
    <row r="325" spans="1:16" x14ac:dyDescent="0.25">
      <c r="A325" s="10">
        <v>45609</v>
      </c>
      <c r="B325" t="s">
        <v>18</v>
      </c>
      <c r="C325" s="8">
        <v>422434</v>
      </c>
      <c r="D325" t="s">
        <v>47</v>
      </c>
      <c r="E325" s="26" t="s">
        <v>607</v>
      </c>
      <c r="F325" s="25" t="s">
        <v>608</v>
      </c>
      <c r="G325" s="13">
        <v>1</v>
      </c>
      <c r="H325" s="13">
        <f>line_downtime[[#This Row],[total downtime in mins]]</f>
        <v>33</v>
      </c>
      <c r="I325" s="18" t="s">
        <v>74</v>
      </c>
      <c r="J325" t="str">
        <f t="shared" si="5"/>
        <v>Morning Shift</v>
      </c>
      <c r="K325" s="9">
        <f>IF(line_productivity[[#This Row],[End time]]&lt;line_productivity[[#This Row],[Start Time]],((line_productivity[[#This Row],[End time]]+1)-line_productivity[[#This Row],[Start Time]])*24,(line_productivity[[#This Row],[End time]]-line_productivity[[#This Row],[Start Time]])*24)</f>
        <v>2.2678466666666677</v>
      </c>
      <c r="L325" s="9">
        <f>MAX(0,line_productivity[[#This Row],[working hours3]]-line_productivity[[#This Row],[total downtime in hr2]])</f>
        <v>1.7178466666666676</v>
      </c>
      <c r="M325" s="13">
        <f>IF(line_productivity[[#This Row],[Total downtime in min]]&gt;85,85,line_productivity[[#This Row],[Total downtime in min]])</f>
        <v>33</v>
      </c>
      <c r="N325" s="9">
        <f>line_productivity[[#This Row],[total downtime in min 2]]/60</f>
        <v>0.55000000000000004</v>
      </c>
      <c r="O325" s="9">
        <f>IF(line_productivity[[#This Row],[total downtime in hrs]]&gt;line_productivity[[#This Row],[working hours of operator]],line_productivity[[#This Row],[working hours of operator]],line_productivity[[#This Row],[total downtime in hrs]])</f>
        <v>0.55000000000000004</v>
      </c>
      <c r="P325" s="9">
        <f>IF(line_productivity[[#This Row],[working hours of operator]]=line_productivity[[#This Row],[total downtime in hr2]],(line_productivity[[#This Row],[working hours of operator]]+line_productivity[[#This Row],[total downtime in hr2]])*0.9,line_productivity[[#This Row],[working hours of operator]])</f>
        <v>2.2678466666666677</v>
      </c>
    </row>
    <row r="326" spans="1:16" x14ac:dyDescent="0.25">
      <c r="A326" s="10">
        <v>45609</v>
      </c>
      <c r="B326" t="s">
        <v>21</v>
      </c>
      <c r="C326" s="8">
        <v>422435</v>
      </c>
      <c r="D326" t="s">
        <v>45</v>
      </c>
      <c r="E326" s="26" t="s">
        <v>609</v>
      </c>
      <c r="F326" s="25" t="s">
        <v>610</v>
      </c>
      <c r="G326" s="13">
        <v>1</v>
      </c>
      <c r="H326" s="13">
        <f>line_downtime[[#This Row],[total downtime in mins]]</f>
        <v>37.200000000000003</v>
      </c>
      <c r="I326" s="18" t="s">
        <v>68</v>
      </c>
      <c r="J326" t="str">
        <f t="shared" si="5"/>
        <v>Morning Shift</v>
      </c>
      <c r="K326" s="9">
        <f>IF(line_productivity[[#This Row],[End time]]&lt;line_productivity[[#This Row],[Start Time]],((line_productivity[[#This Row],[End time]]+1)-line_productivity[[#This Row],[Start Time]])*24,(line_productivity[[#This Row],[End time]]-line_productivity[[#This Row],[Start Time]])*24)</f>
        <v>2.2044836111111104</v>
      </c>
      <c r="L326" s="9">
        <f>MAX(0,line_productivity[[#This Row],[working hours3]]-line_productivity[[#This Row],[total downtime in hr2]])</f>
        <v>1.5844836111111102</v>
      </c>
      <c r="M326" s="13">
        <f>IF(line_productivity[[#This Row],[Total downtime in min]]&gt;85,85,line_productivity[[#This Row],[Total downtime in min]])</f>
        <v>37.200000000000003</v>
      </c>
      <c r="N326" s="9">
        <f>line_productivity[[#This Row],[total downtime in min 2]]/60</f>
        <v>0.62</v>
      </c>
      <c r="O326" s="9">
        <f>IF(line_productivity[[#This Row],[total downtime in hrs]]&gt;line_productivity[[#This Row],[working hours of operator]],line_productivity[[#This Row],[working hours of operator]],line_productivity[[#This Row],[total downtime in hrs]])</f>
        <v>0.62</v>
      </c>
      <c r="P326" s="9">
        <f>IF(line_productivity[[#This Row],[working hours of operator]]=line_productivity[[#This Row],[total downtime in hr2]],(line_productivity[[#This Row],[working hours of operator]]+line_productivity[[#This Row],[total downtime in hr2]])*0.9,line_productivity[[#This Row],[working hours of operator]])</f>
        <v>2.2044836111111104</v>
      </c>
    </row>
    <row r="327" spans="1:16" x14ac:dyDescent="0.25">
      <c r="A327" s="10">
        <v>45609</v>
      </c>
      <c r="B327" t="s">
        <v>20</v>
      </c>
      <c r="C327" s="8">
        <v>422436</v>
      </c>
      <c r="D327" t="s">
        <v>52</v>
      </c>
      <c r="E327" s="26" t="s">
        <v>611</v>
      </c>
      <c r="F327" s="25" t="s">
        <v>612</v>
      </c>
      <c r="G327" s="13">
        <v>1</v>
      </c>
      <c r="H327" s="13">
        <f>line_downtime[[#This Row],[total downtime in mins]]</f>
        <v>48.6</v>
      </c>
      <c r="I327" s="18" t="s">
        <v>68</v>
      </c>
      <c r="J327" t="str">
        <f t="shared" si="5"/>
        <v>Evening Shift</v>
      </c>
      <c r="K327" s="9">
        <f>IF(line_productivity[[#This Row],[End time]]&lt;line_productivity[[#This Row],[Start Time]],((line_productivity[[#This Row],[End time]]+1)-line_productivity[[#This Row],[Start Time]])*24,(line_productivity[[#This Row],[End time]]-line_productivity[[#This Row],[Start Time]])*24)</f>
        <v>1.9083399999999973</v>
      </c>
      <c r="L327" s="9">
        <f>MAX(0,line_productivity[[#This Row],[working hours3]]-line_productivity[[#This Row],[total downtime in hr2]])</f>
        <v>1.0983399999999972</v>
      </c>
      <c r="M327" s="13">
        <f>IF(line_productivity[[#This Row],[Total downtime in min]]&gt;85,85,line_productivity[[#This Row],[Total downtime in min]])</f>
        <v>48.6</v>
      </c>
      <c r="N327" s="9">
        <f>line_productivity[[#This Row],[total downtime in min 2]]/60</f>
        <v>0.81</v>
      </c>
      <c r="O327" s="9">
        <f>IF(line_productivity[[#This Row],[total downtime in hrs]]&gt;line_productivity[[#This Row],[working hours of operator]],line_productivity[[#This Row],[working hours of operator]],line_productivity[[#This Row],[total downtime in hrs]])</f>
        <v>0.81</v>
      </c>
      <c r="P327" s="9">
        <f>IF(line_productivity[[#This Row],[working hours of operator]]=line_productivity[[#This Row],[total downtime in hr2]],(line_productivity[[#This Row],[working hours of operator]]+line_productivity[[#This Row],[total downtime in hr2]])*0.9,line_productivity[[#This Row],[working hours of operator]])</f>
        <v>1.9083399999999973</v>
      </c>
    </row>
    <row r="328" spans="1:16" x14ac:dyDescent="0.25">
      <c r="A328" s="10">
        <v>45610</v>
      </c>
      <c r="B328" t="s">
        <v>23</v>
      </c>
      <c r="C328" s="8">
        <v>422437</v>
      </c>
      <c r="D328" t="s">
        <v>44</v>
      </c>
      <c r="E328" s="26" t="s">
        <v>126</v>
      </c>
      <c r="F328" s="25" t="s">
        <v>613</v>
      </c>
      <c r="G328" s="13">
        <v>1.6333333333333331</v>
      </c>
      <c r="H328" s="13">
        <f>line_downtime[[#This Row],[total downtime in mins]]</f>
        <v>24</v>
      </c>
      <c r="I328" s="18" t="s">
        <v>74</v>
      </c>
      <c r="J328" t="str">
        <f t="shared" si="5"/>
        <v>Morning Shift</v>
      </c>
      <c r="K328" s="9">
        <f>IF(line_productivity[[#This Row],[End time]]&lt;line_productivity[[#This Row],[Start Time]],((line_productivity[[#This Row],[End time]]+1)-line_productivity[[#This Row],[Start Time]])*24,(line_productivity[[#This Row],[End time]]-line_productivity[[#This Row],[Start Time]])*24)</f>
        <v>3.025914444444445</v>
      </c>
      <c r="L328" s="9">
        <f>MAX(0,line_productivity[[#This Row],[working hours3]]-line_productivity[[#This Row],[total downtime in hr2]])</f>
        <v>2.6259144444444451</v>
      </c>
      <c r="M328" s="13">
        <f>IF(line_productivity[[#This Row],[Total downtime in min]]&gt;85,85,line_productivity[[#This Row],[Total downtime in min]])</f>
        <v>24</v>
      </c>
      <c r="N328" s="9">
        <f>line_productivity[[#This Row],[total downtime in min 2]]/60</f>
        <v>0.4</v>
      </c>
      <c r="O328" s="9">
        <f>IF(line_productivity[[#This Row],[total downtime in hrs]]&gt;line_productivity[[#This Row],[working hours of operator]],line_productivity[[#This Row],[working hours of operator]],line_productivity[[#This Row],[total downtime in hrs]])</f>
        <v>0.4</v>
      </c>
      <c r="P328" s="9">
        <f>IF(line_productivity[[#This Row],[working hours of operator]]=line_productivity[[#This Row],[total downtime in hr2]],(line_productivity[[#This Row],[working hours of operator]]+line_productivity[[#This Row],[total downtime in hr2]])*0.9,line_productivity[[#This Row],[working hours of operator]])</f>
        <v>3.025914444444445</v>
      </c>
    </row>
    <row r="329" spans="1:16" x14ac:dyDescent="0.25">
      <c r="A329" s="10">
        <v>45610</v>
      </c>
      <c r="B329" t="s">
        <v>20</v>
      </c>
      <c r="C329" s="8">
        <v>422438</v>
      </c>
      <c r="D329" t="s">
        <v>48</v>
      </c>
      <c r="E329" s="26" t="s">
        <v>614</v>
      </c>
      <c r="F329" s="25" t="s">
        <v>615</v>
      </c>
      <c r="G329" s="13">
        <v>1</v>
      </c>
      <c r="H329" s="13">
        <f>line_downtime[[#This Row],[total downtime in mins]]</f>
        <v>54.599999999999994</v>
      </c>
      <c r="I329" s="18" t="s">
        <v>76</v>
      </c>
      <c r="J329" t="str">
        <f t="shared" si="5"/>
        <v>Morning Shift</v>
      </c>
      <c r="K329" s="9">
        <f>IF(line_productivity[[#This Row],[End time]]&lt;line_productivity[[#This Row],[Start Time]],((line_productivity[[#This Row],[End time]]+1)-line_productivity[[#This Row],[Start Time]])*24,(line_productivity[[#This Row],[End time]]-line_productivity[[#This Row],[Start Time]])*24)</f>
        <v>2.8833808333333311</v>
      </c>
      <c r="L329" s="9">
        <f>MAX(0,line_productivity[[#This Row],[working hours3]]-line_productivity[[#This Row],[total downtime in hr2]])</f>
        <v>1.9733808333333311</v>
      </c>
      <c r="M329" s="13">
        <f>IF(line_productivity[[#This Row],[Total downtime in min]]&gt;85,85,line_productivity[[#This Row],[Total downtime in min]])</f>
        <v>54.599999999999994</v>
      </c>
      <c r="N329" s="9">
        <f>line_productivity[[#This Row],[total downtime in min 2]]/60</f>
        <v>0.90999999999999992</v>
      </c>
      <c r="O329" s="9">
        <f>IF(line_productivity[[#This Row],[total downtime in hrs]]&gt;line_productivity[[#This Row],[working hours of operator]],line_productivity[[#This Row],[working hours of operator]],line_productivity[[#This Row],[total downtime in hrs]])</f>
        <v>0.90999999999999992</v>
      </c>
      <c r="P329" s="9">
        <f>IF(line_productivity[[#This Row],[working hours of operator]]=line_productivity[[#This Row],[total downtime in hr2]],(line_productivity[[#This Row],[working hours of operator]]+line_productivity[[#This Row],[total downtime in hr2]])*0.9,line_productivity[[#This Row],[working hours of operator]])</f>
        <v>2.8833808333333311</v>
      </c>
    </row>
    <row r="330" spans="1:16" x14ac:dyDescent="0.25">
      <c r="A330" s="10">
        <v>45610</v>
      </c>
      <c r="B330" t="s">
        <v>21</v>
      </c>
      <c r="C330" s="8">
        <v>422439</v>
      </c>
      <c r="D330" t="s">
        <v>47</v>
      </c>
      <c r="E330" s="26" t="s">
        <v>616</v>
      </c>
      <c r="F330" s="25" t="s">
        <v>617</v>
      </c>
      <c r="G330" s="13">
        <v>1</v>
      </c>
      <c r="H330" s="13">
        <f>line_downtime[[#This Row],[total downtime in mins]]</f>
        <v>9.6</v>
      </c>
      <c r="I330" s="18" t="s">
        <v>95</v>
      </c>
      <c r="J330" t="str">
        <f t="shared" si="5"/>
        <v>Morning Shift</v>
      </c>
      <c r="K330" s="9">
        <f>IF(line_productivity[[#This Row],[End time]]&lt;line_productivity[[#This Row],[Start Time]],((line_productivity[[#This Row],[End time]]+1)-line_productivity[[#This Row],[Start Time]])*24,(line_productivity[[#This Row],[End time]]-line_productivity[[#This Row],[Start Time]])*24)</f>
        <v>2.8710730555555566</v>
      </c>
      <c r="L330" s="9">
        <f>MAX(0,line_productivity[[#This Row],[working hours3]]-line_productivity[[#This Row],[total downtime in hr2]])</f>
        <v>2.7110730555555564</v>
      </c>
      <c r="M330" s="13">
        <f>IF(line_productivity[[#This Row],[Total downtime in min]]&gt;85,85,line_productivity[[#This Row],[Total downtime in min]])</f>
        <v>9.6</v>
      </c>
      <c r="N330" s="9">
        <f>line_productivity[[#This Row],[total downtime in min 2]]/60</f>
        <v>0.16</v>
      </c>
      <c r="O330" s="9">
        <f>IF(line_productivity[[#This Row],[total downtime in hrs]]&gt;line_productivity[[#This Row],[working hours of operator]],line_productivity[[#This Row],[working hours of operator]],line_productivity[[#This Row],[total downtime in hrs]])</f>
        <v>0.16</v>
      </c>
      <c r="P330" s="9">
        <f>IF(line_productivity[[#This Row],[working hours of operator]]=line_productivity[[#This Row],[total downtime in hr2]],(line_productivity[[#This Row],[working hours of operator]]+line_productivity[[#This Row],[total downtime in hr2]])*0.9,line_productivity[[#This Row],[working hours of operator]])</f>
        <v>2.8710730555555566</v>
      </c>
    </row>
    <row r="331" spans="1:16" x14ac:dyDescent="0.25">
      <c r="A331" s="10">
        <v>45610</v>
      </c>
      <c r="B331" t="s">
        <v>22</v>
      </c>
      <c r="C331" s="8">
        <v>422440</v>
      </c>
      <c r="D331" t="s">
        <v>43</v>
      </c>
      <c r="E331" s="26" t="s">
        <v>618</v>
      </c>
      <c r="F331" s="25" t="s">
        <v>619</v>
      </c>
      <c r="G331" s="13">
        <v>1</v>
      </c>
      <c r="H331" s="13">
        <f>line_downtime[[#This Row],[total downtime in mins]]</f>
        <v>76.8</v>
      </c>
      <c r="I331" s="18" t="s">
        <v>83</v>
      </c>
      <c r="J331" t="str">
        <f t="shared" si="5"/>
        <v>Evening Shift</v>
      </c>
      <c r="K331" s="9">
        <f>IF(line_productivity[[#This Row],[End time]]&lt;line_productivity[[#This Row],[Start Time]],((line_productivity[[#This Row],[End time]]+1)-line_productivity[[#This Row],[Start Time]])*24,(line_productivity[[#This Row],[End time]]-line_productivity[[#This Row],[Start Time]])*24)</f>
        <v>2.7713747222222223</v>
      </c>
      <c r="L331" s="9">
        <f>MAX(0,line_productivity[[#This Row],[working hours3]]-line_productivity[[#This Row],[total downtime in hr2]])</f>
        <v>1.4913747222222222</v>
      </c>
      <c r="M331" s="13">
        <f>IF(line_productivity[[#This Row],[Total downtime in min]]&gt;85,85,line_productivity[[#This Row],[Total downtime in min]])</f>
        <v>76.8</v>
      </c>
      <c r="N331" s="9">
        <f>line_productivity[[#This Row],[total downtime in min 2]]/60</f>
        <v>1.28</v>
      </c>
      <c r="O331" s="9">
        <f>IF(line_productivity[[#This Row],[total downtime in hrs]]&gt;line_productivity[[#This Row],[working hours of operator]],line_productivity[[#This Row],[working hours of operator]],line_productivity[[#This Row],[total downtime in hrs]])</f>
        <v>1.28</v>
      </c>
      <c r="P331" s="9">
        <f>IF(line_productivity[[#This Row],[working hours of operator]]=line_productivity[[#This Row],[total downtime in hr2]],(line_productivity[[#This Row],[working hours of operator]]+line_productivity[[#This Row],[total downtime in hr2]])*0.9,line_productivity[[#This Row],[working hours of operator]])</f>
        <v>2.7713747222222223</v>
      </c>
    </row>
    <row r="332" spans="1:16" x14ac:dyDescent="0.25">
      <c r="A332" s="10">
        <v>45611</v>
      </c>
      <c r="B332" t="s">
        <v>19</v>
      </c>
      <c r="C332" s="8">
        <v>422441</v>
      </c>
      <c r="D332" t="s">
        <v>43</v>
      </c>
      <c r="E332" s="26" t="s">
        <v>126</v>
      </c>
      <c r="F332" s="25" t="s">
        <v>620</v>
      </c>
      <c r="G332" s="13">
        <v>1</v>
      </c>
      <c r="H332" s="13">
        <f>line_downtime[[#This Row],[total downtime in mins]]</f>
        <v>25.2</v>
      </c>
      <c r="I332" s="18" t="s">
        <v>90</v>
      </c>
      <c r="J332" t="str">
        <f t="shared" si="5"/>
        <v>Morning Shift</v>
      </c>
      <c r="K332" s="9">
        <f>IF(line_productivity[[#This Row],[End time]]&lt;line_productivity[[#This Row],[Start Time]],((line_productivity[[#This Row],[End time]]+1)-line_productivity[[#This Row],[Start Time]])*24,(line_productivity[[#This Row],[End time]]-line_productivity[[#This Row],[Start Time]])*24)</f>
        <v>2.5746683333333333</v>
      </c>
      <c r="L332" s="9">
        <f>MAX(0,line_productivity[[#This Row],[working hours3]]-line_productivity[[#This Row],[total downtime in hr2]])</f>
        <v>2.1546683333333334</v>
      </c>
      <c r="M332" s="13">
        <f>IF(line_productivity[[#This Row],[Total downtime in min]]&gt;85,85,line_productivity[[#This Row],[Total downtime in min]])</f>
        <v>25.2</v>
      </c>
      <c r="N332" s="9">
        <f>line_productivity[[#This Row],[total downtime in min 2]]/60</f>
        <v>0.42</v>
      </c>
      <c r="O332" s="9">
        <f>IF(line_productivity[[#This Row],[total downtime in hrs]]&gt;line_productivity[[#This Row],[working hours of operator]],line_productivity[[#This Row],[working hours of operator]],line_productivity[[#This Row],[total downtime in hrs]])</f>
        <v>0.42</v>
      </c>
      <c r="P332" s="9">
        <f>IF(line_productivity[[#This Row],[working hours of operator]]=line_productivity[[#This Row],[total downtime in hr2]],(line_productivity[[#This Row],[working hours of operator]]+line_productivity[[#This Row],[total downtime in hr2]])*0.9,line_productivity[[#This Row],[working hours of operator]])</f>
        <v>2.5746683333333333</v>
      </c>
    </row>
    <row r="333" spans="1:16" x14ac:dyDescent="0.25">
      <c r="A333" s="10">
        <v>45611</v>
      </c>
      <c r="B333" t="s">
        <v>20</v>
      </c>
      <c r="C333" s="8">
        <v>422442</v>
      </c>
      <c r="D333" t="s">
        <v>48</v>
      </c>
      <c r="E333" s="26" t="s">
        <v>621</v>
      </c>
      <c r="F333" s="25" t="s">
        <v>622</v>
      </c>
      <c r="G333" s="13">
        <v>1</v>
      </c>
      <c r="H333" s="13">
        <f>line_downtime[[#This Row],[total downtime in mins]]</f>
        <v>34.200000000000003</v>
      </c>
      <c r="I333" s="18" t="s">
        <v>76</v>
      </c>
      <c r="J333" t="str">
        <f t="shared" si="5"/>
        <v>Morning Shift</v>
      </c>
      <c r="K333" s="9">
        <f>IF(line_productivity[[#This Row],[End time]]&lt;line_productivity[[#This Row],[Start Time]],((line_productivity[[#This Row],[End time]]+1)-line_productivity[[#This Row],[Start Time]])*24,(line_productivity[[#This Row],[End time]]-line_productivity[[#This Row],[Start Time]])*24)</f>
        <v>2.3847597222222228</v>
      </c>
      <c r="L333" s="9">
        <f>MAX(0,line_productivity[[#This Row],[working hours3]]-line_productivity[[#This Row],[total downtime in hr2]])</f>
        <v>1.8147597222222227</v>
      </c>
      <c r="M333" s="13">
        <f>IF(line_productivity[[#This Row],[Total downtime in min]]&gt;85,85,line_productivity[[#This Row],[Total downtime in min]])</f>
        <v>34.200000000000003</v>
      </c>
      <c r="N333" s="9">
        <f>line_productivity[[#This Row],[total downtime in min 2]]/60</f>
        <v>0.57000000000000006</v>
      </c>
      <c r="O333" s="9">
        <f>IF(line_productivity[[#This Row],[total downtime in hrs]]&gt;line_productivity[[#This Row],[working hours of operator]],line_productivity[[#This Row],[working hours of operator]],line_productivity[[#This Row],[total downtime in hrs]])</f>
        <v>0.57000000000000006</v>
      </c>
      <c r="P333" s="9">
        <f>IF(line_productivity[[#This Row],[working hours of operator]]=line_productivity[[#This Row],[total downtime in hr2]],(line_productivity[[#This Row],[working hours of operator]]+line_productivity[[#This Row],[total downtime in hr2]])*0.9,line_productivity[[#This Row],[working hours of operator]])</f>
        <v>2.3847597222222228</v>
      </c>
    </row>
    <row r="334" spans="1:16" x14ac:dyDescent="0.25">
      <c r="A334" s="10">
        <v>45611</v>
      </c>
      <c r="B334" t="s">
        <v>23</v>
      </c>
      <c r="C334" s="8">
        <v>422443</v>
      </c>
      <c r="D334" t="s">
        <v>45</v>
      </c>
      <c r="E334" s="26" t="s">
        <v>623</v>
      </c>
      <c r="F334" s="25" t="s">
        <v>624</v>
      </c>
      <c r="G334" s="13">
        <v>1.6333333333333331</v>
      </c>
      <c r="H334" s="13">
        <f>line_downtime[[#This Row],[total downtime in mins]]</f>
        <v>57.599999999999994</v>
      </c>
      <c r="I334" s="18" t="s">
        <v>88</v>
      </c>
      <c r="J334" t="str">
        <f t="shared" si="5"/>
        <v>Morning Shift</v>
      </c>
      <c r="K334" s="9">
        <f>IF(line_productivity[[#This Row],[End time]]&lt;line_productivity[[#This Row],[Start Time]],((line_productivity[[#This Row],[End time]]+1)-line_productivity[[#This Row],[Start Time]])*24,(line_productivity[[#This Row],[End time]]-line_productivity[[#This Row],[Start Time]])*24)</f>
        <v>3.227744444444443</v>
      </c>
      <c r="L334" s="9">
        <f>MAX(0,line_productivity[[#This Row],[working hours3]]-line_productivity[[#This Row],[total downtime in hr2]])</f>
        <v>2.267744444444443</v>
      </c>
      <c r="M334" s="13">
        <f>IF(line_productivity[[#This Row],[Total downtime in min]]&gt;85,85,line_productivity[[#This Row],[Total downtime in min]])</f>
        <v>57.599999999999994</v>
      </c>
      <c r="N334" s="9">
        <f>line_productivity[[#This Row],[total downtime in min 2]]/60</f>
        <v>0.95999999999999985</v>
      </c>
      <c r="O334" s="9">
        <f>IF(line_productivity[[#This Row],[total downtime in hrs]]&gt;line_productivity[[#This Row],[working hours of operator]],line_productivity[[#This Row],[working hours of operator]],line_productivity[[#This Row],[total downtime in hrs]])</f>
        <v>0.95999999999999985</v>
      </c>
      <c r="P334" s="9">
        <f>IF(line_productivity[[#This Row],[working hours of operator]]=line_productivity[[#This Row],[total downtime in hr2]],(line_productivity[[#This Row],[working hours of operator]]+line_productivity[[#This Row],[total downtime in hr2]])*0.9,line_productivity[[#This Row],[working hours of operator]])</f>
        <v>3.227744444444443</v>
      </c>
    </row>
    <row r="335" spans="1:16" x14ac:dyDescent="0.25">
      <c r="A335" s="10">
        <v>45611</v>
      </c>
      <c r="B335" t="s">
        <v>19</v>
      </c>
      <c r="C335" s="8">
        <v>422444</v>
      </c>
      <c r="D335" t="s">
        <v>48</v>
      </c>
      <c r="E335" s="26" t="s">
        <v>625</v>
      </c>
      <c r="F335" s="25" t="s">
        <v>626</v>
      </c>
      <c r="G335" s="13">
        <v>1</v>
      </c>
      <c r="H335" s="13">
        <f>line_downtime[[#This Row],[total downtime in mins]]</f>
        <v>30.6</v>
      </c>
      <c r="I335" s="18" t="s">
        <v>88</v>
      </c>
      <c r="J335" t="str">
        <f t="shared" si="5"/>
        <v>Evening Shift</v>
      </c>
      <c r="K335" s="9">
        <f>IF(line_productivity[[#This Row],[End time]]&lt;line_productivity[[#This Row],[Start Time]],((line_productivity[[#This Row],[End time]]+1)-line_productivity[[#This Row],[Start Time]])*24,(line_productivity[[#This Row],[End time]]-line_productivity[[#This Row],[Start Time]])*24)</f>
        <v>2.8870675000000006</v>
      </c>
      <c r="L335" s="9">
        <f>MAX(0,line_productivity[[#This Row],[working hours3]]-line_productivity[[#This Row],[total downtime in hr2]])</f>
        <v>2.3770675000000008</v>
      </c>
      <c r="M335" s="13">
        <f>IF(line_productivity[[#This Row],[Total downtime in min]]&gt;85,85,line_productivity[[#This Row],[Total downtime in min]])</f>
        <v>30.6</v>
      </c>
      <c r="N335" s="9">
        <f>line_productivity[[#This Row],[total downtime in min 2]]/60</f>
        <v>0.51</v>
      </c>
      <c r="O335" s="9">
        <f>IF(line_productivity[[#This Row],[total downtime in hrs]]&gt;line_productivity[[#This Row],[working hours of operator]],line_productivity[[#This Row],[working hours of operator]],line_productivity[[#This Row],[total downtime in hrs]])</f>
        <v>0.51</v>
      </c>
      <c r="P335" s="9">
        <f>IF(line_productivity[[#This Row],[working hours of operator]]=line_productivity[[#This Row],[total downtime in hr2]],(line_productivity[[#This Row],[working hours of operator]]+line_productivity[[#This Row],[total downtime in hr2]])*0.9,line_productivity[[#This Row],[working hours of operator]])</f>
        <v>2.8870675000000006</v>
      </c>
    </row>
    <row r="336" spans="1:16" x14ac:dyDescent="0.25">
      <c r="A336" s="10">
        <v>45612</v>
      </c>
      <c r="B336" t="s">
        <v>18</v>
      </c>
      <c r="C336" s="8">
        <v>422445</v>
      </c>
      <c r="D336" t="s">
        <v>48</v>
      </c>
      <c r="E336" s="26" t="s">
        <v>126</v>
      </c>
      <c r="F336" s="25" t="s">
        <v>627</v>
      </c>
      <c r="G336" s="13">
        <v>1</v>
      </c>
      <c r="H336" s="13">
        <f>line_downtime[[#This Row],[total downtime in mins]]</f>
        <v>36</v>
      </c>
      <c r="I336" s="18" t="s">
        <v>74</v>
      </c>
      <c r="J336" t="str">
        <f t="shared" si="5"/>
        <v>Morning Shift</v>
      </c>
      <c r="K336" s="9">
        <f>IF(line_productivity[[#This Row],[End time]]&lt;line_productivity[[#This Row],[Start Time]],((line_productivity[[#This Row],[End time]]+1)-line_productivity[[#This Row],[Start Time]])*24,(line_productivity[[#This Row],[End time]]-line_productivity[[#This Row],[Start Time]])*24)</f>
        <v>2.0799488888888886</v>
      </c>
      <c r="L336" s="9">
        <f>MAX(0,line_productivity[[#This Row],[working hours3]]-line_productivity[[#This Row],[total downtime in hr2]])</f>
        <v>1.4799488888888885</v>
      </c>
      <c r="M336" s="13">
        <f>IF(line_productivity[[#This Row],[Total downtime in min]]&gt;85,85,line_productivity[[#This Row],[Total downtime in min]])</f>
        <v>36</v>
      </c>
      <c r="N336" s="9">
        <f>line_productivity[[#This Row],[total downtime in min 2]]/60</f>
        <v>0.6</v>
      </c>
      <c r="O336" s="9">
        <f>IF(line_productivity[[#This Row],[total downtime in hrs]]&gt;line_productivity[[#This Row],[working hours of operator]],line_productivity[[#This Row],[working hours of operator]],line_productivity[[#This Row],[total downtime in hrs]])</f>
        <v>0.6</v>
      </c>
      <c r="P336" s="9">
        <f>IF(line_productivity[[#This Row],[working hours of operator]]=line_productivity[[#This Row],[total downtime in hr2]],(line_productivity[[#This Row],[working hours of operator]]+line_productivity[[#This Row],[total downtime in hr2]])*0.9,line_productivity[[#This Row],[working hours of operator]])</f>
        <v>2.0799488888888886</v>
      </c>
    </row>
    <row r="337" spans="1:16" x14ac:dyDescent="0.25">
      <c r="A337" s="10">
        <v>45612</v>
      </c>
      <c r="B337" t="s">
        <v>19</v>
      </c>
      <c r="C337" s="8">
        <v>422446</v>
      </c>
      <c r="D337" t="s">
        <v>43</v>
      </c>
      <c r="E337" s="26" t="s">
        <v>628</v>
      </c>
      <c r="F337" s="25" t="s">
        <v>629</v>
      </c>
      <c r="G337" s="13">
        <v>1</v>
      </c>
      <c r="H337" s="13">
        <f>line_downtime[[#This Row],[total downtime in mins]]</f>
        <v>33.6</v>
      </c>
      <c r="I337" s="18" t="s">
        <v>70</v>
      </c>
      <c r="J337" t="str">
        <f t="shared" si="5"/>
        <v>Morning Shift</v>
      </c>
      <c r="K337" s="9">
        <f>IF(line_productivity[[#This Row],[End time]]&lt;line_productivity[[#This Row],[Start Time]],((line_productivity[[#This Row],[End time]]+1)-line_productivity[[#This Row],[Start Time]])*24,(line_productivity[[#This Row],[End time]]-line_productivity[[#This Row],[Start Time]])*24)</f>
        <v>2.6914683333333325</v>
      </c>
      <c r="L337" s="9">
        <f>MAX(0,line_productivity[[#This Row],[working hours3]]-line_productivity[[#This Row],[total downtime in hr2]])</f>
        <v>2.1314683333333324</v>
      </c>
      <c r="M337" s="13">
        <f>IF(line_productivity[[#This Row],[Total downtime in min]]&gt;85,85,line_productivity[[#This Row],[Total downtime in min]])</f>
        <v>33.6</v>
      </c>
      <c r="N337" s="9">
        <f>line_productivity[[#This Row],[total downtime in min 2]]/60</f>
        <v>0.56000000000000005</v>
      </c>
      <c r="O337" s="9">
        <f>IF(line_productivity[[#This Row],[total downtime in hrs]]&gt;line_productivity[[#This Row],[working hours of operator]],line_productivity[[#This Row],[working hours of operator]],line_productivity[[#This Row],[total downtime in hrs]])</f>
        <v>0.56000000000000005</v>
      </c>
      <c r="P337" s="9">
        <f>IF(line_productivity[[#This Row],[working hours of operator]]=line_productivity[[#This Row],[total downtime in hr2]],(line_productivity[[#This Row],[working hours of operator]]+line_productivity[[#This Row],[total downtime in hr2]])*0.9,line_productivity[[#This Row],[working hours of operator]])</f>
        <v>2.6914683333333325</v>
      </c>
    </row>
    <row r="338" spans="1:16" x14ac:dyDescent="0.25">
      <c r="A338" s="10">
        <v>45612</v>
      </c>
      <c r="B338" t="s">
        <v>20</v>
      </c>
      <c r="C338" s="8">
        <v>422447</v>
      </c>
      <c r="D338" t="s">
        <v>48</v>
      </c>
      <c r="E338" s="26" t="s">
        <v>630</v>
      </c>
      <c r="F338" s="25" t="s">
        <v>631</v>
      </c>
      <c r="G338" s="13">
        <v>1</v>
      </c>
      <c r="H338" s="13">
        <f>line_downtime[[#This Row],[total downtime in mins]]</f>
        <v>57.599999999999994</v>
      </c>
      <c r="I338" s="18" t="s">
        <v>95</v>
      </c>
      <c r="J338" t="str">
        <f t="shared" si="5"/>
        <v>Morning Shift</v>
      </c>
      <c r="K338" s="9">
        <f>IF(line_productivity[[#This Row],[End time]]&lt;line_productivity[[#This Row],[Start Time]],((line_productivity[[#This Row],[End time]]+1)-line_productivity[[#This Row],[Start Time]])*24,(line_productivity[[#This Row],[End time]]-line_productivity[[#This Row],[Start Time]])*24)</f>
        <v>2.9838772222222225</v>
      </c>
      <c r="L338" s="9">
        <f>MAX(0,line_productivity[[#This Row],[working hours3]]-line_productivity[[#This Row],[total downtime in hr2]])</f>
        <v>2.0238772222222225</v>
      </c>
      <c r="M338" s="13">
        <f>IF(line_productivity[[#This Row],[Total downtime in min]]&gt;85,85,line_productivity[[#This Row],[Total downtime in min]])</f>
        <v>57.599999999999994</v>
      </c>
      <c r="N338" s="9">
        <f>line_productivity[[#This Row],[total downtime in min 2]]/60</f>
        <v>0.95999999999999985</v>
      </c>
      <c r="O338" s="9">
        <f>IF(line_productivity[[#This Row],[total downtime in hrs]]&gt;line_productivity[[#This Row],[working hours of operator]],line_productivity[[#This Row],[working hours of operator]],line_productivity[[#This Row],[total downtime in hrs]])</f>
        <v>0.95999999999999985</v>
      </c>
      <c r="P338" s="9">
        <f>IF(line_productivity[[#This Row],[working hours of operator]]=line_productivity[[#This Row],[total downtime in hr2]],(line_productivity[[#This Row],[working hours of operator]]+line_productivity[[#This Row],[total downtime in hr2]])*0.9,line_productivity[[#This Row],[working hours of operator]])</f>
        <v>2.9838772222222225</v>
      </c>
    </row>
    <row r="339" spans="1:16" x14ac:dyDescent="0.25">
      <c r="A339" s="10">
        <v>45612</v>
      </c>
      <c r="B339" t="s">
        <v>21</v>
      </c>
      <c r="C339" s="8">
        <v>422448</v>
      </c>
      <c r="D339" t="s">
        <v>50</v>
      </c>
      <c r="E339" s="26">
        <v>0.54580092592592588</v>
      </c>
      <c r="F339" s="25" t="s">
        <v>632</v>
      </c>
      <c r="G339" s="13">
        <v>1</v>
      </c>
      <c r="H339" s="13">
        <f>line_downtime[[#This Row],[total downtime in mins]]</f>
        <v>25.799999999999997</v>
      </c>
      <c r="I339" s="18" t="s">
        <v>78</v>
      </c>
      <c r="J339" t="str">
        <f t="shared" si="5"/>
        <v>Evening Shift</v>
      </c>
      <c r="K339" s="9">
        <f>IF(line_productivity[[#This Row],[End time]]&lt;line_productivity[[#This Row],[Start Time]],((line_productivity[[#This Row],[End time]]+1)-line_productivity[[#This Row],[Start Time]])*24,(line_productivity[[#This Row],[End time]]-line_productivity[[#This Row],[Start Time]])*24)</f>
        <v>2.5278086111111122</v>
      </c>
      <c r="L339" s="9">
        <f>MAX(0,line_productivity[[#This Row],[working hours3]]-line_productivity[[#This Row],[total downtime in hr2]])</f>
        <v>2.0978086111111125</v>
      </c>
      <c r="M339" s="13">
        <f>IF(line_productivity[[#This Row],[Total downtime in min]]&gt;85,85,line_productivity[[#This Row],[Total downtime in min]])</f>
        <v>25.799999999999997</v>
      </c>
      <c r="N339" s="9">
        <f>line_productivity[[#This Row],[total downtime in min 2]]/60</f>
        <v>0.42999999999999994</v>
      </c>
      <c r="O339" s="9">
        <f>IF(line_productivity[[#This Row],[total downtime in hrs]]&gt;line_productivity[[#This Row],[working hours of operator]],line_productivity[[#This Row],[working hours of operator]],line_productivity[[#This Row],[total downtime in hrs]])</f>
        <v>0.42999999999999994</v>
      </c>
      <c r="P339" s="9">
        <f>IF(line_productivity[[#This Row],[working hours of operator]]=line_productivity[[#This Row],[total downtime in hr2]],(line_productivity[[#This Row],[working hours of operator]]+line_productivity[[#This Row],[total downtime in hr2]])*0.9,line_productivity[[#This Row],[working hours of operator]])</f>
        <v>2.5278086111111122</v>
      </c>
    </row>
    <row r="340" spans="1:16" x14ac:dyDescent="0.25">
      <c r="A340" s="10">
        <v>45613</v>
      </c>
      <c r="B340" t="s">
        <v>22</v>
      </c>
      <c r="C340" s="8">
        <v>422449</v>
      </c>
      <c r="D340" t="s">
        <v>50</v>
      </c>
      <c r="E340" s="26" t="s">
        <v>126</v>
      </c>
      <c r="F340" s="25" t="s">
        <v>633</v>
      </c>
      <c r="G340" s="13">
        <v>1</v>
      </c>
      <c r="H340" s="13">
        <f>line_downtime[[#This Row],[total downtime in mins]]</f>
        <v>119.4</v>
      </c>
      <c r="I340" s="18" t="s">
        <v>92</v>
      </c>
      <c r="J340" t="str">
        <f t="shared" si="5"/>
        <v>Morning Shift</v>
      </c>
      <c r="K340" s="9">
        <f>IF(line_productivity[[#This Row],[End time]]&lt;line_productivity[[#This Row],[Start Time]],((line_productivity[[#This Row],[End time]]+1)-line_productivity[[#This Row],[Start Time]])*24,(line_productivity[[#This Row],[End time]]-line_productivity[[#This Row],[Start Time]])*24)</f>
        <v>2.3810766666666661</v>
      </c>
      <c r="L340" s="9">
        <f>MAX(0,line_productivity[[#This Row],[working hours3]]-line_productivity[[#This Row],[total downtime in hr2]])</f>
        <v>0.96440999999999932</v>
      </c>
      <c r="M340" s="13">
        <f>IF(line_productivity[[#This Row],[Total downtime in min]]&gt;85,85,line_productivity[[#This Row],[Total downtime in min]])</f>
        <v>85</v>
      </c>
      <c r="N340" s="9">
        <f>line_productivity[[#This Row],[total downtime in min 2]]/60</f>
        <v>1.4166666666666667</v>
      </c>
      <c r="O340" s="9">
        <f>IF(line_productivity[[#This Row],[total downtime in hrs]]&gt;line_productivity[[#This Row],[working hours of operator]],line_productivity[[#This Row],[working hours of operator]],line_productivity[[#This Row],[total downtime in hrs]])</f>
        <v>1.4166666666666667</v>
      </c>
      <c r="P340" s="9">
        <f>IF(line_productivity[[#This Row],[working hours of operator]]=line_productivity[[#This Row],[total downtime in hr2]],(line_productivity[[#This Row],[working hours of operator]]+line_productivity[[#This Row],[total downtime in hr2]])*0.9,line_productivity[[#This Row],[working hours of operator]])</f>
        <v>2.3810766666666661</v>
      </c>
    </row>
    <row r="341" spans="1:16" x14ac:dyDescent="0.25">
      <c r="A341" s="10">
        <v>45613</v>
      </c>
      <c r="B341" t="s">
        <v>21</v>
      </c>
      <c r="C341" s="8">
        <v>422450</v>
      </c>
      <c r="D341" t="s">
        <v>52</v>
      </c>
      <c r="E341" s="26">
        <v>0.45774156249999998</v>
      </c>
      <c r="F341" s="25" t="s">
        <v>634</v>
      </c>
      <c r="G341" s="13">
        <v>1</v>
      </c>
      <c r="H341" s="13">
        <f>line_downtime[[#This Row],[total downtime in mins]]</f>
        <v>27</v>
      </c>
      <c r="I341" s="18" t="s">
        <v>90</v>
      </c>
      <c r="J341" t="str">
        <f t="shared" si="5"/>
        <v>Morning Shift</v>
      </c>
      <c r="K341" s="9">
        <f>IF(line_productivity[[#This Row],[End time]]&lt;line_productivity[[#This Row],[Start Time]],((line_productivity[[#This Row],[End time]]+1)-line_productivity[[#This Row],[Start Time]])*24,(line_productivity[[#This Row],[End time]]-line_productivity[[#This Row],[Start Time]])*24)</f>
        <v>2.514544722222225</v>
      </c>
      <c r="L341" s="9">
        <f>MAX(0,line_productivity[[#This Row],[working hours3]]-line_productivity[[#This Row],[total downtime in hr2]])</f>
        <v>2.0645447222222248</v>
      </c>
      <c r="M341" s="13">
        <f>IF(line_productivity[[#This Row],[Total downtime in min]]&gt;85,85,line_productivity[[#This Row],[Total downtime in min]])</f>
        <v>27</v>
      </c>
      <c r="N341" s="9">
        <f>line_productivity[[#This Row],[total downtime in min 2]]/60</f>
        <v>0.45</v>
      </c>
      <c r="O341" s="9">
        <f>IF(line_productivity[[#This Row],[total downtime in hrs]]&gt;line_productivity[[#This Row],[working hours of operator]],line_productivity[[#This Row],[working hours of operator]],line_productivity[[#This Row],[total downtime in hrs]])</f>
        <v>0.45</v>
      </c>
      <c r="P341" s="9">
        <f>IF(line_productivity[[#This Row],[working hours of operator]]=line_productivity[[#This Row],[total downtime in hr2]],(line_productivity[[#This Row],[working hours of operator]]+line_productivity[[#This Row],[total downtime in hr2]])*0.9,line_productivity[[#This Row],[working hours of operator]])</f>
        <v>2.514544722222225</v>
      </c>
    </row>
    <row r="342" spans="1:16" x14ac:dyDescent="0.25">
      <c r="A342" s="10">
        <v>45613</v>
      </c>
      <c r="B342" t="s">
        <v>21</v>
      </c>
      <c r="C342" s="8">
        <v>422451</v>
      </c>
      <c r="D342" t="s">
        <v>43</v>
      </c>
      <c r="E342" s="26">
        <v>0.51809511574074074</v>
      </c>
      <c r="F342" s="25" t="s">
        <v>635</v>
      </c>
      <c r="G342" s="13">
        <v>1</v>
      </c>
      <c r="H342" s="13">
        <f>line_downtime[[#This Row],[total downtime in mins]]</f>
        <v>40.799999999999997</v>
      </c>
      <c r="I342" s="18" t="s">
        <v>117</v>
      </c>
      <c r="J342" t="str">
        <f t="shared" si="5"/>
        <v>Evening Shift</v>
      </c>
      <c r="K342" s="9">
        <f>IF(line_productivity[[#This Row],[End time]]&lt;line_productivity[[#This Row],[Start Time]],((line_productivity[[#This Row],[End time]]+1)-line_productivity[[#This Row],[Start Time]])*24,(line_productivity[[#This Row],[End time]]-line_productivity[[#This Row],[Start Time]])*24)</f>
        <v>2.0468108333333328</v>
      </c>
      <c r="L342" s="9">
        <f>MAX(0,line_productivity[[#This Row],[working hours3]]-line_productivity[[#This Row],[total downtime in hr2]])</f>
        <v>1.3668108333333329</v>
      </c>
      <c r="M342" s="13">
        <f>IF(line_productivity[[#This Row],[Total downtime in min]]&gt;85,85,line_productivity[[#This Row],[Total downtime in min]])</f>
        <v>40.799999999999997</v>
      </c>
      <c r="N342" s="9">
        <f>line_productivity[[#This Row],[total downtime in min 2]]/60</f>
        <v>0.67999999999999994</v>
      </c>
      <c r="O342" s="9">
        <f>IF(line_productivity[[#This Row],[total downtime in hrs]]&gt;line_productivity[[#This Row],[working hours of operator]],line_productivity[[#This Row],[working hours of operator]],line_productivity[[#This Row],[total downtime in hrs]])</f>
        <v>0.67999999999999994</v>
      </c>
      <c r="P342" s="9">
        <f>IF(line_productivity[[#This Row],[working hours of operator]]=line_productivity[[#This Row],[total downtime in hr2]],(line_productivity[[#This Row],[working hours of operator]]+line_productivity[[#This Row],[total downtime in hr2]])*0.9,line_productivity[[#This Row],[working hours of operator]])</f>
        <v>2.0468108333333328</v>
      </c>
    </row>
    <row r="343" spans="1:16" x14ac:dyDescent="0.25">
      <c r="A343" s="10">
        <v>45613</v>
      </c>
      <c r="B343" t="s">
        <v>22</v>
      </c>
      <c r="C343" s="8">
        <v>422452</v>
      </c>
      <c r="D343" t="s">
        <v>44</v>
      </c>
      <c r="E343" s="26" t="s">
        <v>636</v>
      </c>
      <c r="F343" s="25" t="s">
        <v>637</v>
      </c>
      <c r="G343" s="13">
        <v>1</v>
      </c>
      <c r="H343" s="13">
        <f>line_downtime[[#This Row],[total downtime in mins]]</f>
        <v>45.599999999999994</v>
      </c>
      <c r="I343" s="18" t="s">
        <v>92</v>
      </c>
      <c r="J343" t="str">
        <f t="shared" si="5"/>
        <v>Evening Shift</v>
      </c>
      <c r="K343" s="9">
        <f>IF(line_productivity[[#This Row],[End time]]&lt;line_productivity[[#This Row],[Start Time]],((line_productivity[[#This Row],[End time]]+1)-line_productivity[[#This Row],[Start Time]])*24,(line_productivity[[#This Row],[End time]]-line_productivity[[#This Row],[Start Time]])*24)</f>
        <v>2.9893786111111105</v>
      </c>
      <c r="L343" s="9">
        <f>MAX(0,line_productivity[[#This Row],[working hours3]]-line_productivity[[#This Row],[total downtime in hr2]])</f>
        <v>2.2293786111111107</v>
      </c>
      <c r="M343" s="13">
        <f>IF(line_productivity[[#This Row],[Total downtime in min]]&gt;85,85,line_productivity[[#This Row],[Total downtime in min]])</f>
        <v>45.599999999999994</v>
      </c>
      <c r="N343" s="9">
        <f>line_productivity[[#This Row],[total downtime in min 2]]/60</f>
        <v>0.7599999999999999</v>
      </c>
      <c r="O343" s="9">
        <f>IF(line_productivity[[#This Row],[total downtime in hrs]]&gt;line_productivity[[#This Row],[working hours of operator]],line_productivity[[#This Row],[working hours of operator]],line_productivity[[#This Row],[total downtime in hrs]])</f>
        <v>0.7599999999999999</v>
      </c>
      <c r="P343" s="9">
        <f>IF(line_productivity[[#This Row],[working hours of operator]]=line_productivity[[#This Row],[total downtime in hr2]],(line_productivity[[#This Row],[working hours of operator]]+line_productivity[[#This Row],[total downtime in hr2]])*0.9,line_productivity[[#This Row],[working hours of operator]])</f>
        <v>2.9893786111111105</v>
      </c>
    </row>
    <row r="344" spans="1:16" x14ac:dyDescent="0.25">
      <c r="A344" s="10">
        <v>45614</v>
      </c>
      <c r="B344" t="s">
        <v>18</v>
      </c>
      <c r="C344" s="8">
        <v>422453</v>
      </c>
      <c r="D344" t="s">
        <v>50</v>
      </c>
      <c r="E344" s="26" t="s">
        <v>126</v>
      </c>
      <c r="F344" s="25" t="s">
        <v>638</v>
      </c>
      <c r="G344" s="13">
        <v>1</v>
      </c>
      <c r="H344" s="13">
        <f>line_downtime[[#This Row],[total downtime in mins]]</f>
        <v>37.799999999999997</v>
      </c>
      <c r="I344" s="18" t="s">
        <v>115</v>
      </c>
      <c r="J344" t="str">
        <f t="shared" si="5"/>
        <v>Morning Shift</v>
      </c>
      <c r="K344" s="9">
        <f>IF(line_productivity[[#This Row],[End time]]&lt;line_productivity[[#This Row],[Start Time]],((line_productivity[[#This Row],[End time]]+1)-line_productivity[[#This Row],[Start Time]])*24,(line_productivity[[#This Row],[End time]]-line_productivity[[#This Row],[Start Time]])*24)</f>
        <v>2.4294525000000009</v>
      </c>
      <c r="L344" s="9">
        <f>MAX(0,line_productivity[[#This Row],[working hours3]]-line_productivity[[#This Row],[total downtime in hr2]])</f>
        <v>1.799452500000001</v>
      </c>
      <c r="M344" s="13">
        <f>IF(line_productivity[[#This Row],[Total downtime in min]]&gt;85,85,line_productivity[[#This Row],[Total downtime in min]])</f>
        <v>37.799999999999997</v>
      </c>
      <c r="N344" s="9">
        <f>line_productivity[[#This Row],[total downtime in min 2]]/60</f>
        <v>0.63</v>
      </c>
      <c r="O344" s="9">
        <f>IF(line_productivity[[#This Row],[total downtime in hrs]]&gt;line_productivity[[#This Row],[working hours of operator]],line_productivity[[#This Row],[working hours of operator]],line_productivity[[#This Row],[total downtime in hrs]])</f>
        <v>0.63</v>
      </c>
      <c r="P344" s="9">
        <f>IF(line_productivity[[#This Row],[working hours of operator]]=line_productivity[[#This Row],[total downtime in hr2]],(line_productivity[[#This Row],[working hours of operator]]+line_productivity[[#This Row],[total downtime in hr2]])*0.9,line_productivity[[#This Row],[working hours of operator]])</f>
        <v>2.4294525000000009</v>
      </c>
    </row>
    <row r="345" spans="1:16" x14ac:dyDescent="0.25">
      <c r="A345" s="10">
        <v>45614</v>
      </c>
      <c r="B345" t="s">
        <v>19</v>
      </c>
      <c r="C345" s="8">
        <v>422454</v>
      </c>
      <c r="D345" t="s">
        <v>44</v>
      </c>
      <c r="E345" s="26" t="s">
        <v>639</v>
      </c>
      <c r="F345" s="25" t="s">
        <v>640</v>
      </c>
      <c r="G345" s="13">
        <v>1</v>
      </c>
      <c r="H345" s="13">
        <f>line_downtime[[#This Row],[total downtime in mins]]</f>
        <v>42.6</v>
      </c>
      <c r="I345" s="18" t="s">
        <v>111</v>
      </c>
      <c r="J345" t="str">
        <f t="shared" si="5"/>
        <v>Morning Shift</v>
      </c>
      <c r="K345" s="9">
        <f>IF(line_productivity[[#This Row],[End time]]&lt;line_productivity[[#This Row],[Start Time]],((line_productivity[[#This Row],[End time]]+1)-line_productivity[[#This Row],[Start Time]])*24,(line_productivity[[#This Row],[End time]]-line_productivity[[#This Row],[Start Time]])*24)</f>
        <v>2.2488452777777779</v>
      </c>
      <c r="L345" s="9">
        <f>MAX(0,line_productivity[[#This Row],[working hours3]]-line_productivity[[#This Row],[total downtime in hr2]])</f>
        <v>1.5388452777777779</v>
      </c>
      <c r="M345" s="13">
        <f>IF(line_productivity[[#This Row],[Total downtime in min]]&gt;85,85,line_productivity[[#This Row],[Total downtime in min]])</f>
        <v>42.6</v>
      </c>
      <c r="N345" s="9">
        <f>line_productivity[[#This Row],[total downtime in min 2]]/60</f>
        <v>0.71000000000000008</v>
      </c>
      <c r="O345" s="9">
        <f>IF(line_productivity[[#This Row],[total downtime in hrs]]&gt;line_productivity[[#This Row],[working hours of operator]],line_productivity[[#This Row],[working hours of operator]],line_productivity[[#This Row],[total downtime in hrs]])</f>
        <v>0.71000000000000008</v>
      </c>
      <c r="P345" s="9">
        <f>IF(line_productivity[[#This Row],[working hours of operator]]=line_productivity[[#This Row],[total downtime in hr2]],(line_productivity[[#This Row],[working hours of operator]]+line_productivity[[#This Row],[total downtime in hr2]])*0.9,line_productivity[[#This Row],[working hours of operator]])</f>
        <v>2.2488452777777779</v>
      </c>
    </row>
    <row r="346" spans="1:16" x14ac:dyDescent="0.25">
      <c r="A346" s="10">
        <v>45614</v>
      </c>
      <c r="B346" t="s">
        <v>18</v>
      </c>
      <c r="C346" s="8">
        <v>422455</v>
      </c>
      <c r="D346" t="s">
        <v>45</v>
      </c>
      <c r="E346" s="26" t="s">
        <v>641</v>
      </c>
      <c r="F346" s="25" t="s">
        <v>642</v>
      </c>
      <c r="G346" s="13">
        <v>1</v>
      </c>
      <c r="H346" s="13">
        <f>line_downtime[[#This Row],[total downtime in mins]]</f>
        <v>24.6</v>
      </c>
      <c r="I346" s="18" t="s">
        <v>88</v>
      </c>
      <c r="J346" t="str">
        <f t="shared" si="5"/>
        <v>Morning Shift</v>
      </c>
      <c r="K346" s="9">
        <f>IF(line_productivity[[#This Row],[End time]]&lt;line_productivity[[#This Row],[Start Time]],((line_productivity[[#This Row],[End time]]+1)-line_productivity[[#This Row],[Start Time]])*24,(line_productivity[[#This Row],[End time]]-line_productivity[[#This Row],[Start Time]])*24)</f>
        <v>1.3828605555555562</v>
      </c>
      <c r="L346" s="9">
        <f>MAX(0,line_productivity[[#This Row],[working hours3]]-line_productivity[[#This Row],[total downtime in hr2]])</f>
        <v>0.97286055555555617</v>
      </c>
      <c r="M346" s="13">
        <f>IF(line_productivity[[#This Row],[Total downtime in min]]&gt;85,85,line_productivity[[#This Row],[Total downtime in min]])</f>
        <v>24.6</v>
      </c>
      <c r="N346" s="9">
        <f>line_productivity[[#This Row],[total downtime in min 2]]/60</f>
        <v>0.41000000000000003</v>
      </c>
      <c r="O346" s="9">
        <f>IF(line_productivity[[#This Row],[total downtime in hrs]]&gt;line_productivity[[#This Row],[working hours of operator]],line_productivity[[#This Row],[working hours of operator]],line_productivity[[#This Row],[total downtime in hrs]])</f>
        <v>0.41000000000000003</v>
      </c>
      <c r="P346" s="9">
        <f>IF(line_productivity[[#This Row],[working hours of operator]]=line_productivity[[#This Row],[total downtime in hr2]],(line_productivity[[#This Row],[working hours of operator]]+line_productivity[[#This Row],[total downtime in hr2]])*0.9,line_productivity[[#This Row],[working hours of operator]])</f>
        <v>1.3828605555555562</v>
      </c>
    </row>
    <row r="347" spans="1:16" x14ac:dyDescent="0.25">
      <c r="A347" s="10">
        <v>45614</v>
      </c>
      <c r="B347" t="s">
        <v>23</v>
      </c>
      <c r="C347" s="8">
        <v>422456</v>
      </c>
      <c r="D347" t="s">
        <v>44</v>
      </c>
      <c r="E347" s="26" t="s">
        <v>643</v>
      </c>
      <c r="F347" s="25" t="s">
        <v>644</v>
      </c>
      <c r="G347" s="13">
        <v>1.6333333333333331</v>
      </c>
      <c r="H347" s="13">
        <f>line_downtime[[#This Row],[total downtime in mins]]</f>
        <v>43.199999999999996</v>
      </c>
      <c r="I347" s="18" t="s">
        <v>81</v>
      </c>
      <c r="J347" t="str">
        <f t="shared" si="5"/>
        <v>Evening Shift</v>
      </c>
      <c r="K347" s="9">
        <f>IF(line_productivity[[#This Row],[End time]]&lt;line_productivity[[#This Row],[Start Time]],((line_productivity[[#This Row],[End time]]+1)-line_productivity[[#This Row],[Start Time]])*24,(line_productivity[[#This Row],[End time]]-line_productivity[[#This Row],[Start Time]])*24)</f>
        <v>2.6527441666666682</v>
      </c>
      <c r="L347" s="9">
        <f>MAX(0,line_productivity[[#This Row],[working hours3]]-line_productivity[[#This Row],[total downtime in hr2]])</f>
        <v>1.9327441666666683</v>
      </c>
      <c r="M347" s="13">
        <f>IF(line_productivity[[#This Row],[Total downtime in min]]&gt;85,85,line_productivity[[#This Row],[Total downtime in min]])</f>
        <v>43.199999999999996</v>
      </c>
      <c r="N347" s="9">
        <f>line_productivity[[#This Row],[total downtime in min 2]]/60</f>
        <v>0.72</v>
      </c>
      <c r="O347" s="9">
        <f>IF(line_productivity[[#This Row],[total downtime in hrs]]&gt;line_productivity[[#This Row],[working hours of operator]],line_productivity[[#This Row],[working hours of operator]],line_productivity[[#This Row],[total downtime in hrs]])</f>
        <v>0.72</v>
      </c>
      <c r="P347" s="9">
        <f>IF(line_productivity[[#This Row],[working hours of operator]]=line_productivity[[#This Row],[total downtime in hr2]],(line_productivity[[#This Row],[working hours of operator]]+line_productivity[[#This Row],[total downtime in hr2]])*0.9,line_productivity[[#This Row],[working hours of operator]])</f>
        <v>2.6527441666666682</v>
      </c>
    </row>
    <row r="348" spans="1:16" x14ac:dyDescent="0.25">
      <c r="A348" s="10">
        <v>45615</v>
      </c>
      <c r="B348" t="s">
        <v>18</v>
      </c>
      <c r="C348" s="8">
        <v>422457</v>
      </c>
      <c r="D348" t="s">
        <v>49</v>
      </c>
      <c r="E348" s="26" t="s">
        <v>126</v>
      </c>
      <c r="F348" s="25" t="s">
        <v>645</v>
      </c>
      <c r="G348" s="13">
        <v>1</v>
      </c>
      <c r="H348" s="13">
        <f>line_downtime[[#This Row],[total downtime in mins]]</f>
        <v>35.4</v>
      </c>
      <c r="I348" s="18" t="s">
        <v>74</v>
      </c>
      <c r="J348" t="str">
        <f t="shared" si="5"/>
        <v>Morning Shift</v>
      </c>
      <c r="K348" s="9">
        <f>IF(line_productivity[[#This Row],[End time]]&lt;line_productivity[[#This Row],[Start Time]],((line_productivity[[#This Row],[End time]]+1)-line_productivity[[#This Row],[Start Time]])*24,(line_productivity[[#This Row],[End time]]-line_productivity[[#This Row],[Start Time]])*24)</f>
        <v>2.5113447222222227</v>
      </c>
      <c r="L348" s="9">
        <f>MAX(0,line_productivity[[#This Row],[working hours3]]-line_productivity[[#This Row],[total downtime in hr2]])</f>
        <v>1.9213447222222229</v>
      </c>
      <c r="M348" s="13">
        <f>IF(line_productivity[[#This Row],[Total downtime in min]]&gt;85,85,line_productivity[[#This Row],[Total downtime in min]])</f>
        <v>35.4</v>
      </c>
      <c r="N348" s="9">
        <f>line_productivity[[#This Row],[total downtime in min 2]]/60</f>
        <v>0.59</v>
      </c>
      <c r="O348" s="9">
        <f>IF(line_productivity[[#This Row],[total downtime in hrs]]&gt;line_productivity[[#This Row],[working hours of operator]],line_productivity[[#This Row],[working hours of operator]],line_productivity[[#This Row],[total downtime in hrs]])</f>
        <v>0.59</v>
      </c>
      <c r="P348" s="9">
        <f>IF(line_productivity[[#This Row],[working hours of operator]]=line_productivity[[#This Row],[total downtime in hr2]],(line_productivity[[#This Row],[working hours of operator]]+line_productivity[[#This Row],[total downtime in hr2]])*0.9,line_productivity[[#This Row],[working hours of operator]])</f>
        <v>2.5113447222222227</v>
      </c>
    </row>
    <row r="349" spans="1:16" x14ac:dyDescent="0.25">
      <c r="A349" s="10">
        <v>45615</v>
      </c>
      <c r="B349" t="s">
        <v>20</v>
      </c>
      <c r="C349" s="8">
        <v>422458</v>
      </c>
      <c r="D349" t="s">
        <v>46</v>
      </c>
      <c r="E349" s="26" t="s">
        <v>646</v>
      </c>
      <c r="F349" s="25" t="s">
        <v>647</v>
      </c>
      <c r="G349" s="13">
        <v>1</v>
      </c>
      <c r="H349" s="13">
        <f>line_downtime[[#This Row],[total downtime in mins]]</f>
        <v>27</v>
      </c>
      <c r="I349" s="18" t="s">
        <v>95</v>
      </c>
      <c r="J349" t="str">
        <f t="shared" si="5"/>
        <v>Morning Shift</v>
      </c>
      <c r="K349" s="9">
        <f>IF(line_productivity[[#This Row],[End time]]&lt;line_productivity[[#This Row],[Start Time]],((line_productivity[[#This Row],[End time]]+1)-line_productivity[[#This Row],[Start Time]])*24,(line_productivity[[#This Row],[End time]]-line_productivity[[#This Row],[Start Time]])*24)</f>
        <v>2.3290283333333321</v>
      </c>
      <c r="L349" s="9">
        <f>MAX(0,line_productivity[[#This Row],[working hours3]]-line_productivity[[#This Row],[total downtime in hr2]])</f>
        <v>1.8790283333333322</v>
      </c>
      <c r="M349" s="13">
        <f>IF(line_productivity[[#This Row],[Total downtime in min]]&gt;85,85,line_productivity[[#This Row],[Total downtime in min]])</f>
        <v>27</v>
      </c>
      <c r="N349" s="9">
        <f>line_productivity[[#This Row],[total downtime in min 2]]/60</f>
        <v>0.45</v>
      </c>
      <c r="O349" s="9">
        <f>IF(line_productivity[[#This Row],[total downtime in hrs]]&gt;line_productivity[[#This Row],[working hours of operator]],line_productivity[[#This Row],[working hours of operator]],line_productivity[[#This Row],[total downtime in hrs]])</f>
        <v>0.45</v>
      </c>
      <c r="P349" s="9">
        <f>IF(line_productivity[[#This Row],[working hours of operator]]=line_productivity[[#This Row],[total downtime in hr2]],(line_productivity[[#This Row],[working hours of operator]]+line_productivity[[#This Row],[total downtime in hr2]])*0.9,line_productivity[[#This Row],[working hours of operator]])</f>
        <v>2.3290283333333321</v>
      </c>
    </row>
    <row r="350" spans="1:16" x14ac:dyDescent="0.25">
      <c r="A350" s="10">
        <v>45615</v>
      </c>
      <c r="B350" t="s">
        <v>18</v>
      </c>
      <c r="C350" s="8">
        <v>422459</v>
      </c>
      <c r="D350" t="s">
        <v>45</v>
      </c>
      <c r="E350" s="26" t="s">
        <v>648</v>
      </c>
      <c r="F350" s="25" t="s">
        <v>649</v>
      </c>
      <c r="G350" s="13">
        <v>1</v>
      </c>
      <c r="H350" s="13">
        <f>line_downtime[[#This Row],[total downtime in mins]]</f>
        <v>71.399999999999991</v>
      </c>
      <c r="I350" s="18" t="s">
        <v>86</v>
      </c>
      <c r="J350" t="str">
        <f t="shared" si="5"/>
        <v>Morning Shift</v>
      </c>
      <c r="K350" s="9">
        <f>IF(line_productivity[[#This Row],[End time]]&lt;line_productivity[[#This Row],[Start Time]],((line_productivity[[#This Row],[End time]]+1)-line_productivity[[#This Row],[Start Time]])*24,(line_productivity[[#This Row],[End time]]-line_productivity[[#This Row],[Start Time]])*24)</f>
        <v>2.7753530555555557</v>
      </c>
      <c r="L350" s="9">
        <f>MAX(0,line_productivity[[#This Row],[working hours3]]-line_productivity[[#This Row],[total downtime in hr2]])</f>
        <v>1.5853530555555557</v>
      </c>
      <c r="M350" s="13">
        <f>IF(line_productivity[[#This Row],[Total downtime in min]]&gt;85,85,line_productivity[[#This Row],[Total downtime in min]])</f>
        <v>71.399999999999991</v>
      </c>
      <c r="N350" s="9">
        <f>line_productivity[[#This Row],[total downtime in min 2]]/60</f>
        <v>1.19</v>
      </c>
      <c r="O350" s="9">
        <f>IF(line_productivity[[#This Row],[total downtime in hrs]]&gt;line_productivity[[#This Row],[working hours of operator]],line_productivity[[#This Row],[working hours of operator]],line_productivity[[#This Row],[total downtime in hrs]])</f>
        <v>1.19</v>
      </c>
      <c r="P350" s="9">
        <f>IF(line_productivity[[#This Row],[working hours of operator]]=line_productivity[[#This Row],[total downtime in hr2]],(line_productivity[[#This Row],[working hours of operator]]+line_productivity[[#This Row],[total downtime in hr2]])*0.9,line_productivity[[#This Row],[working hours of operator]])</f>
        <v>2.7753530555555557</v>
      </c>
    </row>
    <row r="351" spans="1:16" x14ac:dyDescent="0.25">
      <c r="A351" s="10">
        <v>45615</v>
      </c>
      <c r="B351" t="s">
        <v>18</v>
      </c>
      <c r="C351" s="8">
        <v>422460</v>
      </c>
      <c r="D351" t="s">
        <v>45</v>
      </c>
      <c r="E351" s="26" t="s">
        <v>650</v>
      </c>
      <c r="F351" s="25" t="s">
        <v>651</v>
      </c>
      <c r="G351" s="13">
        <v>1</v>
      </c>
      <c r="H351" s="13">
        <f>line_downtime[[#This Row],[total downtime in mins]]</f>
        <v>21</v>
      </c>
      <c r="I351" s="18" t="s">
        <v>74</v>
      </c>
      <c r="J351" t="str">
        <f t="shared" si="5"/>
        <v>Evening Shift</v>
      </c>
      <c r="K351" s="9">
        <f>IF(line_productivity[[#This Row],[End time]]&lt;line_productivity[[#This Row],[Start Time]],((line_productivity[[#This Row],[End time]]+1)-line_productivity[[#This Row],[Start Time]])*24,(line_productivity[[#This Row],[End time]]-line_productivity[[#This Row],[Start Time]])*24)</f>
        <v>1.4788399999999999</v>
      </c>
      <c r="L351" s="9">
        <f>MAX(0,line_productivity[[#This Row],[working hours3]]-line_productivity[[#This Row],[total downtime in hr2]])</f>
        <v>1.1288399999999998</v>
      </c>
      <c r="M351" s="13">
        <f>IF(line_productivity[[#This Row],[Total downtime in min]]&gt;85,85,line_productivity[[#This Row],[Total downtime in min]])</f>
        <v>21</v>
      </c>
      <c r="N351" s="9">
        <f>line_productivity[[#This Row],[total downtime in min 2]]/60</f>
        <v>0.35</v>
      </c>
      <c r="O351" s="9">
        <f>IF(line_productivity[[#This Row],[total downtime in hrs]]&gt;line_productivity[[#This Row],[working hours of operator]],line_productivity[[#This Row],[working hours of operator]],line_productivity[[#This Row],[total downtime in hrs]])</f>
        <v>0.35</v>
      </c>
      <c r="P351" s="9">
        <f>IF(line_productivity[[#This Row],[working hours of operator]]=line_productivity[[#This Row],[total downtime in hr2]],(line_productivity[[#This Row],[working hours of operator]]+line_productivity[[#This Row],[total downtime in hr2]])*0.9,line_productivity[[#This Row],[working hours of operator]])</f>
        <v>1.4788399999999999</v>
      </c>
    </row>
    <row r="352" spans="1:16" x14ac:dyDescent="0.25">
      <c r="A352" s="10">
        <v>45616</v>
      </c>
      <c r="B352" t="s">
        <v>21</v>
      </c>
      <c r="C352" s="8">
        <v>422461</v>
      </c>
      <c r="D352" t="s">
        <v>44</v>
      </c>
      <c r="E352" s="26" t="s">
        <v>126</v>
      </c>
      <c r="F352" s="25" t="s">
        <v>652</v>
      </c>
      <c r="G352" s="13">
        <v>1</v>
      </c>
      <c r="H352" s="13">
        <f>line_downtime[[#This Row],[total downtime in mins]]</f>
        <v>42.599999999999994</v>
      </c>
      <c r="I352" s="18" t="s">
        <v>109</v>
      </c>
      <c r="J352" t="str">
        <f t="shared" si="5"/>
        <v>Morning Shift</v>
      </c>
      <c r="K352" s="9">
        <f>IF(line_productivity[[#This Row],[End time]]&lt;line_productivity[[#This Row],[Start Time]],((line_productivity[[#This Row],[End time]]+1)-line_productivity[[#This Row],[Start Time]])*24,(line_productivity[[#This Row],[End time]]-line_productivity[[#This Row],[Start Time]])*24)</f>
        <v>2.6041966666666676</v>
      </c>
      <c r="L352" s="9">
        <f>MAX(0,line_productivity[[#This Row],[working hours3]]-line_productivity[[#This Row],[total downtime in hr2]])</f>
        <v>1.8941966666666676</v>
      </c>
      <c r="M352" s="13">
        <f>IF(line_productivity[[#This Row],[Total downtime in min]]&gt;85,85,line_productivity[[#This Row],[Total downtime in min]])</f>
        <v>42.599999999999994</v>
      </c>
      <c r="N352" s="9">
        <f>line_productivity[[#This Row],[total downtime in min 2]]/60</f>
        <v>0.70999999999999985</v>
      </c>
      <c r="O352" s="9">
        <f>IF(line_productivity[[#This Row],[total downtime in hrs]]&gt;line_productivity[[#This Row],[working hours of operator]],line_productivity[[#This Row],[working hours of operator]],line_productivity[[#This Row],[total downtime in hrs]])</f>
        <v>0.70999999999999985</v>
      </c>
      <c r="P352" s="9">
        <f>IF(line_productivity[[#This Row],[working hours of operator]]=line_productivity[[#This Row],[total downtime in hr2]],(line_productivity[[#This Row],[working hours of operator]]+line_productivity[[#This Row],[total downtime in hr2]])*0.9,line_productivity[[#This Row],[working hours of operator]])</f>
        <v>2.6041966666666676</v>
      </c>
    </row>
    <row r="353" spans="1:16" x14ac:dyDescent="0.25">
      <c r="A353" s="10">
        <v>45616</v>
      </c>
      <c r="B353" t="s">
        <v>20</v>
      </c>
      <c r="C353" s="8">
        <v>422462</v>
      </c>
      <c r="D353" t="s">
        <v>46</v>
      </c>
      <c r="E353" s="26" t="s">
        <v>653</v>
      </c>
      <c r="F353" s="25" t="s">
        <v>654</v>
      </c>
      <c r="G353" s="13">
        <v>1</v>
      </c>
      <c r="H353" s="13">
        <f>line_downtime[[#This Row],[total downtime in mins]]</f>
        <v>19.8</v>
      </c>
      <c r="I353" s="18" t="s">
        <v>76</v>
      </c>
      <c r="J353" t="str">
        <f t="shared" si="5"/>
        <v>Morning Shift</v>
      </c>
      <c r="K353" s="9">
        <f>IF(line_productivity[[#This Row],[End time]]&lt;line_productivity[[#This Row],[Start Time]],((line_productivity[[#This Row],[End time]]+1)-line_productivity[[#This Row],[Start Time]])*24,(line_productivity[[#This Row],[End time]]-line_productivity[[#This Row],[Start Time]])*24)</f>
        <v>2.2479416666666658</v>
      </c>
      <c r="L353" s="9">
        <f>MAX(0,line_productivity[[#This Row],[working hours3]]-line_productivity[[#This Row],[total downtime in hr2]])</f>
        <v>1.9179416666666658</v>
      </c>
      <c r="M353" s="13">
        <f>IF(line_productivity[[#This Row],[Total downtime in min]]&gt;85,85,line_productivity[[#This Row],[Total downtime in min]])</f>
        <v>19.8</v>
      </c>
      <c r="N353" s="9">
        <f>line_productivity[[#This Row],[total downtime in min 2]]/60</f>
        <v>0.33</v>
      </c>
      <c r="O353" s="9">
        <f>IF(line_productivity[[#This Row],[total downtime in hrs]]&gt;line_productivity[[#This Row],[working hours of operator]],line_productivity[[#This Row],[working hours of operator]],line_productivity[[#This Row],[total downtime in hrs]])</f>
        <v>0.33</v>
      </c>
      <c r="P353" s="9">
        <f>IF(line_productivity[[#This Row],[working hours of operator]]=line_productivity[[#This Row],[total downtime in hr2]],(line_productivity[[#This Row],[working hours of operator]]+line_productivity[[#This Row],[total downtime in hr2]])*0.9,line_productivity[[#This Row],[working hours of operator]])</f>
        <v>2.2479416666666658</v>
      </c>
    </row>
    <row r="354" spans="1:16" x14ac:dyDescent="0.25">
      <c r="A354" s="10">
        <v>45616</v>
      </c>
      <c r="B354" t="s">
        <v>22</v>
      </c>
      <c r="C354" s="8">
        <v>422463</v>
      </c>
      <c r="D354" t="s">
        <v>44</v>
      </c>
      <c r="E354" s="26" t="s">
        <v>655</v>
      </c>
      <c r="F354" s="25" t="s">
        <v>656</v>
      </c>
      <c r="G354" s="13">
        <v>1</v>
      </c>
      <c r="H354" s="13">
        <f>line_downtime[[#This Row],[total downtime in mins]]</f>
        <v>17.399999999999999</v>
      </c>
      <c r="I354" s="18" t="s">
        <v>68</v>
      </c>
      <c r="J354" t="str">
        <f t="shared" si="5"/>
        <v>Morning Shift</v>
      </c>
      <c r="K354" s="9">
        <f>IF(line_productivity[[#This Row],[End time]]&lt;line_productivity[[#This Row],[Start Time]],((line_productivity[[#This Row],[End time]]+1)-line_productivity[[#This Row],[Start Time]])*24,(line_productivity[[#This Row],[End time]]-line_productivity[[#This Row],[Start Time]])*24)</f>
        <v>2.0571033333333339</v>
      </c>
      <c r="L354" s="9">
        <f>MAX(0,line_productivity[[#This Row],[working hours3]]-line_productivity[[#This Row],[total downtime in hr2]])</f>
        <v>1.7671033333333339</v>
      </c>
      <c r="M354" s="13">
        <f>IF(line_productivity[[#This Row],[Total downtime in min]]&gt;85,85,line_productivity[[#This Row],[Total downtime in min]])</f>
        <v>17.399999999999999</v>
      </c>
      <c r="N354" s="9">
        <f>line_productivity[[#This Row],[total downtime in min 2]]/60</f>
        <v>0.28999999999999998</v>
      </c>
      <c r="O354" s="9">
        <f>IF(line_productivity[[#This Row],[total downtime in hrs]]&gt;line_productivity[[#This Row],[working hours of operator]],line_productivity[[#This Row],[working hours of operator]],line_productivity[[#This Row],[total downtime in hrs]])</f>
        <v>0.28999999999999998</v>
      </c>
      <c r="P354" s="9">
        <f>IF(line_productivity[[#This Row],[working hours of operator]]=line_productivity[[#This Row],[total downtime in hr2]],(line_productivity[[#This Row],[working hours of operator]]+line_productivity[[#This Row],[total downtime in hr2]])*0.9,line_productivity[[#This Row],[working hours of operator]])</f>
        <v>2.0571033333333339</v>
      </c>
    </row>
    <row r="355" spans="1:16" x14ac:dyDescent="0.25">
      <c r="A355" s="10">
        <v>45616</v>
      </c>
      <c r="B355" t="s">
        <v>19</v>
      </c>
      <c r="C355" s="8">
        <v>422464</v>
      </c>
      <c r="D355" t="s">
        <v>46</v>
      </c>
      <c r="E355" s="26" t="s">
        <v>657</v>
      </c>
      <c r="F355" s="25" t="s">
        <v>658</v>
      </c>
      <c r="G355" s="13">
        <v>1</v>
      </c>
      <c r="H355" s="13">
        <f>line_downtime[[#This Row],[total downtime in mins]]</f>
        <v>59.4</v>
      </c>
      <c r="I355" s="18" t="s">
        <v>74</v>
      </c>
      <c r="J355" t="str">
        <f t="shared" si="5"/>
        <v>Evening Shift</v>
      </c>
      <c r="K355" s="9">
        <f>IF(line_productivity[[#This Row],[End time]]&lt;line_productivity[[#This Row],[Start Time]],((line_productivity[[#This Row],[End time]]+1)-line_productivity[[#This Row],[Start Time]])*24,(line_productivity[[#This Row],[End time]]-line_productivity[[#This Row],[Start Time]])*24)</f>
        <v>2.1747250000000005</v>
      </c>
      <c r="L355" s="9">
        <f>MAX(0,line_productivity[[#This Row],[working hours3]]-line_productivity[[#This Row],[total downtime in hr2]])</f>
        <v>1.1847250000000005</v>
      </c>
      <c r="M355" s="13">
        <f>IF(line_productivity[[#This Row],[Total downtime in min]]&gt;85,85,line_productivity[[#This Row],[Total downtime in min]])</f>
        <v>59.4</v>
      </c>
      <c r="N355" s="9">
        <f>line_productivity[[#This Row],[total downtime in min 2]]/60</f>
        <v>0.99</v>
      </c>
      <c r="O355" s="9">
        <f>IF(line_productivity[[#This Row],[total downtime in hrs]]&gt;line_productivity[[#This Row],[working hours of operator]],line_productivity[[#This Row],[working hours of operator]],line_productivity[[#This Row],[total downtime in hrs]])</f>
        <v>0.99</v>
      </c>
      <c r="P355" s="9">
        <f>IF(line_productivity[[#This Row],[working hours of operator]]=line_productivity[[#This Row],[total downtime in hr2]],(line_productivity[[#This Row],[working hours of operator]]+line_productivity[[#This Row],[total downtime in hr2]])*0.9,line_productivity[[#This Row],[working hours of operator]])</f>
        <v>2.1747250000000005</v>
      </c>
    </row>
    <row r="356" spans="1:16" x14ac:dyDescent="0.25">
      <c r="A356" s="10">
        <v>45617</v>
      </c>
      <c r="B356" t="s">
        <v>20</v>
      </c>
      <c r="C356" s="8">
        <v>422465</v>
      </c>
      <c r="D356" t="s">
        <v>43</v>
      </c>
      <c r="E356" s="26" t="s">
        <v>126</v>
      </c>
      <c r="F356" s="25" t="s">
        <v>659</v>
      </c>
      <c r="G356" s="13">
        <v>1</v>
      </c>
      <c r="H356" s="13">
        <f>line_downtime[[#This Row],[total downtime in mins]]</f>
        <v>23.4</v>
      </c>
      <c r="I356" s="18" t="s">
        <v>66</v>
      </c>
      <c r="J356" t="str">
        <f t="shared" si="5"/>
        <v>Morning Shift</v>
      </c>
      <c r="K356" s="9">
        <f>IF(line_productivity[[#This Row],[End time]]&lt;line_productivity[[#This Row],[Start Time]],((line_productivity[[#This Row],[End time]]+1)-line_productivity[[#This Row],[Start Time]])*24,(line_productivity[[#This Row],[End time]]-line_productivity[[#This Row],[Start Time]])*24)</f>
        <v>2.8448052777777786</v>
      </c>
      <c r="L356" s="9">
        <f>MAX(0,line_productivity[[#This Row],[working hours3]]-line_productivity[[#This Row],[total downtime in hr2]])</f>
        <v>2.4548052777777785</v>
      </c>
      <c r="M356" s="13">
        <f>IF(line_productivity[[#This Row],[Total downtime in min]]&gt;85,85,line_productivity[[#This Row],[Total downtime in min]])</f>
        <v>23.4</v>
      </c>
      <c r="N356" s="9">
        <f>line_productivity[[#This Row],[total downtime in min 2]]/60</f>
        <v>0.38999999999999996</v>
      </c>
      <c r="O356" s="9">
        <f>IF(line_productivity[[#This Row],[total downtime in hrs]]&gt;line_productivity[[#This Row],[working hours of operator]],line_productivity[[#This Row],[working hours of operator]],line_productivity[[#This Row],[total downtime in hrs]])</f>
        <v>0.38999999999999996</v>
      </c>
      <c r="P356" s="9">
        <f>IF(line_productivity[[#This Row],[working hours of operator]]=line_productivity[[#This Row],[total downtime in hr2]],(line_productivity[[#This Row],[working hours of operator]]+line_productivity[[#This Row],[total downtime in hr2]])*0.9,line_productivity[[#This Row],[working hours of operator]])</f>
        <v>2.8448052777777786</v>
      </c>
    </row>
    <row r="357" spans="1:16" x14ac:dyDescent="0.25">
      <c r="A357" s="10">
        <v>45617</v>
      </c>
      <c r="B357" t="s">
        <v>20</v>
      </c>
      <c r="C357" s="8">
        <v>422466</v>
      </c>
      <c r="D357" t="s">
        <v>46</v>
      </c>
      <c r="E357" s="26" t="s">
        <v>660</v>
      </c>
      <c r="F357" s="25" t="s">
        <v>661</v>
      </c>
      <c r="G357" s="13">
        <v>1</v>
      </c>
      <c r="H357" s="13">
        <f>line_downtime[[#This Row],[total downtime in mins]]</f>
        <v>33.6</v>
      </c>
      <c r="I357" s="18" t="s">
        <v>90</v>
      </c>
      <c r="J357" t="str">
        <f t="shared" si="5"/>
        <v>Morning Shift</v>
      </c>
      <c r="K357" s="9">
        <f>IF(line_productivity[[#This Row],[End time]]&lt;line_productivity[[#This Row],[Start Time]],((line_productivity[[#This Row],[End time]]+1)-line_productivity[[#This Row],[Start Time]])*24,(line_productivity[[#This Row],[End time]]-line_productivity[[#This Row],[Start Time]])*24)</f>
        <v>2.022782777777778</v>
      </c>
      <c r="L357" s="9">
        <f>MAX(0,line_productivity[[#This Row],[working hours3]]-line_productivity[[#This Row],[total downtime in hr2]])</f>
        <v>1.462782777777778</v>
      </c>
      <c r="M357" s="13">
        <f>IF(line_productivity[[#This Row],[Total downtime in min]]&gt;85,85,line_productivity[[#This Row],[Total downtime in min]])</f>
        <v>33.6</v>
      </c>
      <c r="N357" s="9">
        <f>line_productivity[[#This Row],[total downtime in min 2]]/60</f>
        <v>0.56000000000000005</v>
      </c>
      <c r="O357" s="9">
        <f>IF(line_productivity[[#This Row],[total downtime in hrs]]&gt;line_productivity[[#This Row],[working hours of operator]],line_productivity[[#This Row],[working hours of operator]],line_productivity[[#This Row],[total downtime in hrs]])</f>
        <v>0.56000000000000005</v>
      </c>
      <c r="P357" s="9">
        <f>IF(line_productivity[[#This Row],[working hours of operator]]=line_productivity[[#This Row],[total downtime in hr2]],(line_productivity[[#This Row],[working hours of operator]]+line_productivity[[#This Row],[total downtime in hr2]])*0.9,line_productivity[[#This Row],[working hours of operator]])</f>
        <v>2.022782777777778</v>
      </c>
    </row>
    <row r="358" spans="1:16" x14ac:dyDescent="0.25">
      <c r="A358" s="10">
        <v>45617</v>
      </c>
      <c r="B358" t="s">
        <v>21</v>
      </c>
      <c r="C358" s="8">
        <v>422467</v>
      </c>
      <c r="D358" t="s">
        <v>51</v>
      </c>
      <c r="E358" s="26" t="s">
        <v>662</v>
      </c>
      <c r="F358" s="25" t="s">
        <v>663</v>
      </c>
      <c r="G358" s="13">
        <v>1</v>
      </c>
      <c r="H358" s="13">
        <f>line_downtime[[#This Row],[total downtime in mins]]</f>
        <v>9.6</v>
      </c>
      <c r="I358" s="18" t="s">
        <v>72</v>
      </c>
      <c r="J358" t="str">
        <f t="shared" si="5"/>
        <v>Morning Shift</v>
      </c>
      <c r="K358" s="9">
        <f>IF(line_productivity[[#This Row],[End time]]&lt;line_productivity[[#This Row],[Start Time]],((line_productivity[[#This Row],[End time]]+1)-line_productivity[[#This Row],[Start Time]])*24,(line_productivity[[#This Row],[End time]]-line_productivity[[#This Row],[Start Time]])*24)</f>
        <v>2.9858175000000013</v>
      </c>
      <c r="L358" s="9">
        <f>MAX(0,line_productivity[[#This Row],[working hours3]]-line_productivity[[#This Row],[total downtime in hr2]])</f>
        <v>2.8258175000000012</v>
      </c>
      <c r="M358" s="13">
        <f>IF(line_productivity[[#This Row],[Total downtime in min]]&gt;85,85,line_productivity[[#This Row],[Total downtime in min]])</f>
        <v>9.6</v>
      </c>
      <c r="N358" s="9">
        <f>line_productivity[[#This Row],[total downtime in min 2]]/60</f>
        <v>0.16</v>
      </c>
      <c r="O358" s="9">
        <f>IF(line_productivity[[#This Row],[total downtime in hrs]]&gt;line_productivity[[#This Row],[working hours of operator]],line_productivity[[#This Row],[working hours of operator]],line_productivity[[#This Row],[total downtime in hrs]])</f>
        <v>0.16</v>
      </c>
      <c r="P358" s="9">
        <f>IF(line_productivity[[#This Row],[working hours of operator]]=line_productivity[[#This Row],[total downtime in hr2]],(line_productivity[[#This Row],[working hours of operator]]+line_productivity[[#This Row],[total downtime in hr2]])*0.9,line_productivity[[#This Row],[working hours of operator]])</f>
        <v>2.9858175000000013</v>
      </c>
    </row>
    <row r="359" spans="1:16" x14ac:dyDescent="0.25">
      <c r="A359" s="10">
        <v>45617</v>
      </c>
      <c r="B359" t="s">
        <v>21</v>
      </c>
      <c r="C359" s="8">
        <v>422468</v>
      </c>
      <c r="D359" t="s">
        <v>50</v>
      </c>
      <c r="E359" s="26" t="s">
        <v>664</v>
      </c>
      <c r="F359" s="25" t="s">
        <v>665</v>
      </c>
      <c r="G359" s="13">
        <v>1</v>
      </c>
      <c r="H359" s="13">
        <f>line_downtime[[#This Row],[total downtime in mins]]</f>
        <v>16.2</v>
      </c>
      <c r="I359" s="18" t="s">
        <v>74</v>
      </c>
      <c r="J359" t="str">
        <f t="shared" si="5"/>
        <v>Evening Shift</v>
      </c>
      <c r="K359" s="9">
        <f>IF(line_productivity[[#This Row],[End time]]&lt;line_productivity[[#This Row],[Start Time]],((line_productivity[[#This Row],[End time]]+1)-line_productivity[[#This Row],[Start Time]])*24,(line_productivity[[#This Row],[End time]]-line_productivity[[#This Row],[Start Time]])*24)</f>
        <v>2.3532997222222232</v>
      </c>
      <c r="L359" s="9">
        <f>MAX(0,line_productivity[[#This Row],[working hours3]]-line_productivity[[#This Row],[total downtime in hr2]])</f>
        <v>2.0832997222222231</v>
      </c>
      <c r="M359" s="13">
        <f>IF(line_productivity[[#This Row],[Total downtime in min]]&gt;85,85,line_productivity[[#This Row],[Total downtime in min]])</f>
        <v>16.2</v>
      </c>
      <c r="N359" s="9">
        <f>line_productivity[[#This Row],[total downtime in min 2]]/60</f>
        <v>0.26999999999999996</v>
      </c>
      <c r="O359" s="9">
        <f>IF(line_productivity[[#This Row],[total downtime in hrs]]&gt;line_productivity[[#This Row],[working hours of operator]],line_productivity[[#This Row],[working hours of operator]],line_productivity[[#This Row],[total downtime in hrs]])</f>
        <v>0.26999999999999996</v>
      </c>
      <c r="P359" s="9">
        <f>IF(line_productivity[[#This Row],[working hours of operator]]=line_productivity[[#This Row],[total downtime in hr2]],(line_productivity[[#This Row],[working hours of operator]]+line_productivity[[#This Row],[total downtime in hr2]])*0.9,line_productivity[[#This Row],[working hours of operator]])</f>
        <v>2.3532997222222232</v>
      </c>
    </row>
    <row r="360" spans="1:16" x14ac:dyDescent="0.25">
      <c r="A360" s="10">
        <v>45618</v>
      </c>
      <c r="B360" t="s">
        <v>20</v>
      </c>
      <c r="C360" s="8">
        <v>422469</v>
      </c>
      <c r="D360" t="s">
        <v>43</v>
      </c>
      <c r="E360" s="26" t="s">
        <v>126</v>
      </c>
      <c r="F360" s="25" t="s">
        <v>666</v>
      </c>
      <c r="G360" s="13">
        <v>1</v>
      </c>
      <c r="H360" s="13">
        <f>line_downtime[[#This Row],[total downtime in mins]]</f>
        <v>32.4</v>
      </c>
      <c r="I360" s="18" t="s">
        <v>68</v>
      </c>
      <c r="J360" t="str">
        <f t="shared" si="5"/>
        <v>Morning Shift</v>
      </c>
      <c r="K360" s="9">
        <f>IF(line_productivity[[#This Row],[End time]]&lt;line_productivity[[#This Row],[Start Time]],((line_productivity[[#This Row],[End time]]+1)-line_productivity[[#This Row],[Start Time]])*24,(line_productivity[[#This Row],[End time]]-line_productivity[[#This Row],[Start Time]])*24)</f>
        <v>2.9804077777777787</v>
      </c>
      <c r="L360" s="9">
        <f>MAX(0,line_productivity[[#This Row],[working hours3]]-line_productivity[[#This Row],[total downtime in hr2]])</f>
        <v>2.4404077777777786</v>
      </c>
      <c r="M360" s="13">
        <f>IF(line_productivity[[#This Row],[Total downtime in min]]&gt;85,85,line_productivity[[#This Row],[Total downtime in min]])</f>
        <v>32.4</v>
      </c>
      <c r="N360" s="9">
        <f>line_productivity[[#This Row],[total downtime in min 2]]/60</f>
        <v>0.53999999999999992</v>
      </c>
      <c r="O360" s="9">
        <f>IF(line_productivity[[#This Row],[total downtime in hrs]]&gt;line_productivity[[#This Row],[working hours of operator]],line_productivity[[#This Row],[working hours of operator]],line_productivity[[#This Row],[total downtime in hrs]])</f>
        <v>0.53999999999999992</v>
      </c>
      <c r="P360" s="9">
        <f>IF(line_productivity[[#This Row],[working hours of operator]]=line_productivity[[#This Row],[total downtime in hr2]],(line_productivity[[#This Row],[working hours of operator]]+line_productivity[[#This Row],[total downtime in hr2]])*0.9,line_productivity[[#This Row],[working hours of operator]])</f>
        <v>2.9804077777777787</v>
      </c>
    </row>
    <row r="361" spans="1:16" x14ac:dyDescent="0.25">
      <c r="A361" s="10">
        <v>45618</v>
      </c>
      <c r="B361" t="s">
        <v>22</v>
      </c>
      <c r="C361" s="8">
        <v>422470</v>
      </c>
      <c r="D361" t="s">
        <v>45</v>
      </c>
      <c r="E361" s="26" t="s">
        <v>667</v>
      </c>
      <c r="F361" s="25" t="s">
        <v>668</v>
      </c>
      <c r="G361" s="13">
        <v>1</v>
      </c>
      <c r="H361" s="13">
        <f>line_downtime[[#This Row],[total downtime in mins]]</f>
        <v>57.6</v>
      </c>
      <c r="I361" s="18" t="s">
        <v>113</v>
      </c>
      <c r="J361" t="str">
        <f t="shared" si="5"/>
        <v>Morning Shift</v>
      </c>
      <c r="K361" s="9">
        <f>IF(line_productivity[[#This Row],[End time]]&lt;line_productivity[[#This Row],[Start Time]],((line_productivity[[#This Row],[End time]]+1)-line_productivity[[#This Row],[Start Time]])*24,(line_productivity[[#This Row],[End time]]-line_productivity[[#This Row],[Start Time]])*24)</f>
        <v>2.1424125000000016</v>
      </c>
      <c r="L361" s="9">
        <f>MAX(0,line_productivity[[#This Row],[working hours3]]-line_productivity[[#This Row],[total downtime in hr2]])</f>
        <v>1.1824125000000016</v>
      </c>
      <c r="M361" s="13">
        <f>IF(line_productivity[[#This Row],[Total downtime in min]]&gt;85,85,line_productivity[[#This Row],[Total downtime in min]])</f>
        <v>57.6</v>
      </c>
      <c r="N361" s="9">
        <f>line_productivity[[#This Row],[total downtime in min 2]]/60</f>
        <v>0.96000000000000008</v>
      </c>
      <c r="O361" s="9">
        <f>IF(line_productivity[[#This Row],[total downtime in hrs]]&gt;line_productivity[[#This Row],[working hours of operator]],line_productivity[[#This Row],[working hours of operator]],line_productivity[[#This Row],[total downtime in hrs]])</f>
        <v>0.96000000000000008</v>
      </c>
      <c r="P361" s="9">
        <f>IF(line_productivity[[#This Row],[working hours of operator]]=line_productivity[[#This Row],[total downtime in hr2]],(line_productivity[[#This Row],[working hours of operator]]+line_productivity[[#This Row],[total downtime in hr2]])*0.9,line_productivity[[#This Row],[working hours of operator]])</f>
        <v>2.1424125000000016</v>
      </c>
    </row>
    <row r="362" spans="1:16" x14ac:dyDescent="0.25">
      <c r="A362" s="10">
        <v>45618</v>
      </c>
      <c r="B362" t="s">
        <v>20</v>
      </c>
      <c r="C362" s="8">
        <v>422471</v>
      </c>
      <c r="D362" t="s">
        <v>51</v>
      </c>
      <c r="E362" s="26" t="s">
        <v>669</v>
      </c>
      <c r="F362" s="25" t="s">
        <v>670</v>
      </c>
      <c r="G362" s="13">
        <v>1</v>
      </c>
      <c r="H362" s="13">
        <f>line_downtime[[#This Row],[total downtime in mins]]</f>
        <v>91.8</v>
      </c>
      <c r="I362" s="18" t="s">
        <v>107</v>
      </c>
      <c r="J362" t="str">
        <f t="shared" si="5"/>
        <v>Morning Shift</v>
      </c>
      <c r="K362" s="9">
        <f>IF(line_productivity[[#This Row],[End time]]&lt;line_productivity[[#This Row],[Start Time]],((line_productivity[[#This Row],[End time]]+1)-line_productivity[[#This Row],[Start Time]])*24,(line_productivity[[#This Row],[End time]]-line_productivity[[#This Row],[Start Time]])*24)</f>
        <v>2.2866841666666682</v>
      </c>
      <c r="L362" s="9">
        <f>MAX(0,line_productivity[[#This Row],[working hours3]]-line_productivity[[#This Row],[total downtime in hr2]])</f>
        <v>0.87001750000000144</v>
      </c>
      <c r="M362" s="13">
        <f>IF(line_productivity[[#This Row],[Total downtime in min]]&gt;85,85,line_productivity[[#This Row],[Total downtime in min]])</f>
        <v>85</v>
      </c>
      <c r="N362" s="9">
        <f>line_productivity[[#This Row],[total downtime in min 2]]/60</f>
        <v>1.4166666666666667</v>
      </c>
      <c r="O362" s="9">
        <f>IF(line_productivity[[#This Row],[total downtime in hrs]]&gt;line_productivity[[#This Row],[working hours of operator]],line_productivity[[#This Row],[working hours of operator]],line_productivity[[#This Row],[total downtime in hrs]])</f>
        <v>1.4166666666666667</v>
      </c>
      <c r="P362" s="9">
        <f>IF(line_productivity[[#This Row],[working hours of operator]]=line_productivity[[#This Row],[total downtime in hr2]],(line_productivity[[#This Row],[working hours of operator]]+line_productivity[[#This Row],[total downtime in hr2]])*0.9,line_productivity[[#This Row],[working hours of operator]])</f>
        <v>2.2866841666666682</v>
      </c>
    </row>
    <row r="363" spans="1:16" x14ac:dyDescent="0.25">
      <c r="A363" s="10">
        <v>45618</v>
      </c>
      <c r="B363" t="s">
        <v>21</v>
      </c>
      <c r="C363" s="8">
        <v>422472</v>
      </c>
      <c r="D363" t="s">
        <v>44</v>
      </c>
      <c r="E363" s="26" t="s">
        <v>671</v>
      </c>
      <c r="F363" s="25" t="s">
        <v>672</v>
      </c>
      <c r="G363" s="13">
        <v>1</v>
      </c>
      <c r="H363" s="13">
        <f>line_downtime[[#This Row],[total downtime in mins]]</f>
        <v>43.8</v>
      </c>
      <c r="I363" s="18" t="s">
        <v>68</v>
      </c>
      <c r="J363" t="str">
        <f t="shared" si="5"/>
        <v>Evening Shift</v>
      </c>
      <c r="K363" s="9">
        <f>IF(line_productivity[[#This Row],[End time]]&lt;line_productivity[[#This Row],[Start Time]],((line_productivity[[#This Row],[End time]]+1)-line_productivity[[#This Row],[Start Time]])*24,(line_productivity[[#This Row],[End time]]-line_productivity[[#This Row],[Start Time]])*24)</f>
        <v>2.5866563888888878</v>
      </c>
      <c r="L363" s="9">
        <f>MAX(0,line_productivity[[#This Row],[working hours3]]-line_productivity[[#This Row],[total downtime in hr2]])</f>
        <v>1.8566563888888878</v>
      </c>
      <c r="M363" s="13">
        <f>IF(line_productivity[[#This Row],[Total downtime in min]]&gt;85,85,line_productivity[[#This Row],[Total downtime in min]])</f>
        <v>43.8</v>
      </c>
      <c r="N363" s="9">
        <f>line_productivity[[#This Row],[total downtime in min 2]]/60</f>
        <v>0.73</v>
      </c>
      <c r="O363" s="9">
        <f>IF(line_productivity[[#This Row],[total downtime in hrs]]&gt;line_productivity[[#This Row],[working hours of operator]],line_productivity[[#This Row],[working hours of operator]],line_productivity[[#This Row],[total downtime in hrs]])</f>
        <v>0.73</v>
      </c>
      <c r="P363" s="9">
        <f>IF(line_productivity[[#This Row],[working hours of operator]]=line_productivity[[#This Row],[total downtime in hr2]],(line_productivity[[#This Row],[working hours of operator]]+line_productivity[[#This Row],[total downtime in hr2]])*0.9,line_productivity[[#This Row],[working hours of operator]])</f>
        <v>2.5866563888888878</v>
      </c>
    </row>
    <row r="364" spans="1:16" x14ac:dyDescent="0.25">
      <c r="A364" s="10">
        <v>45619</v>
      </c>
      <c r="B364" t="s">
        <v>21</v>
      </c>
      <c r="C364" s="8">
        <v>422473</v>
      </c>
      <c r="D364" t="s">
        <v>44</v>
      </c>
      <c r="E364" s="26" t="s">
        <v>126</v>
      </c>
      <c r="F364" s="25" t="s">
        <v>673</v>
      </c>
      <c r="G364" s="13">
        <v>1</v>
      </c>
      <c r="H364" s="13">
        <f>line_downtime[[#This Row],[total downtime in mins]]</f>
        <v>38.4</v>
      </c>
      <c r="I364" s="18" t="s">
        <v>74</v>
      </c>
      <c r="J364" t="str">
        <f t="shared" si="5"/>
        <v>Morning Shift</v>
      </c>
      <c r="K364" s="9">
        <f>IF(line_productivity[[#This Row],[End time]]&lt;line_productivity[[#This Row],[Start Time]],((line_productivity[[#This Row],[End time]]+1)-line_productivity[[#This Row],[Start Time]])*24,(line_productivity[[#This Row],[End time]]-line_productivity[[#This Row],[Start Time]])*24)</f>
        <v>2.4744544444444454</v>
      </c>
      <c r="L364" s="9">
        <f>MAX(0,line_productivity[[#This Row],[working hours3]]-line_productivity[[#This Row],[total downtime in hr2]])</f>
        <v>1.8344544444444453</v>
      </c>
      <c r="M364" s="13">
        <f>IF(line_productivity[[#This Row],[Total downtime in min]]&gt;85,85,line_productivity[[#This Row],[Total downtime in min]])</f>
        <v>38.4</v>
      </c>
      <c r="N364" s="9">
        <f>line_productivity[[#This Row],[total downtime in min 2]]/60</f>
        <v>0.64</v>
      </c>
      <c r="O364" s="9">
        <f>IF(line_productivity[[#This Row],[total downtime in hrs]]&gt;line_productivity[[#This Row],[working hours of operator]],line_productivity[[#This Row],[working hours of operator]],line_productivity[[#This Row],[total downtime in hrs]])</f>
        <v>0.64</v>
      </c>
      <c r="P364" s="9">
        <f>IF(line_productivity[[#This Row],[working hours of operator]]=line_productivity[[#This Row],[total downtime in hr2]],(line_productivity[[#This Row],[working hours of operator]]+line_productivity[[#This Row],[total downtime in hr2]])*0.9,line_productivity[[#This Row],[working hours of operator]])</f>
        <v>2.4744544444444454</v>
      </c>
    </row>
    <row r="365" spans="1:16" x14ac:dyDescent="0.25">
      <c r="A365" s="10">
        <v>45619</v>
      </c>
      <c r="B365" t="s">
        <v>21</v>
      </c>
      <c r="C365" s="8">
        <v>422474</v>
      </c>
      <c r="D365" t="s">
        <v>44</v>
      </c>
      <c r="E365" s="26" t="s">
        <v>674</v>
      </c>
      <c r="F365" s="25" t="s">
        <v>675</v>
      </c>
      <c r="G365" s="13">
        <v>1</v>
      </c>
      <c r="H365" s="13">
        <f>line_downtime[[#This Row],[total downtime in mins]]</f>
        <v>26.400000000000002</v>
      </c>
      <c r="I365" s="18" t="s">
        <v>115</v>
      </c>
      <c r="J365" t="str">
        <f t="shared" si="5"/>
        <v>Morning Shift</v>
      </c>
      <c r="K365" s="9">
        <f>IF(line_productivity[[#This Row],[End time]]&lt;line_productivity[[#This Row],[Start Time]],((line_productivity[[#This Row],[End time]]+1)-line_productivity[[#This Row],[Start Time]])*24,(line_productivity[[#This Row],[End time]]-line_productivity[[#This Row],[Start Time]])*24)</f>
        <v>2.561978055555556</v>
      </c>
      <c r="L365" s="9">
        <f>MAX(0,line_productivity[[#This Row],[working hours3]]-line_productivity[[#This Row],[total downtime in hr2]])</f>
        <v>2.1219780555555561</v>
      </c>
      <c r="M365" s="13">
        <f>IF(line_productivity[[#This Row],[Total downtime in min]]&gt;85,85,line_productivity[[#This Row],[Total downtime in min]])</f>
        <v>26.400000000000002</v>
      </c>
      <c r="N365" s="9">
        <f>line_productivity[[#This Row],[total downtime in min 2]]/60</f>
        <v>0.44000000000000006</v>
      </c>
      <c r="O365" s="9">
        <f>IF(line_productivity[[#This Row],[total downtime in hrs]]&gt;line_productivity[[#This Row],[working hours of operator]],line_productivity[[#This Row],[working hours of operator]],line_productivity[[#This Row],[total downtime in hrs]])</f>
        <v>0.44000000000000006</v>
      </c>
      <c r="P365" s="9">
        <f>IF(line_productivity[[#This Row],[working hours of operator]]=line_productivity[[#This Row],[total downtime in hr2]],(line_productivity[[#This Row],[working hours of operator]]+line_productivity[[#This Row],[total downtime in hr2]])*0.9,line_productivity[[#This Row],[working hours of operator]])</f>
        <v>2.561978055555556</v>
      </c>
    </row>
    <row r="366" spans="1:16" x14ac:dyDescent="0.25">
      <c r="A366" s="10">
        <v>45619</v>
      </c>
      <c r="B366" t="s">
        <v>23</v>
      </c>
      <c r="C366" s="8">
        <v>422475</v>
      </c>
      <c r="D366" t="s">
        <v>44</v>
      </c>
      <c r="E366" s="26" t="s">
        <v>676</v>
      </c>
      <c r="F366" s="25" t="s">
        <v>677</v>
      </c>
      <c r="G366" s="13">
        <v>1.6333333333333331</v>
      </c>
      <c r="H366" s="13">
        <f>line_downtime[[#This Row],[total downtime in mins]]</f>
        <v>57</v>
      </c>
      <c r="I366" s="18" t="s">
        <v>70</v>
      </c>
      <c r="J366" t="str">
        <f t="shared" si="5"/>
        <v>Morning Shift</v>
      </c>
      <c r="K366" s="9">
        <f>IF(line_productivity[[#This Row],[End time]]&lt;line_productivity[[#This Row],[Start Time]],((line_productivity[[#This Row],[End time]]+1)-line_productivity[[#This Row],[Start Time]])*24,(line_productivity[[#This Row],[End time]]-line_productivity[[#This Row],[Start Time]])*24)</f>
        <v>2.9362411111111104</v>
      </c>
      <c r="L366" s="9">
        <f>MAX(0,line_productivity[[#This Row],[working hours3]]-line_productivity[[#This Row],[total downtime in hr2]])</f>
        <v>1.9862411111111105</v>
      </c>
      <c r="M366" s="13">
        <f>IF(line_productivity[[#This Row],[Total downtime in min]]&gt;85,85,line_productivity[[#This Row],[Total downtime in min]])</f>
        <v>57</v>
      </c>
      <c r="N366" s="9">
        <f>line_productivity[[#This Row],[total downtime in min 2]]/60</f>
        <v>0.95</v>
      </c>
      <c r="O366" s="9">
        <f>IF(line_productivity[[#This Row],[total downtime in hrs]]&gt;line_productivity[[#This Row],[working hours of operator]],line_productivity[[#This Row],[working hours of operator]],line_productivity[[#This Row],[total downtime in hrs]])</f>
        <v>0.95</v>
      </c>
      <c r="P366" s="9">
        <f>IF(line_productivity[[#This Row],[working hours of operator]]=line_productivity[[#This Row],[total downtime in hr2]],(line_productivity[[#This Row],[working hours of operator]]+line_productivity[[#This Row],[total downtime in hr2]])*0.9,line_productivity[[#This Row],[working hours of operator]])</f>
        <v>2.9362411111111104</v>
      </c>
    </row>
    <row r="367" spans="1:16" x14ac:dyDescent="0.25">
      <c r="A367" s="10">
        <v>45619</v>
      </c>
      <c r="B367" t="s">
        <v>22</v>
      </c>
      <c r="C367" s="8">
        <v>422476</v>
      </c>
      <c r="D367" t="s">
        <v>50</v>
      </c>
      <c r="E367" s="26" t="s">
        <v>678</v>
      </c>
      <c r="F367" s="25" t="s">
        <v>679</v>
      </c>
      <c r="G367" s="13">
        <v>1</v>
      </c>
      <c r="H367" s="13">
        <f>line_downtime[[#This Row],[total downtime in mins]]</f>
        <v>60.6</v>
      </c>
      <c r="I367" s="18" t="s">
        <v>83</v>
      </c>
      <c r="J367" t="str">
        <f t="shared" si="5"/>
        <v>Evening Shift</v>
      </c>
      <c r="K367" s="9">
        <f>IF(line_productivity[[#This Row],[End time]]&lt;line_productivity[[#This Row],[Start Time]],((line_productivity[[#This Row],[End time]]+1)-line_productivity[[#This Row],[Start Time]])*24,(line_productivity[[#This Row],[End time]]-line_productivity[[#This Row],[Start Time]])*24)</f>
        <v>2.6729811111111097</v>
      </c>
      <c r="L367" s="9">
        <f>MAX(0,line_productivity[[#This Row],[working hours3]]-line_productivity[[#This Row],[total downtime in hr2]])</f>
        <v>1.6629811111111097</v>
      </c>
      <c r="M367" s="13">
        <f>IF(line_productivity[[#This Row],[Total downtime in min]]&gt;85,85,line_productivity[[#This Row],[Total downtime in min]])</f>
        <v>60.6</v>
      </c>
      <c r="N367" s="9">
        <f>line_productivity[[#This Row],[total downtime in min 2]]/60</f>
        <v>1.01</v>
      </c>
      <c r="O367" s="9">
        <f>IF(line_productivity[[#This Row],[total downtime in hrs]]&gt;line_productivity[[#This Row],[working hours of operator]],line_productivity[[#This Row],[working hours of operator]],line_productivity[[#This Row],[total downtime in hrs]])</f>
        <v>1.01</v>
      </c>
      <c r="P367" s="9">
        <f>IF(line_productivity[[#This Row],[working hours of operator]]=line_productivity[[#This Row],[total downtime in hr2]],(line_productivity[[#This Row],[working hours of operator]]+line_productivity[[#This Row],[total downtime in hr2]])*0.9,line_productivity[[#This Row],[working hours of operator]])</f>
        <v>2.6729811111111097</v>
      </c>
    </row>
    <row r="368" spans="1:16" x14ac:dyDescent="0.25">
      <c r="A368" s="10">
        <v>45620</v>
      </c>
      <c r="B368" t="s">
        <v>18</v>
      </c>
      <c r="C368" s="8">
        <v>422477</v>
      </c>
      <c r="D368" t="s">
        <v>49</v>
      </c>
      <c r="E368" s="26" t="s">
        <v>126</v>
      </c>
      <c r="F368" s="25" t="s">
        <v>680</v>
      </c>
      <c r="G368" s="13">
        <v>1</v>
      </c>
      <c r="H368" s="13">
        <f>line_downtime[[#This Row],[total downtime in mins]]</f>
        <v>42</v>
      </c>
      <c r="I368" s="18" t="s">
        <v>99</v>
      </c>
      <c r="J368" t="str">
        <f t="shared" si="5"/>
        <v>Morning Shift</v>
      </c>
      <c r="K368" s="9">
        <f>IF(line_productivity[[#This Row],[End time]]&lt;line_productivity[[#This Row],[Start Time]],((line_productivity[[#This Row],[End time]]+1)-line_productivity[[#This Row],[Start Time]])*24,(line_productivity[[#This Row],[End time]]-line_productivity[[#This Row],[Start Time]])*24)</f>
        <v>1.3729547222222229</v>
      </c>
      <c r="L368" s="9">
        <f>MAX(0,line_productivity[[#This Row],[working hours3]]-line_productivity[[#This Row],[total downtime in hr2]])</f>
        <v>0.67295472222222297</v>
      </c>
      <c r="M368" s="13">
        <f>IF(line_productivity[[#This Row],[Total downtime in min]]&gt;85,85,line_productivity[[#This Row],[Total downtime in min]])</f>
        <v>42</v>
      </c>
      <c r="N368" s="9">
        <f>line_productivity[[#This Row],[total downtime in min 2]]/60</f>
        <v>0.7</v>
      </c>
      <c r="O368" s="9">
        <f>IF(line_productivity[[#This Row],[total downtime in hrs]]&gt;line_productivity[[#This Row],[working hours of operator]],line_productivity[[#This Row],[working hours of operator]],line_productivity[[#This Row],[total downtime in hrs]])</f>
        <v>0.7</v>
      </c>
      <c r="P368" s="9">
        <f>IF(line_productivity[[#This Row],[working hours of operator]]=line_productivity[[#This Row],[total downtime in hr2]],(line_productivity[[#This Row],[working hours of operator]]+line_productivity[[#This Row],[total downtime in hr2]])*0.9,line_productivity[[#This Row],[working hours of operator]])</f>
        <v>1.3729547222222229</v>
      </c>
    </row>
    <row r="369" spans="1:16" x14ac:dyDescent="0.25">
      <c r="A369" s="10">
        <v>45620</v>
      </c>
      <c r="B369" t="s">
        <v>23</v>
      </c>
      <c r="C369" s="8">
        <v>422478</v>
      </c>
      <c r="D369" t="s">
        <v>52</v>
      </c>
      <c r="E369" s="26" t="s">
        <v>681</v>
      </c>
      <c r="F369" s="25" t="s">
        <v>682</v>
      </c>
      <c r="G369" s="13">
        <v>1.6333333333333331</v>
      </c>
      <c r="H369" s="13">
        <f>line_downtime[[#This Row],[total downtime in mins]]</f>
        <v>120</v>
      </c>
      <c r="I369" s="18" t="s">
        <v>99</v>
      </c>
      <c r="J369" t="str">
        <f t="shared" si="5"/>
        <v>Morning Shift</v>
      </c>
      <c r="K369" s="9">
        <f>IF(line_productivity[[#This Row],[End time]]&lt;line_productivity[[#This Row],[Start Time]],((line_productivity[[#This Row],[End time]]+1)-line_productivity[[#This Row],[Start Time]])*24,(line_productivity[[#This Row],[End time]]-line_productivity[[#This Row],[Start Time]])*24)</f>
        <v>2.9732872222222211</v>
      </c>
      <c r="L369" s="9">
        <f>MAX(0,line_productivity[[#This Row],[working hours3]]-line_productivity[[#This Row],[total downtime in hr2]])</f>
        <v>1.5566205555555543</v>
      </c>
      <c r="M369" s="13">
        <f>IF(line_productivity[[#This Row],[Total downtime in min]]&gt;85,85,line_productivity[[#This Row],[Total downtime in min]])</f>
        <v>85</v>
      </c>
      <c r="N369" s="9">
        <f>line_productivity[[#This Row],[total downtime in min 2]]/60</f>
        <v>1.4166666666666667</v>
      </c>
      <c r="O369" s="9">
        <f>IF(line_productivity[[#This Row],[total downtime in hrs]]&gt;line_productivity[[#This Row],[working hours of operator]],line_productivity[[#This Row],[working hours of operator]],line_productivity[[#This Row],[total downtime in hrs]])</f>
        <v>1.4166666666666667</v>
      </c>
      <c r="P369" s="9">
        <f>IF(line_productivity[[#This Row],[working hours of operator]]=line_productivity[[#This Row],[total downtime in hr2]],(line_productivity[[#This Row],[working hours of operator]]+line_productivity[[#This Row],[total downtime in hr2]])*0.9,line_productivity[[#This Row],[working hours of operator]])</f>
        <v>2.9732872222222211</v>
      </c>
    </row>
    <row r="370" spans="1:16" x14ac:dyDescent="0.25">
      <c r="A370" s="10">
        <v>45620</v>
      </c>
      <c r="B370" t="s">
        <v>21</v>
      </c>
      <c r="C370" s="8">
        <v>422479</v>
      </c>
      <c r="D370" t="s">
        <v>47</v>
      </c>
      <c r="E370" s="26" t="s">
        <v>683</v>
      </c>
      <c r="F370" s="25" t="s">
        <v>684</v>
      </c>
      <c r="G370" s="13">
        <v>1</v>
      </c>
      <c r="H370" s="13">
        <f>line_downtime[[#This Row],[total downtime in mins]]</f>
        <v>45</v>
      </c>
      <c r="I370" s="18" t="s">
        <v>109</v>
      </c>
      <c r="J370" t="str">
        <f t="shared" si="5"/>
        <v>Evening Shift</v>
      </c>
      <c r="K370" s="9">
        <f>IF(line_productivity[[#This Row],[End time]]&lt;line_productivity[[#This Row],[Start Time]],((line_productivity[[#This Row],[End time]]+1)-line_productivity[[#This Row],[Start Time]])*24,(line_productivity[[#This Row],[End time]]-line_productivity[[#This Row],[Start Time]])*24)</f>
        <v>2.2424536111111113</v>
      </c>
      <c r="L370" s="9">
        <f>MAX(0,line_productivity[[#This Row],[working hours3]]-line_productivity[[#This Row],[total downtime in hr2]])</f>
        <v>1.4924536111111113</v>
      </c>
      <c r="M370" s="13">
        <f>IF(line_productivity[[#This Row],[Total downtime in min]]&gt;85,85,line_productivity[[#This Row],[Total downtime in min]])</f>
        <v>45</v>
      </c>
      <c r="N370" s="9">
        <f>line_productivity[[#This Row],[total downtime in min 2]]/60</f>
        <v>0.75</v>
      </c>
      <c r="O370" s="9">
        <f>IF(line_productivity[[#This Row],[total downtime in hrs]]&gt;line_productivity[[#This Row],[working hours of operator]],line_productivity[[#This Row],[working hours of operator]],line_productivity[[#This Row],[total downtime in hrs]])</f>
        <v>0.75</v>
      </c>
      <c r="P370" s="9">
        <f>IF(line_productivity[[#This Row],[working hours of operator]]=line_productivity[[#This Row],[total downtime in hr2]],(line_productivity[[#This Row],[working hours of operator]]+line_productivity[[#This Row],[total downtime in hr2]])*0.9,line_productivity[[#This Row],[working hours of operator]])</f>
        <v>2.2424536111111113</v>
      </c>
    </row>
    <row r="371" spans="1:16" x14ac:dyDescent="0.25">
      <c r="A371" s="10">
        <v>45620</v>
      </c>
      <c r="B371" t="s">
        <v>20</v>
      </c>
      <c r="C371" s="8">
        <v>422480</v>
      </c>
      <c r="D371" t="s">
        <v>46</v>
      </c>
      <c r="E371" s="26" t="s">
        <v>685</v>
      </c>
      <c r="F371" s="25" t="s">
        <v>686</v>
      </c>
      <c r="G371" s="13">
        <v>1</v>
      </c>
      <c r="H371" s="13">
        <f>line_downtime[[#This Row],[total downtime in mins]]</f>
        <v>12</v>
      </c>
      <c r="I371" s="18" t="s">
        <v>111</v>
      </c>
      <c r="J371" t="str">
        <f t="shared" si="5"/>
        <v>Evening Shift</v>
      </c>
      <c r="K371" s="9">
        <f>IF(line_productivity[[#This Row],[End time]]&lt;line_productivity[[#This Row],[Start Time]],((line_productivity[[#This Row],[End time]]+1)-line_productivity[[#This Row],[Start Time]])*24,(line_productivity[[#This Row],[End time]]-line_productivity[[#This Row],[Start Time]])*24)</f>
        <v>2.9747147222222194</v>
      </c>
      <c r="L371" s="9">
        <f>MAX(0,line_productivity[[#This Row],[working hours3]]-line_productivity[[#This Row],[total downtime in hr2]])</f>
        <v>2.7747147222222193</v>
      </c>
      <c r="M371" s="13">
        <f>IF(line_productivity[[#This Row],[Total downtime in min]]&gt;85,85,line_productivity[[#This Row],[Total downtime in min]])</f>
        <v>12</v>
      </c>
      <c r="N371" s="9">
        <f>line_productivity[[#This Row],[total downtime in min 2]]/60</f>
        <v>0.2</v>
      </c>
      <c r="O371" s="9">
        <f>IF(line_productivity[[#This Row],[total downtime in hrs]]&gt;line_productivity[[#This Row],[working hours of operator]],line_productivity[[#This Row],[working hours of operator]],line_productivity[[#This Row],[total downtime in hrs]])</f>
        <v>0.2</v>
      </c>
      <c r="P371" s="9">
        <f>IF(line_productivity[[#This Row],[working hours of operator]]=line_productivity[[#This Row],[total downtime in hr2]],(line_productivity[[#This Row],[working hours of operator]]+line_productivity[[#This Row],[total downtime in hr2]])*0.9,line_productivity[[#This Row],[working hours of operator]])</f>
        <v>2.9747147222222194</v>
      </c>
    </row>
    <row r="372" spans="1:16" x14ac:dyDescent="0.25">
      <c r="A372" s="10">
        <v>45621</v>
      </c>
      <c r="B372" t="s">
        <v>22</v>
      </c>
      <c r="C372" s="8">
        <v>422481</v>
      </c>
      <c r="D372" t="s">
        <v>50</v>
      </c>
      <c r="E372" s="26" t="s">
        <v>126</v>
      </c>
      <c r="F372" s="25" t="s">
        <v>687</v>
      </c>
      <c r="G372" s="13">
        <v>1</v>
      </c>
      <c r="H372" s="13">
        <f>line_downtime[[#This Row],[total downtime in mins]]</f>
        <v>6.6</v>
      </c>
      <c r="I372" s="18" t="s">
        <v>74</v>
      </c>
      <c r="J372" t="str">
        <f t="shared" si="5"/>
        <v>Morning Shift</v>
      </c>
      <c r="K372" s="9">
        <f>IF(line_productivity[[#This Row],[End time]]&lt;line_productivity[[#This Row],[Start Time]],((line_productivity[[#This Row],[End time]]+1)-line_productivity[[#This Row],[Start Time]])*24,(line_productivity[[#This Row],[End time]]-line_productivity[[#This Row],[Start Time]])*24)</f>
        <v>1.6788263888888904</v>
      </c>
      <c r="L372" s="9">
        <f>MAX(0,line_productivity[[#This Row],[working hours3]]-line_productivity[[#This Row],[total downtime in hr2]])</f>
        <v>1.5688263888888903</v>
      </c>
      <c r="M372" s="13">
        <f>IF(line_productivity[[#This Row],[Total downtime in min]]&gt;85,85,line_productivity[[#This Row],[Total downtime in min]])</f>
        <v>6.6</v>
      </c>
      <c r="N372" s="9">
        <f>line_productivity[[#This Row],[total downtime in min 2]]/60</f>
        <v>0.11</v>
      </c>
      <c r="O372" s="9">
        <f>IF(line_productivity[[#This Row],[total downtime in hrs]]&gt;line_productivity[[#This Row],[working hours of operator]],line_productivity[[#This Row],[working hours of operator]],line_productivity[[#This Row],[total downtime in hrs]])</f>
        <v>0.11</v>
      </c>
      <c r="P372" s="9">
        <f>IF(line_productivity[[#This Row],[working hours of operator]]=line_productivity[[#This Row],[total downtime in hr2]],(line_productivity[[#This Row],[working hours of operator]]+line_productivity[[#This Row],[total downtime in hr2]])*0.9,line_productivity[[#This Row],[working hours of operator]])</f>
        <v>1.6788263888888904</v>
      </c>
    </row>
    <row r="373" spans="1:16" x14ac:dyDescent="0.25">
      <c r="A373" s="10">
        <v>45621</v>
      </c>
      <c r="B373" t="s">
        <v>20</v>
      </c>
      <c r="C373" s="8">
        <v>422482</v>
      </c>
      <c r="D373" t="s">
        <v>48</v>
      </c>
      <c r="E373" s="26" t="s">
        <v>688</v>
      </c>
      <c r="F373" s="25" t="s">
        <v>689</v>
      </c>
      <c r="G373" s="13">
        <v>1</v>
      </c>
      <c r="H373" s="13">
        <f>line_downtime[[#This Row],[total downtime in mins]]</f>
        <v>49.8</v>
      </c>
      <c r="I373" s="18" t="s">
        <v>74</v>
      </c>
      <c r="J373" t="str">
        <f t="shared" si="5"/>
        <v>Morning Shift</v>
      </c>
      <c r="K373" s="9">
        <f>IF(line_productivity[[#This Row],[End time]]&lt;line_productivity[[#This Row],[Start Time]],((line_productivity[[#This Row],[End time]]+1)-line_productivity[[#This Row],[Start Time]])*24,(line_productivity[[#This Row],[End time]]-line_productivity[[#This Row],[Start Time]])*24)</f>
        <v>2.7458575000000001</v>
      </c>
      <c r="L373" s="9">
        <f>MAX(0,line_productivity[[#This Row],[working hours3]]-line_productivity[[#This Row],[total downtime in hr2]])</f>
        <v>1.9158575</v>
      </c>
      <c r="M373" s="13">
        <f>IF(line_productivity[[#This Row],[Total downtime in min]]&gt;85,85,line_productivity[[#This Row],[Total downtime in min]])</f>
        <v>49.8</v>
      </c>
      <c r="N373" s="9">
        <f>line_productivity[[#This Row],[total downtime in min 2]]/60</f>
        <v>0.83</v>
      </c>
      <c r="O373" s="9">
        <f>IF(line_productivity[[#This Row],[total downtime in hrs]]&gt;line_productivity[[#This Row],[working hours of operator]],line_productivity[[#This Row],[working hours of operator]],line_productivity[[#This Row],[total downtime in hrs]])</f>
        <v>0.83</v>
      </c>
      <c r="P373" s="9">
        <f>IF(line_productivity[[#This Row],[working hours of operator]]=line_productivity[[#This Row],[total downtime in hr2]],(line_productivity[[#This Row],[working hours of operator]]+line_productivity[[#This Row],[total downtime in hr2]])*0.9,line_productivity[[#This Row],[working hours of operator]])</f>
        <v>2.7458575000000001</v>
      </c>
    </row>
    <row r="374" spans="1:16" x14ac:dyDescent="0.25">
      <c r="A374" s="10">
        <v>45621</v>
      </c>
      <c r="B374" t="s">
        <v>18</v>
      </c>
      <c r="C374" s="8">
        <v>422483</v>
      </c>
      <c r="D374" t="s">
        <v>51</v>
      </c>
      <c r="E374" s="26" t="s">
        <v>690</v>
      </c>
      <c r="F374" s="25" t="s">
        <v>691</v>
      </c>
      <c r="G374" s="13">
        <v>1</v>
      </c>
      <c r="H374" s="13">
        <f>line_downtime[[#This Row],[total downtime in mins]]</f>
        <v>20.399999999999999</v>
      </c>
      <c r="I374" s="18" t="s">
        <v>74</v>
      </c>
      <c r="J374" t="str">
        <f t="shared" si="5"/>
        <v>Morning Shift</v>
      </c>
      <c r="K374" s="9">
        <f>IF(line_productivity[[#This Row],[End time]]&lt;line_productivity[[#This Row],[Start Time]],((line_productivity[[#This Row],[End time]]+1)-line_productivity[[#This Row],[Start Time]])*24,(line_productivity[[#This Row],[End time]]-line_productivity[[#This Row],[Start Time]])*24)</f>
        <v>2.4129838888888888</v>
      </c>
      <c r="L374" s="9">
        <f>MAX(0,line_productivity[[#This Row],[working hours3]]-line_productivity[[#This Row],[total downtime in hr2]])</f>
        <v>2.072983888888889</v>
      </c>
      <c r="M374" s="13">
        <f>IF(line_productivity[[#This Row],[Total downtime in min]]&gt;85,85,line_productivity[[#This Row],[Total downtime in min]])</f>
        <v>20.399999999999999</v>
      </c>
      <c r="N374" s="9">
        <f>line_productivity[[#This Row],[total downtime in min 2]]/60</f>
        <v>0.33999999999999997</v>
      </c>
      <c r="O374" s="9">
        <f>IF(line_productivity[[#This Row],[total downtime in hrs]]&gt;line_productivity[[#This Row],[working hours of operator]],line_productivity[[#This Row],[working hours of operator]],line_productivity[[#This Row],[total downtime in hrs]])</f>
        <v>0.33999999999999997</v>
      </c>
      <c r="P374" s="9">
        <f>IF(line_productivity[[#This Row],[working hours of operator]]=line_productivity[[#This Row],[total downtime in hr2]],(line_productivity[[#This Row],[working hours of operator]]+line_productivity[[#This Row],[total downtime in hr2]])*0.9,line_productivity[[#This Row],[working hours of operator]])</f>
        <v>2.4129838888888888</v>
      </c>
    </row>
    <row r="375" spans="1:16" x14ac:dyDescent="0.25">
      <c r="A375" s="10">
        <v>45621</v>
      </c>
      <c r="B375" t="s">
        <v>23</v>
      </c>
      <c r="C375" s="8">
        <v>422484</v>
      </c>
      <c r="D375" t="s">
        <v>47</v>
      </c>
      <c r="E375" s="26" t="s">
        <v>692</v>
      </c>
      <c r="F375" s="25" t="s">
        <v>693</v>
      </c>
      <c r="G375" s="13">
        <v>1.6333333333333331</v>
      </c>
      <c r="H375" s="13">
        <f>line_downtime[[#This Row],[total downtime in mins]]</f>
        <v>47.400000000000006</v>
      </c>
      <c r="I375" s="18" t="s">
        <v>74</v>
      </c>
      <c r="J375" t="str">
        <f t="shared" si="5"/>
        <v>Evening Shift</v>
      </c>
      <c r="K375" s="9">
        <f>IF(line_productivity[[#This Row],[End time]]&lt;line_productivity[[#This Row],[Start Time]],((line_productivity[[#This Row],[End time]]+1)-line_productivity[[#This Row],[Start Time]])*24,(line_productivity[[#This Row],[End time]]-line_productivity[[#This Row],[Start Time]])*24)</f>
        <v>2.8668202777777756</v>
      </c>
      <c r="L375" s="9">
        <f>MAX(0,line_productivity[[#This Row],[working hours3]]-line_productivity[[#This Row],[total downtime in hr2]])</f>
        <v>2.0768202777777756</v>
      </c>
      <c r="M375" s="13">
        <f>IF(line_productivity[[#This Row],[Total downtime in min]]&gt;85,85,line_productivity[[#This Row],[Total downtime in min]])</f>
        <v>47.400000000000006</v>
      </c>
      <c r="N375" s="9">
        <f>line_productivity[[#This Row],[total downtime in min 2]]/60</f>
        <v>0.79000000000000015</v>
      </c>
      <c r="O375" s="9">
        <f>IF(line_productivity[[#This Row],[total downtime in hrs]]&gt;line_productivity[[#This Row],[working hours of operator]],line_productivity[[#This Row],[working hours of operator]],line_productivity[[#This Row],[total downtime in hrs]])</f>
        <v>0.79000000000000015</v>
      </c>
      <c r="P375" s="9">
        <f>IF(line_productivity[[#This Row],[working hours of operator]]=line_productivity[[#This Row],[total downtime in hr2]],(line_productivity[[#This Row],[working hours of operator]]+line_productivity[[#This Row],[total downtime in hr2]])*0.9,line_productivity[[#This Row],[working hours of operator]])</f>
        <v>2.8668202777777756</v>
      </c>
    </row>
    <row r="376" spans="1:16" x14ac:dyDescent="0.25">
      <c r="A376" s="10">
        <v>45622</v>
      </c>
      <c r="B376" t="s">
        <v>23</v>
      </c>
      <c r="C376" s="8">
        <v>422485</v>
      </c>
      <c r="D376" t="s">
        <v>45</v>
      </c>
      <c r="E376" s="26" t="s">
        <v>126</v>
      </c>
      <c r="F376" s="25" t="s">
        <v>694</v>
      </c>
      <c r="G376" s="13">
        <v>1.6333333333333331</v>
      </c>
      <c r="H376" s="13">
        <f>line_downtime[[#This Row],[total downtime in mins]]</f>
        <v>69</v>
      </c>
      <c r="I376" s="18" t="s">
        <v>81</v>
      </c>
      <c r="J376" t="str">
        <f t="shared" si="5"/>
        <v>Morning Shift</v>
      </c>
      <c r="K376" s="9">
        <f>IF(line_productivity[[#This Row],[End time]]&lt;line_productivity[[#This Row],[Start Time]],((line_productivity[[#This Row],[End time]]+1)-line_productivity[[#This Row],[Start Time]])*24,(line_productivity[[#This Row],[End time]]-line_productivity[[#This Row],[Start Time]])*24)</f>
        <v>3.3367141666666673</v>
      </c>
      <c r="L376" s="9">
        <f>MAX(0,line_productivity[[#This Row],[working hours3]]-line_productivity[[#This Row],[total downtime in hr2]])</f>
        <v>2.1867141666666674</v>
      </c>
      <c r="M376" s="13">
        <f>IF(line_productivity[[#This Row],[Total downtime in min]]&gt;85,85,line_productivity[[#This Row],[Total downtime in min]])</f>
        <v>69</v>
      </c>
      <c r="N376" s="9">
        <f>line_productivity[[#This Row],[total downtime in min 2]]/60</f>
        <v>1.1499999999999999</v>
      </c>
      <c r="O376" s="9">
        <f>IF(line_productivity[[#This Row],[total downtime in hrs]]&gt;line_productivity[[#This Row],[working hours of operator]],line_productivity[[#This Row],[working hours of operator]],line_productivity[[#This Row],[total downtime in hrs]])</f>
        <v>1.1499999999999999</v>
      </c>
      <c r="P376" s="9">
        <f>IF(line_productivity[[#This Row],[working hours of operator]]=line_productivity[[#This Row],[total downtime in hr2]],(line_productivity[[#This Row],[working hours of operator]]+line_productivity[[#This Row],[total downtime in hr2]])*0.9,line_productivity[[#This Row],[working hours of operator]])</f>
        <v>3.3367141666666673</v>
      </c>
    </row>
    <row r="377" spans="1:16" x14ac:dyDescent="0.25">
      <c r="A377" s="10">
        <v>45622</v>
      </c>
      <c r="B377" t="s">
        <v>19</v>
      </c>
      <c r="C377" s="8">
        <v>422486</v>
      </c>
      <c r="D377" t="s">
        <v>43</v>
      </c>
      <c r="E377" s="26" t="s">
        <v>695</v>
      </c>
      <c r="F377" s="25" t="s">
        <v>696</v>
      </c>
      <c r="G377" s="13">
        <v>1</v>
      </c>
      <c r="H377" s="13">
        <f>line_downtime[[#This Row],[total downtime in mins]]</f>
        <v>58.800000000000011</v>
      </c>
      <c r="I377" s="18" t="s">
        <v>113</v>
      </c>
      <c r="J377" t="str">
        <f t="shared" si="5"/>
        <v>Morning Shift</v>
      </c>
      <c r="K377" s="9">
        <f>IF(line_productivity[[#This Row],[End time]]&lt;line_productivity[[#This Row],[Start Time]],((line_productivity[[#This Row],[End time]]+1)-line_productivity[[#This Row],[Start Time]])*24,(line_productivity[[#This Row],[End time]]-line_productivity[[#This Row],[Start Time]])*24)</f>
        <v>2.2540883333333341</v>
      </c>
      <c r="L377" s="9">
        <f>MAX(0,line_productivity[[#This Row],[working hours3]]-line_productivity[[#This Row],[total downtime in hr2]])</f>
        <v>1.2740883333333339</v>
      </c>
      <c r="M377" s="13">
        <f>IF(line_productivity[[#This Row],[Total downtime in min]]&gt;85,85,line_productivity[[#This Row],[Total downtime in min]])</f>
        <v>58.800000000000011</v>
      </c>
      <c r="N377" s="9">
        <f>line_productivity[[#This Row],[total downtime in min 2]]/60</f>
        <v>0.9800000000000002</v>
      </c>
      <c r="O377" s="9">
        <f>IF(line_productivity[[#This Row],[total downtime in hrs]]&gt;line_productivity[[#This Row],[working hours of operator]],line_productivity[[#This Row],[working hours of operator]],line_productivity[[#This Row],[total downtime in hrs]])</f>
        <v>0.9800000000000002</v>
      </c>
      <c r="P377" s="9">
        <f>IF(line_productivity[[#This Row],[working hours of operator]]=line_productivity[[#This Row],[total downtime in hr2]],(line_productivity[[#This Row],[working hours of operator]]+line_productivity[[#This Row],[total downtime in hr2]])*0.9,line_productivity[[#This Row],[working hours of operator]])</f>
        <v>2.2540883333333341</v>
      </c>
    </row>
    <row r="378" spans="1:16" x14ac:dyDescent="0.25">
      <c r="A378" s="10">
        <v>45622</v>
      </c>
      <c r="B378" t="s">
        <v>21</v>
      </c>
      <c r="C378" s="8">
        <v>422487</v>
      </c>
      <c r="D378" t="s">
        <v>49</v>
      </c>
      <c r="E378" s="26" t="s">
        <v>697</v>
      </c>
      <c r="F378" s="25" t="s">
        <v>698</v>
      </c>
      <c r="G378" s="13">
        <v>1</v>
      </c>
      <c r="H378" s="13">
        <f>line_downtime[[#This Row],[total downtime in mins]]</f>
        <v>25.2</v>
      </c>
      <c r="I378" s="18" t="s">
        <v>72</v>
      </c>
      <c r="J378" t="str">
        <f t="shared" si="5"/>
        <v>Evening Shift</v>
      </c>
      <c r="K378" s="9">
        <f>IF(line_productivity[[#This Row],[End time]]&lt;line_productivity[[#This Row],[Start Time]],((line_productivity[[#This Row],[End time]]+1)-line_productivity[[#This Row],[Start Time]])*24,(line_productivity[[#This Row],[End time]]-line_productivity[[#This Row],[Start Time]])*24)</f>
        <v>2.6590677777777785</v>
      </c>
      <c r="L378" s="9">
        <f>MAX(0,line_productivity[[#This Row],[working hours3]]-line_productivity[[#This Row],[total downtime in hr2]])</f>
        <v>2.2390677777777785</v>
      </c>
      <c r="M378" s="13">
        <f>IF(line_productivity[[#This Row],[Total downtime in min]]&gt;85,85,line_productivity[[#This Row],[Total downtime in min]])</f>
        <v>25.2</v>
      </c>
      <c r="N378" s="9">
        <f>line_productivity[[#This Row],[total downtime in min 2]]/60</f>
        <v>0.42</v>
      </c>
      <c r="O378" s="9">
        <f>IF(line_productivity[[#This Row],[total downtime in hrs]]&gt;line_productivity[[#This Row],[working hours of operator]],line_productivity[[#This Row],[working hours of operator]],line_productivity[[#This Row],[total downtime in hrs]])</f>
        <v>0.42</v>
      </c>
      <c r="P378" s="9">
        <f>IF(line_productivity[[#This Row],[working hours of operator]]=line_productivity[[#This Row],[total downtime in hr2]],(line_productivity[[#This Row],[working hours of operator]]+line_productivity[[#This Row],[total downtime in hr2]])*0.9,line_productivity[[#This Row],[working hours of operator]])</f>
        <v>2.6590677777777785</v>
      </c>
    </row>
    <row r="379" spans="1:16" x14ac:dyDescent="0.25">
      <c r="A379" s="10">
        <v>45622</v>
      </c>
      <c r="B379" t="s">
        <v>19</v>
      </c>
      <c r="C379" s="8">
        <v>422488</v>
      </c>
      <c r="D379" t="s">
        <v>51</v>
      </c>
      <c r="E379" s="26" t="s">
        <v>699</v>
      </c>
      <c r="F379" s="25" t="s">
        <v>700</v>
      </c>
      <c r="G379" s="13">
        <v>1</v>
      </c>
      <c r="H379" s="13">
        <f>line_downtime[[#This Row],[total downtime in mins]]</f>
        <v>58.8</v>
      </c>
      <c r="I379" s="18" t="s">
        <v>95</v>
      </c>
      <c r="J379" t="str">
        <f t="shared" si="5"/>
        <v>Evening Shift</v>
      </c>
      <c r="K379" s="9">
        <f>IF(line_productivity[[#This Row],[End time]]&lt;line_productivity[[#This Row],[Start Time]],((line_productivity[[#This Row],[End time]]+1)-line_productivity[[#This Row],[Start Time]])*24,(line_productivity[[#This Row],[End time]]-line_productivity[[#This Row],[Start Time]])*24)</f>
        <v>2.7485722222222231</v>
      </c>
      <c r="L379" s="9">
        <f>MAX(0,line_productivity[[#This Row],[working hours3]]-line_productivity[[#This Row],[total downtime in hr2]])</f>
        <v>1.7685722222222231</v>
      </c>
      <c r="M379" s="13">
        <f>IF(line_productivity[[#This Row],[Total downtime in min]]&gt;85,85,line_productivity[[#This Row],[Total downtime in min]])</f>
        <v>58.8</v>
      </c>
      <c r="N379" s="9">
        <f>line_productivity[[#This Row],[total downtime in min 2]]/60</f>
        <v>0.98</v>
      </c>
      <c r="O379" s="9">
        <f>IF(line_productivity[[#This Row],[total downtime in hrs]]&gt;line_productivity[[#This Row],[working hours of operator]],line_productivity[[#This Row],[working hours of operator]],line_productivity[[#This Row],[total downtime in hrs]])</f>
        <v>0.98</v>
      </c>
      <c r="P379" s="9">
        <f>IF(line_productivity[[#This Row],[working hours of operator]]=line_productivity[[#This Row],[total downtime in hr2]],(line_productivity[[#This Row],[working hours of operator]]+line_productivity[[#This Row],[total downtime in hr2]])*0.9,line_productivity[[#This Row],[working hours of operator]])</f>
        <v>2.7485722222222231</v>
      </c>
    </row>
    <row r="380" spans="1:16" x14ac:dyDescent="0.25">
      <c r="A380" s="10">
        <v>45623</v>
      </c>
      <c r="B380" t="s">
        <v>19</v>
      </c>
      <c r="C380" s="8">
        <v>422489</v>
      </c>
      <c r="D380" t="s">
        <v>43</v>
      </c>
      <c r="E380" s="26" t="s">
        <v>126</v>
      </c>
      <c r="F380" s="25" t="s">
        <v>701</v>
      </c>
      <c r="G380" s="13">
        <v>1</v>
      </c>
      <c r="H380" s="13">
        <f>line_downtime[[#This Row],[total downtime in mins]]</f>
        <v>7.2</v>
      </c>
      <c r="I380" s="18" t="s">
        <v>70</v>
      </c>
      <c r="J380" t="str">
        <f t="shared" si="5"/>
        <v>Morning Shift</v>
      </c>
      <c r="K380" s="9">
        <f>IF(line_productivity[[#This Row],[End time]]&lt;line_productivity[[#This Row],[Start Time]],((line_productivity[[#This Row],[End time]]+1)-line_productivity[[#This Row],[Start Time]])*24,(line_productivity[[#This Row],[End time]]-line_productivity[[#This Row],[Start Time]])*24)</f>
        <v>2.5612891666666679</v>
      </c>
      <c r="L380" s="9">
        <f>MAX(0,line_productivity[[#This Row],[working hours3]]-line_productivity[[#This Row],[total downtime in hr2]])</f>
        <v>2.4412891666666678</v>
      </c>
      <c r="M380" s="13">
        <f>IF(line_productivity[[#This Row],[Total downtime in min]]&gt;85,85,line_productivity[[#This Row],[Total downtime in min]])</f>
        <v>7.2</v>
      </c>
      <c r="N380" s="9">
        <f>line_productivity[[#This Row],[total downtime in min 2]]/60</f>
        <v>0.12000000000000001</v>
      </c>
      <c r="O380" s="9">
        <f>IF(line_productivity[[#This Row],[total downtime in hrs]]&gt;line_productivity[[#This Row],[working hours of operator]],line_productivity[[#This Row],[working hours of operator]],line_productivity[[#This Row],[total downtime in hrs]])</f>
        <v>0.12000000000000001</v>
      </c>
      <c r="P380" s="9">
        <f>IF(line_productivity[[#This Row],[working hours of operator]]=line_productivity[[#This Row],[total downtime in hr2]],(line_productivity[[#This Row],[working hours of operator]]+line_productivity[[#This Row],[total downtime in hr2]])*0.9,line_productivity[[#This Row],[working hours of operator]])</f>
        <v>2.5612891666666679</v>
      </c>
    </row>
    <row r="381" spans="1:16" x14ac:dyDescent="0.25">
      <c r="A381" s="10">
        <v>45623</v>
      </c>
      <c r="B381" t="s">
        <v>23</v>
      </c>
      <c r="C381" s="8">
        <v>422490</v>
      </c>
      <c r="D381" t="s">
        <v>49</v>
      </c>
      <c r="E381" s="26" t="s">
        <v>702</v>
      </c>
      <c r="F381" s="25" t="s">
        <v>703</v>
      </c>
      <c r="G381" s="13">
        <v>1.6333333333333331</v>
      </c>
      <c r="H381" s="13">
        <f>line_downtime[[#This Row],[total downtime in mins]]</f>
        <v>40.800000000000004</v>
      </c>
      <c r="I381" s="18" t="s">
        <v>113</v>
      </c>
      <c r="J381" t="str">
        <f t="shared" si="5"/>
        <v>Morning Shift</v>
      </c>
      <c r="K381" s="9">
        <f>IF(line_productivity[[#This Row],[End time]]&lt;line_productivity[[#This Row],[Start Time]],((line_productivity[[#This Row],[End time]]+1)-line_productivity[[#This Row],[Start Time]])*24,(line_productivity[[#This Row],[End time]]-line_productivity[[#This Row],[Start Time]])*24)</f>
        <v>3.3976516666666665</v>
      </c>
      <c r="L381" s="9">
        <f>MAX(0,line_productivity[[#This Row],[working hours3]]-line_productivity[[#This Row],[total downtime in hr2]])</f>
        <v>2.7176516666666664</v>
      </c>
      <c r="M381" s="13">
        <f>IF(line_productivity[[#This Row],[Total downtime in min]]&gt;85,85,line_productivity[[#This Row],[Total downtime in min]])</f>
        <v>40.800000000000004</v>
      </c>
      <c r="N381" s="9">
        <f>line_productivity[[#This Row],[total downtime in min 2]]/60</f>
        <v>0.68</v>
      </c>
      <c r="O381" s="9">
        <f>IF(line_productivity[[#This Row],[total downtime in hrs]]&gt;line_productivity[[#This Row],[working hours of operator]],line_productivity[[#This Row],[working hours of operator]],line_productivity[[#This Row],[total downtime in hrs]])</f>
        <v>0.68</v>
      </c>
      <c r="P381" s="9">
        <f>IF(line_productivity[[#This Row],[working hours of operator]]=line_productivity[[#This Row],[total downtime in hr2]],(line_productivity[[#This Row],[working hours of operator]]+line_productivity[[#This Row],[total downtime in hr2]])*0.9,line_productivity[[#This Row],[working hours of operator]])</f>
        <v>3.3976516666666665</v>
      </c>
    </row>
    <row r="382" spans="1:16" x14ac:dyDescent="0.25">
      <c r="A382" s="10">
        <v>45623</v>
      </c>
      <c r="B382" t="s">
        <v>21</v>
      </c>
      <c r="C382" s="8">
        <v>422491</v>
      </c>
      <c r="D382" t="s">
        <v>47</v>
      </c>
      <c r="E382" s="26" t="s">
        <v>704</v>
      </c>
      <c r="F382" s="25" t="s">
        <v>705</v>
      </c>
      <c r="G382" s="13">
        <v>1</v>
      </c>
      <c r="H382" s="13">
        <f>line_downtime[[#This Row],[total downtime in mins]]</f>
        <v>118.2</v>
      </c>
      <c r="I382" s="18" t="s">
        <v>76</v>
      </c>
      <c r="J382" t="str">
        <f t="shared" si="5"/>
        <v>Morning Shift</v>
      </c>
      <c r="K382" s="9">
        <f>IF(line_productivity[[#This Row],[End time]]&lt;line_productivity[[#This Row],[Start Time]],((line_productivity[[#This Row],[End time]]+1)-line_productivity[[#This Row],[Start Time]])*24,(line_productivity[[#This Row],[End time]]-line_productivity[[#This Row],[Start Time]])*24)</f>
        <v>2.2866122222222236</v>
      </c>
      <c r="L382" s="9">
        <f>MAX(0,line_productivity[[#This Row],[working hours3]]-line_productivity[[#This Row],[total downtime in hr2]])</f>
        <v>0.86994555555555686</v>
      </c>
      <c r="M382" s="13">
        <f>IF(line_productivity[[#This Row],[Total downtime in min]]&gt;85,85,line_productivity[[#This Row],[Total downtime in min]])</f>
        <v>85</v>
      </c>
      <c r="N382" s="9">
        <f>line_productivity[[#This Row],[total downtime in min 2]]/60</f>
        <v>1.4166666666666667</v>
      </c>
      <c r="O382" s="9">
        <f>IF(line_productivity[[#This Row],[total downtime in hrs]]&gt;line_productivity[[#This Row],[working hours of operator]],line_productivity[[#This Row],[working hours of operator]],line_productivity[[#This Row],[total downtime in hrs]])</f>
        <v>1.4166666666666667</v>
      </c>
      <c r="P382" s="9">
        <f>IF(line_productivity[[#This Row],[working hours of operator]]=line_productivity[[#This Row],[total downtime in hr2]],(line_productivity[[#This Row],[working hours of operator]]+line_productivity[[#This Row],[total downtime in hr2]])*0.9,line_productivity[[#This Row],[working hours of operator]])</f>
        <v>2.2866122222222236</v>
      </c>
    </row>
    <row r="383" spans="1:16" x14ac:dyDescent="0.25">
      <c r="A383" s="10">
        <v>45623</v>
      </c>
      <c r="B383" t="s">
        <v>18</v>
      </c>
      <c r="C383" s="8">
        <v>422492</v>
      </c>
      <c r="D383" t="s">
        <v>45</v>
      </c>
      <c r="E383" s="26" t="s">
        <v>706</v>
      </c>
      <c r="F383" s="25" t="s">
        <v>707</v>
      </c>
      <c r="G383" s="13">
        <v>1</v>
      </c>
      <c r="H383" s="13">
        <f>line_downtime[[#This Row],[total downtime in mins]]</f>
        <v>9</v>
      </c>
      <c r="I383" s="18" t="s">
        <v>117</v>
      </c>
      <c r="J383" t="str">
        <f t="shared" si="5"/>
        <v>Evening Shift</v>
      </c>
      <c r="K383" s="9">
        <f>IF(line_productivity[[#This Row],[End time]]&lt;line_productivity[[#This Row],[Start Time]],((line_productivity[[#This Row],[End time]]+1)-line_productivity[[#This Row],[Start Time]])*24,(line_productivity[[#This Row],[End time]]-line_productivity[[#This Row],[Start Time]])*24)</f>
        <v>2.8233641666666642</v>
      </c>
      <c r="L383" s="9">
        <f>MAX(0,line_productivity[[#This Row],[working hours3]]-line_productivity[[#This Row],[total downtime in hr2]])</f>
        <v>2.6733641666666643</v>
      </c>
      <c r="M383" s="13">
        <f>IF(line_productivity[[#This Row],[Total downtime in min]]&gt;85,85,line_productivity[[#This Row],[Total downtime in min]])</f>
        <v>9</v>
      </c>
      <c r="N383" s="9">
        <f>line_productivity[[#This Row],[total downtime in min 2]]/60</f>
        <v>0.15</v>
      </c>
      <c r="O383" s="9">
        <f>IF(line_productivity[[#This Row],[total downtime in hrs]]&gt;line_productivity[[#This Row],[working hours of operator]],line_productivity[[#This Row],[working hours of operator]],line_productivity[[#This Row],[total downtime in hrs]])</f>
        <v>0.15</v>
      </c>
      <c r="P383" s="9">
        <f>IF(line_productivity[[#This Row],[working hours of operator]]=line_productivity[[#This Row],[total downtime in hr2]],(line_productivity[[#This Row],[working hours of operator]]+line_productivity[[#This Row],[total downtime in hr2]])*0.9,line_productivity[[#This Row],[working hours of operator]])</f>
        <v>2.8233641666666642</v>
      </c>
    </row>
    <row r="384" spans="1:16" x14ac:dyDescent="0.25">
      <c r="A384" s="10">
        <v>45624</v>
      </c>
      <c r="B384" t="s">
        <v>21</v>
      </c>
      <c r="C384" s="8">
        <v>422493</v>
      </c>
      <c r="D384" t="s">
        <v>47</v>
      </c>
      <c r="E384" s="26" t="s">
        <v>126</v>
      </c>
      <c r="F384" s="25" t="s">
        <v>708</v>
      </c>
      <c r="G384" s="13">
        <v>1</v>
      </c>
      <c r="H384" s="13">
        <f>line_downtime[[#This Row],[total downtime in mins]]</f>
        <v>27</v>
      </c>
      <c r="I384" s="18" t="s">
        <v>109</v>
      </c>
      <c r="J384" t="str">
        <f t="shared" si="5"/>
        <v>Morning Shift</v>
      </c>
      <c r="K384" s="9">
        <f>IF(line_productivity[[#This Row],[End time]]&lt;line_productivity[[#This Row],[Start Time]],((line_productivity[[#This Row],[End time]]+1)-line_productivity[[#This Row],[Start Time]])*24,(line_productivity[[#This Row],[End time]]-line_productivity[[#This Row],[Start Time]])*24)</f>
        <v>2.1925266666666658</v>
      </c>
      <c r="L384" s="9">
        <f>MAX(0,line_productivity[[#This Row],[working hours3]]-line_productivity[[#This Row],[total downtime in hr2]])</f>
        <v>1.7425266666666659</v>
      </c>
      <c r="M384" s="13">
        <f>IF(line_productivity[[#This Row],[Total downtime in min]]&gt;85,85,line_productivity[[#This Row],[Total downtime in min]])</f>
        <v>27</v>
      </c>
      <c r="N384" s="9">
        <f>line_productivity[[#This Row],[total downtime in min 2]]/60</f>
        <v>0.45</v>
      </c>
      <c r="O384" s="9">
        <f>IF(line_productivity[[#This Row],[total downtime in hrs]]&gt;line_productivity[[#This Row],[working hours of operator]],line_productivity[[#This Row],[working hours of operator]],line_productivity[[#This Row],[total downtime in hrs]])</f>
        <v>0.45</v>
      </c>
      <c r="P384" s="9">
        <f>IF(line_productivity[[#This Row],[working hours of operator]]=line_productivity[[#This Row],[total downtime in hr2]],(line_productivity[[#This Row],[working hours of operator]]+line_productivity[[#This Row],[total downtime in hr2]])*0.9,line_productivity[[#This Row],[working hours of operator]])</f>
        <v>2.1925266666666658</v>
      </c>
    </row>
    <row r="385" spans="1:16" x14ac:dyDescent="0.25">
      <c r="A385" s="10">
        <v>45624</v>
      </c>
      <c r="B385" t="s">
        <v>18</v>
      </c>
      <c r="C385" s="8">
        <v>422494</v>
      </c>
      <c r="D385" t="s">
        <v>49</v>
      </c>
      <c r="E385" s="26" t="s">
        <v>709</v>
      </c>
      <c r="F385" s="25" t="s">
        <v>710</v>
      </c>
      <c r="G385" s="13">
        <v>1</v>
      </c>
      <c r="H385" s="13">
        <f>line_downtime[[#This Row],[total downtime in mins]]</f>
        <v>48.6</v>
      </c>
      <c r="I385" s="18" t="s">
        <v>99</v>
      </c>
      <c r="J385" t="str">
        <f t="shared" si="5"/>
        <v>Morning Shift</v>
      </c>
      <c r="K385" s="9">
        <f>IF(line_productivity[[#This Row],[End time]]&lt;line_productivity[[#This Row],[Start Time]],((line_productivity[[#This Row],[End time]]+1)-line_productivity[[#This Row],[Start Time]])*24,(line_productivity[[#This Row],[End time]]-line_productivity[[#This Row],[Start Time]])*24)</f>
        <v>2.7215577777777762</v>
      </c>
      <c r="L385" s="9">
        <f>MAX(0,line_productivity[[#This Row],[working hours3]]-line_productivity[[#This Row],[total downtime in hr2]])</f>
        <v>1.9115577777777761</v>
      </c>
      <c r="M385" s="13">
        <f>IF(line_productivity[[#This Row],[Total downtime in min]]&gt;85,85,line_productivity[[#This Row],[Total downtime in min]])</f>
        <v>48.6</v>
      </c>
      <c r="N385" s="9">
        <f>line_productivity[[#This Row],[total downtime in min 2]]/60</f>
        <v>0.81</v>
      </c>
      <c r="O385" s="9">
        <f>IF(line_productivity[[#This Row],[total downtime in hrs]]&gt;line_productivity[[#This Row],[working hours of operator]],line_productivity[[#This Row],[working hours of operator]],line_productivity[[#This Row],[total downtime in hrs]])</f>
        <v>0.81</v>
      </c>
      <c r="P385" s="9">
        <f>IF(line_productivity[[#This Row],[working hours of operator]]=line_productivity[[#This Row],[total downtime in hr2]],(line_productivity[[#This Row],[working hours of operator]]+line_productivity[[#This Row],[total downtime in hr2]])*0.9,line_productivity[[#This Row],[working hours of operator]])</f>
        <v>2.7215577777777762</v>
      </c>
    </row>
    <row r="386" spans="1:16" x14ac:dyDescent="0.25">
      <c r="A386" s="10">
        <v>45624</v>
      </c>
      <c r="B386" t="s">
        <v>21</v>
      </c>
      <c r="C386" s="8">
        <v>422495</v>
      </c>
      <c r="D386" t="s">
        <v>50</v>
      </c>
      <c r="E386" s="26" t="s">
        <v>711</v>
      </c>
      <c r="F386" s="25" t="s">
        <v>712</v>
      </c>
      <c r="G386" s="13">
        <v>1</v>
      </c>
      <c r="H386" s="13">
        <f>line_downtime[[#This Row],[total downtime in mins]]</f>
        <v>39.600000000000009</v>
      </c>
      <c r="I386" s="18" t="s">
        <v>99</v>
      </c>
      <c r="J386" t="str">
        <f t="shared" ref="J386:J449" si="6">IF(HOUR(E386)&lt;12, "Morning Shift", "Evening Shift")</f>
        <v>Morning Shift</v>
      </c>
      <c r="K386" s="9">
        <f>IF(line_productivity[[#This Row],[End time]]&lt;line_productivity[[#This Row],[Start Time]],((line_productivity[[#This Row],[End time]]+1)-line_productivity[[#This Row],[Start Time]])*24,(line_productivity[[#This Row],[End time]]-line_productivity[[#This Row],[Start Time]])*24)</f>
        <v>2.0864322222222205</v>
      </c>
      <c r="L386" s="9">
        <f>MAX(0,line_productivity[[#This Row],[working hours3]]-line_productivity[[#This Row],[total downtime in hr2]])</f>
        <v>1.4264322222222203</v>
      </c>
      <c r="M386" s="13">
        <f>IF(line_productivity[[#This Row],[Total downtime in min]]&gt;85,85,line_productivity[[#This Row],[Total downtime in min]])</f>
        <v>39.600000000000009</v>
      </c>
      <c r="N386" s="9">
        <f>line_productivity[[#This Row],[total downtime in min 2]]/60</f>
        <v>0.66000000000000014</v>
      </c>
      <c r="O386" s="9">
        <f>IF(line_productivity[[#This Row],[total downtime in hrs]]&gt;line_productivity[[#This Row],[working hours of operator]],line_productivity[[#This Row],[working hours of operator]],line_productivity[[#This Row],[total downtime in hrs]])</f>
        <v>0.66000000000000014</v>
      </c>
      <c r="P386" s="9">
        <f>IF(line_productivity[[#This Row],[working hours of operator]]=line_productivity[[#This Row],[total downtime in hr2]],(line_productivity[[#This Row],[working hours of operator]]+line_productivity[[#This Row],[total downtime in hr2]])*0.9,line_productivity[[#This Row],[working hours of operator]])</f>
        <v>2.0864322222222205</v>
      </c>
    </row>
    <row r="387" spans="1:16" x14ac:dyDescent="0.25">
      <c r="A387" s="10">
        <v>45624</v>
      </c>
      <c r="B387" t="s">
        <v>18</v>
      </c>
      <c r="C387" s="8">
        <v>422496</v>
      </c>
      <c r="D387" t="s">
        <v>45</v>
      </c>
      <c r="E387" s="26" t="s">
        <v>713</v>
      </c>
      <c r="F387" s="25" t="s">
        <v>714</v>
      </c>
      <c r="G387" s="13">
        <v>1</v>
      </c>
      <c r="H387" s="13">
        <f>line_downtime[[#This Row],[total downtime in mins]]</f>
        <v>54.6</v>
      </c>
      <c r="I387" s="18" t="s">
        <v>83</v>
      </c>
      <c r="J387" t="str">
        <f t="shared" si="6"/>
        <v>Evening Shift</v>
      </c>
      <c r="K387" s="9">
        <f>IF(line_productivity[[#This Row],[End time]]&lt;line_productivity[[#This Row],[Start Time]],((line_productivity[[#This Row],[End time]]+1)-line_productivity[[#This Row],[Start Time]])*24,(line_productivity[[#This Row],[End time]]-line_productivity[[#This Row],[Start Time]])*24)</f>
        <v>2.7770930555555564</v>
      </c>
      <c r="L387" s="9">
        <f>MAX(0,line_productivity[[#This Row],[working hours3]]-line_productivity[[#This Row],[total downtime in hr2]])</f>
        <v>1.8670930555555563</v>
      </c>
      <c r="M387" s="13">
        <f>IF(line_productivity[[#This Row],[Total downtime in min]]&gt;85,85,line_productivity[[#This Row],[Total downtime in min]])</f>
        <v>54.6</v>
      </c>
      <c r="N387" s="9">
        <f>line_productivity[[#This Row],[total downtime in min 2]]/60</f>
        <v>0.91</v>
      </c>
      <c r="O387" s="9">
        <f>IF(line_productivity[[#This Row],[total downtime in hrs]]&gt;line_productivity[[#This Row],[working hours of operator]],line_productivity[[#This Row],[working hours of operator]],line_productivity[[#This Row],[total downtime in hrs]])</f>
        <v>0.91</v>
      </c>
      <c r="P387" s="9">
        <f>IF(line_productivity[[#This Row],[working hours of operator]]=line_productivity[[#This Row],[total downtime in hr2]],(line_productivity[[#This Row],[working hours of operator]]+line_productivity[[#This Row],[total downtime in hr2]])*0.9,line_productivity[[#This Row],[working hours of operator]])</f>
        <v>2.7770930555555564</v>
      </c>
    </row>
    <row r="388" spans="1:16" x14ac:dyDescent="0.25">
      <c r="A388" s="10">
        <v>45625</v>
      </c>
      <c r="B388" t="s">
        <v>19</v>
      </c>
      <c r="C388" s="8">
        <v>422497</v>
      </c>
      <c r="D388" t="s">
        <v>52</v>
      </c>
      <c r="E388" s="26" t="s">
        <v>126</v>
      </c>
      <c r="F388" s="25" t="s">
        <v>715</v>
      </c>
      <c r="G388" s="13">
        <v>1</v>
      </c>
      <c r="H388" s="13">
        <f>line_downtime[[#This Row],[total downtime in mins]]</f>
        <v>28.2</v>
      </c>
      <c r="I388" s="18" t="s">
        <v>83</v>
      </c>
      <c r="J388" t="str">
        <f t="shared" si="6"/>
        <v>Morning Shift</v>
      </c>
      <c r="K388" s="9">
        <f>IF(line_productivity[[#This Row],[End time]]&lt;line_productivity[[#This Row],[Start Time]],((line_productivity[[#This Row],[End time]]+1)-line_productivity[[#This Row],[Start Time]])*24,(line_productivity[[#This Row],[End time]]-line_productivity[[#This Row],[Start Time]])*24)</f>
        <v>1.5135775000000007</v>
      </c>
      <c r="L388" s="9">
        <f>MAX(0,line_productivity[[#This Row],[working hours3]]-line_productivity[[#This Row],[total downtime in hr2]])</f>
        <v>1.0435775000000007</v>
      </c>
      <c r="M388" s="13">
        <f>IF(line_productivity[[#This Row],[Total downtime in min]]&gt;85,85,line_productivity[[#This Row],[Total downtime in min]])</f>
        <v>28.2</v>
      </c>
      <c r="N388" s="9">
        <f>line_productivity[[#This Row],[total downtime in min 2]]/60</f>
        <v>0.47</v>
      </c>
      <c r="O388" s="9">
        <f>IF(line_productivity[[#This Row],[total downtime in hrs]]&gt;line_productivity[[#This Row],[working hours of operator]],line_productivity[[#This Row],[working hours of operator]],line_productivity[[#This Row],[total downtime in hrs]])</f>
        <v>0.47</v>
      </c>
      <c r="P388" s="9">
        <f>IF(line_productivity[[#This Row],[working hours of operator]]=line_productivity[[#This Row],[total downtime in hr2]],(line_productivity[[#This Row],[working hours of operator]]+line_productivity[[#This Row],[total downtime in hr2]])*0.9,line_productivity[[#This Row],[working hours of operator]])</f>
        <v>1.5135775000000007</v>
      </c>
    </row>
    <row r="389" spans="1:16" x14ac:dyDescent="0.25">
      <c r="A389" s="10">
        <v>45625</v>
      </c>
      <c r="B389" t="s">
        <v>21</v>
      </c>
      <c r="C389" s="8">
        <v>422498</v>
      </c>
      <c r="D389" t="s">
        <v>45</v>
      </c>
      <c r="E389" s="26" t="s">
        <v>716</v>
      </c>
      <c r="F389" s="25" t="s">
        <v>717</v>
      </c>
      <c r="G389" s="13">
        <v>1</v>
      </c>
      <c r="H389" s="13">
        <f>line_downtime[[#This Row],[total downtime in mins]]</f>
        <v>36.599999999999994</v>
      </c>
      <c r="I389" s="18" t="s">
        <v>113</v>
      </c>
      <c r="J389" t="str">
        <f t="shared" si="6"/>
        <v>Morning Shift</v>
      </c>
      <c r="K389" s="9">
        <f>IF(line_productivity[[#This Row],[End time]]&lt;line_productivity[[#This Row],[Start Time]],((line_productivity[[#This Row],[End time]]+1)-line_productivity[[#This Row],[Start Time]])*24,(line_productivity[[#This Row],[End time]]-line_productivity[[#This Row],[Start Time]])*24)</f>
        <v>2.9957927777777789</v>
      </c>
      <c r="L389" s="9">
        <f>MAX(0,line_productivity[[#This Row],[working hours3]]-line_productivity[[#This Row],[total downtime in hr2]])</f>
        <v>2.385792777777779</v>
      </c>
      <c r="M389" s="13">
        <f>IF(line_productivity[[#This Row],[Total downtime in min]]&gt;85,85,line_productivity[[#This Row],[Total downtime in min]])</f>
        <v>36.599999999999994</v>
      </c>
      <c r="N389" s="9">
        <f>line_productivity[[#This Row],[total downtime in min 2]]/60</f>
        <v>0.60999999999999988</v>
      </c>
      <c r="O389" s="9">
        <f>IF(line_productivity[[#This Row],[total downtime in hrs]]&gt;line_productivity[[#This Row],[working hours of operator]],line_productivity[[#This Row],[working hours of operator]],line_productivity[[#This Row],[total downtime in hrs]])</f>
        <v>0.60999999999999988</v>
      </c>
      <c r="P389" s="9">
        <f>IF(line_productivity[[#This Row],[working hours of operator]]=line_productivity[[#This Row],[total downtime in hr2]],(line_productivity[[#This Row],[working hours of operator]]+line_productivity[[#This Row],[total downtime in hr2]])*0.9,line_productivity[[#This Row],[working hours of operator]])</f>
        <v>2.9957927777777789</v>
      </c>
    </row>
    <row r="390" spans="1:16" x14ac:dyDescent="0.25">
      <c r="A390" s="10">
        <v>45625</v>
      </c>
      <c r="B390" t="s">
        <v>22</v>
      </c>
      <c r="C390" s="8">
        <v>422499</v>
      </c>
      <c r="D390" t="s">
        <v>44</v>
      </c>
      <c r="E390" s="26" t="s">
        <v>718</v>
      </c>
      <c r="F390" s="25" t="s">
        <v>719</v>
      </c>
      <c r="G390" s="13">
        <v>1</v>
      </c>
      <c r="H390" s="13">
        <f>line_downtime[[#This Row],[total downtime in mins]]</f>
        <v>35.4</v>
      </c>
      <c r="I390" s="18" t="s">
        <v>74</v>
      </c>
      <c r="J390" t="str">
        <f t="shared" si="6"/>
        <v>Morning Shift</v>
      </c>
      <c r="K390" s="9">
        <f>IF(line_productivity[[#This Row],[End time]]&lt;line_productivity[[#This Row],[Start Time]],((line_productivity[[#This Row],[End time]]+1)-line_productivity[[#This Row],[Start Time]])*24,(line_productivity[[#This Row],[End time]]-line_productivity[[#This Row],[Start Time]])*24)</f>
        <v>1.948229722222222</v>
      </c>
      <c r="L390" s="9">
        <f>MAX(0,line_productivity[[#This Row],[working hours3]]-line_productivity[[#This Row],[total downtime in hr2]])</f>
        <v>1.3582297222222222</v>
      </c>
      <c r="M390" s="13">
        <f>IF(line_productivity[[#This Row],[Total downtime in min]]&gt;85,85,line_productivity[[#This Row],[Total downtime in min]])</f>
        <v>35.4</v>
      </c>
      <c r="N390" s="9">
        <f>line_productivity[[#This Row],[total downtime in min 2]]/60</f>
        <v>0.59</v>
      </c>
      <c r="O390" s="9">
        <f>IF(line_productivity[[#This Row],[total downtime in hrs]]&gt;line_productivity[[#This Row],[working hours of operator]],line_productivity[[#This Row],[working hours of operator]],line_productivity[[#This Row],[total downtime in hrs]])</f>
        <v>0.59</v>
      </c>
      <c r="P390" s="9">
        <f>IF(line_productivity[[#This Row],[working hours of operator]]=line_productivity[[#This Row],[total downtime in hr2]],(line_productivity[[#This Row],[working hours of operator]]+line_productivity[[#This Row],[total downtime in hr2]])*0.9,line_productivity[[#This Row],[working hours of operator]])</f>
        <v>1.948229722222222</v>
      </c>
    </row>
    <row r="391" spans="1:16" x14ac:dyDescent="0.25">
      <c r="A391" s="10">
        <v>45625</v>
      </c>
      <c r="B391" t="s">
        <v>22</v>
      </c>
      <c r="C391" s="8">
        <v>422500</v>
      </c>
      <c r="D391" t="s">
        <v>47</v>
      </c>
      <c r="E391" s="26" t="s">
        <v>720</v>
      </c>
      <c r="F391" s="25" t="s">
        <v>721</v>
      </c>
      <c r="G391" s="13">
        <v>1</v>
      </c>
      <c r="H391" s="13">
        <f>line_downtime[[#This Row],[total downtime in mins]]</f>
        <v>52.2</v>
      </c>
      <c r="I391" s="18" t="s">
        <v>76</v>
      </c>
      <c r="J391" t="str">
        <f t="shared" si="6"/>
        <v>Evening Shift</v>
      </c>
      <c r="K391" s="9">
        <f>IF(line_productivity[[#This Row],[End time]]&lt;line_productivity[[#This Row],[Start Time]],((line_productivity[[#This Row],[End time]]+1)-line_productivity[[#This Row],[Start Time]])*24,(line_productivity[[#This Row],[End time]]-line_productivity[[#This Row],[Start Time]])*24)</f>
        <v>2.4823324999999983</v>
      </c>
      <c r="L391" s="9">
        <f>MAX(0,line_productivity[[#This Row],[working hours3]]-line_productivity[[#This Row],[total downtime in hr2]])</f>
        <v>1.6123324999999982</v>
      </c>
      <c r="M391" s="13">
        <f>IF(line_productivity[[#This Row],[Total downtime in min]]&gt;85,85,line_productivity[[#This Row],[Total downtime in min]])</f>
        <v>52.2</v>
      </c>
      <c r="N391" s="9">
        <f>line_productivity[[#This Row],[total downtime in min 2]]/60</f>
        <v>0.87</v>
      </c>
      <c r="O391" s="9">
        <f>IF(line_productivity[[#This Row],[total downtime in hrs]]&gt;line_productivity[[#This Row],[working hours of operator]],line_productivity[[#This Row],[working hours of operator]],line_productivity[[#This Row],[total downtime in hrs]])</f>
        <v>0.87</v>
      </c>
      <c r="P391" s="9">
        <f>IF(line_productivity[[#This Row],[working hours of operator]]=line_productivity[[#This Row],[total downtime in hr2]],(line_productivity[[#This Row],[working hours of operator]]+line_productivity[[#This Row],[total downtime in hr2]])*0.9,line_productivity[[#This Row],[working hours of operator]])</f>
        <v>2.4823324999999983</v>
      </c>
    </row>
    <row r="392" spans="1:16" x14ac:dyDescent="0.25">
      <c r="A392" s="10">
        <v>45626</v>
      </c>
      <c r="B392" t="s">
        <v>23</v>
      </c>
      <c r="C392" s="8">
        <v>422501</v>
      </c>
      <c r="D392" t="s">
        <v>48</v>
      </c>
      <c r="E392" s="26" t="s">
        <v>126</v>
      </c>
      <c r="F392" s="25" t="s">
        <v>722</v>
      </c>
      <c r="G392" s="13">
        <v>1.6333333333333331</v>
      </c>
      <c r="H392" s="13">
        <f>line_downtime[[#This Row],[total downtime in mins]]</f>
        <v>21.6</v>
      </c>
      <c r="I392" s="18" t="s">
        <v>81</v>
      </c>
      <c r="J392" t="str">
        <f t="shared" si="6"/>
        <v>Morning Shift</v>
      </c>
      <c r="K392" s="9">
        <f>IF(line_productivity[[#This Row],[End time]]&lt;line_productivity[[#This Row],[Start Time]],((line_productivity[[#This Row],[End time]]+1)-line_productivity[[#This Row],[Start Time]])*24,(line_productivity[[#This Row],[End time]]-line_productivity[[#This Row],[Start Time]])*24)</f>
        <v>3.2968894444444463</v>
      </c>
      <c r="L392" s="9">
        <f>MAX(0,line_productivity[[#This Row],[working hours3]]-line_productivity[[#This Row],[total downtime in hr2]])</f>
        <v>2.9368894444444464</v>
      </c>
      <c r="M392" s="13">
        <f>IF(line_productivity[[#This Row],[Total downtime in min]]&gt;85,85,line_productivity[[#This Row],[Total downtime in min]])</f>
        <v>21.6</v>
      </c>
      <c r="N392" s="9">
        <f>line_productivity[[#This Row],[total downtime in min 2]]/60</f>
        <v>0.36000000000000004</v>
      </c>
      <c r="O392" s="9">
        <f>IF(line_productivity[[#This Row],[total downtime in hrs]]&gt;line_productivity[[#This Row],[working hours of operator]],line_productivity[[#This Row],[working hours of operator]],line_productivity[[#This Row],[total downtime in hrs]])</f>
        <v>0.36000000000000004</v>
      </c>
      <c r="P392" s="9">
        <f>IF(line_productivity[[#This Row],[working hours of operator]]=line_productivity[[#This Row],[total downtime in hr2]],(line_productivity[[#This Row],[working hours of operator]]+line_productivity[[#This Row],[total downtime in hr2]])*0.9,line_productivity[[#This Row],[working hours of operator]])</f>
        <v>3.2968894444444463</v>
      </c>
    </row>
    <row r="393" spans="1:16" x14ac:dyDescent="0.25">
      <c r="A393" s="10">
        <v>45626</v>
      </c>
      <c r="B393" t="s">
        <v>19</v>
      </c>
      <c r="C393" s="8">
        <v>422502</v>
      </c>
      <c r="D393" t="s">
        <v>50</v>
      </c>
      <c r="E393" s="26" t="s">
        <v>723</v>
      </c>
      <c r="F393" s="25" t="s">
        <v>724</v>
      </c>
      <c r="G393" s="13">
        <v>1</v>
      </c>
      <c r="H393" s="13">
        <f>line_downtime[[#This Row],[total downtime in mins]]</f>
        <v>55.2</v>
      </c>
      <c r="I393" s="18" t="s">
        <v>90</v>
      </c>
      <c r="J393" t="str">
        <f t="shared" si="6"/>
        <v>Morning Shift</v>
      </c>
      <c r="K393" s="9">
        <f>IF(line_productivity[[#This Row],[End time]]&lt;line_productivity[[#This Row],[Start Time]],((line_productivity[[#This Row],[End time]]+1)-line_productivity[[#This Row],[Start Time]])*24,(line_productivity[[#This Row],[End time]]-line_productivity[[#This Row],[Start Time]])*24)</f>
        <v>2.5309491666666677</v>
      </c>
      <c r="L393" s="9">
        <f>MAX(0,line_productivity[[#This Row],[working hours3]]-line_productivity[[#This Row],[total downtime in hr2]])</f>
        <v>1.6109491666666678</v>
      </c>
      <c r="M393" s="13">
        <f>IF(line_productivity[[#This Row],[Total downtime in min]]&gt;85,85,line_productivity[[#This Row],[Total downtime in min]])</f>
        <v>55.2</v>
      </c>
      <c r="N393" s="9">
        <f>line_productivity[[#This Row],[total downtime in min 2]]/60</f>
        <v>0.92</v>
      </c>
      <c r="O393" s="9">
        <f>IF(line_productivity[[#This Row],[total downtime in hrs]]&gt;line_productivity[[#This Row],[working hours of operator]],line_productivity[[#This Row],[working hours of operator]],line_productivity[[#This Row],[total downtime in hrs]])</f>
        <v>0.92</v>
      </c>
      <c r="P393" s="9">
        <f>IF(line_productivity[[#This Row],[working hours of operator]]=line_productivity[[#This Row],[total downtime in hr2]],(line_productivity[[#This Row],[working hours of operator]]+line_productivity[[#This Row],[total downtime in hr2]])*0.9,line_productivity[[#This Row],[working hours of operator]])</f>
        <v>2.5309491666666677</v>
      </c>
    </row>
    <row r="394" spans="1:16" x14ac:dyDescent="0.25">
      <c r="A394" s="10">
        <v>45626</v>
      </c>
      <c r="B394" t="s">
        <v>18</v>
      </c>
      <c r="C394" s="8">
        <v>422503</v>
      </c>
      <c r="D394" t="s">
        <v>52</v>
      </c>
      <c r="E394" s="26" t="s">
        <v>725</v>
      </c>
      <c r="F394" s="25" t="s">
        <v>726</v>
      </c>
      <c r="G394" s="13">
        <v>1</v>
      </c>
      <c r="H394" s="13">
        <f>line_downtime[[#This Row],[total downtime in mins]]</f>
        <v>34.200000000000003</v>
      </c>
      <c r="I394" s="18" t="s">
        <v>113</v>
      </c>
      <c r="J394" t="str">
        <f t="shared" si="6"/>
        <v>Morning Shift</v>
      </c>
      <c r="K394" s="9">
        <f>IF(line_productivity[[#This Row],[End time]]&lt;line_productivity[[#This Row],[Start Time]],((line_productivity[[#This Row],[End time]]+1)-line_productivity[[#This Row],[Start Time]])*24,(line_productivity[[#This Row],[End time]]-line_productivity[[#This Row],[Start Time]])*24)</f>
        <v>2.8472305555555559</v>
      </c>
      <c r="L394" s="9">
        <f>MAX(0,line_productivity[[#This Row],[working hours3]]-line_productivity[[#This Row],[total downtime in hr2]])</f>
        <v>2.2772305555555556</v>
      </c>
      <c r="M394" s="13">
        <f>IF(line_productivity[[#This Row],[Total downtime in min]]&gt;85,85,line_productivity[[#This Row],[Total downtime in min]])</f>
        <v>34.200000000000003</v>
      </c>
      <c r="N394" s="9">
        <f>line_productivity[[#This Row],[total downtime in min 2]]/60</f>
        <v>0.57000000000000006</v>
      </c>
      <c r="O394" s="9">
        <f>IF(line_productivity[[#This Row],[total downtime in hrs]]&gt;line_productivity[[#This Row],[working hours of operator]],line_productivity[[#This Row],[working hours of operator]],line_productivity[[#This Row],[total downtime in hrs]])</f>
        <v>0.57000000000000006</v>
      </c>
      <c r="P394" s="9">
        <f>IF(line_productivity[[#This Row],[working hours of operator]]=line_productivity[[#This Row],[total downtime in hr2]],(line_productivity[[#This Row],[working hours of operator]]+line_productivity[[#This Row],[total downtime in hr2]])*0.9,line_productivity[[#This Row],[working hours of operator]])</f>
        <v>2.8472305555555559</v>
      </c>
    </row>
    <row r="395" spans="1:16" x14ac:dyDescent="0.25">
      <c r="A395" s="10">
        <v>45626</v>
      </c>
      <c r="B395" t="s">
        <v>23</v>
      </c>
      <c r="C395" s="8">
        <v>422504</v>
      </c>
      <c r="D395" t="s">
        <v>47</v>
      </c>
      <c r="E395" s="26" t="s">
        <v>727</v>
      </c>
      <c r="F395" s="25" t="s">
        <v>728</v>
      </c>
      <c r="G395" s="13">
        <v>1.6333333333333331</v>
      </c>
      <c r="H395" s="13">
        <f>line_downtime[[#This Row],[total downtime in mins]]</f>
        <v>19.2</v>
      </c>
      <c r="I395" s="18" t="s">
        <v>99</v>
      </c>
      <c r="J395" t="str">
        <f t="shared" si="6"/>
        <v>Evening Shift</v>
      </c>
      <c r="K395" s="9">
        <f>IF(line_productivity[[#This Row],[End time]]&lt;line_productivity[[#This Row],[Start Time]],((line_productivity[[#This Row],[End time]]+1)-line_productivity[[#This Row],[Start Time]])*24,(line_productivity[[#This Row],[End time]]-line_productivity[[#This Row],[Start Time]])*24)</f>
        <v>3.344437499999998</v>
      </c>
      <c r="L395" s="9">
        <f>MAX(0,line_productivity[[#This Row],[working hours3]]-line_productivity[[#This Row],[total downtime in hr2]])</f>
        <v>3.0244374999999981</v>
      </c>
      <c r="M395" s="13">
        <f>IF(line_productivity[[#This Row],[Total downtime in min]]&gt;85,85,line_productivity[[#This Row],[Total downtime in min]])</f>
        <v>19.2</v>
      </c>
      <c r="N395" s="9">
        <f>line_productivity[[#This Row],[total downtime in min 2]]/60</f>
        <v>0.32</v>
      </c>
      <c r="O395" s="9">
        <f>IF(line_productivity[[#This Row],[total downtime in hrs]]&gt;line_productivity[[#This Row],[working hours of operator]],line_productivity[[#This Row],[working hours of operator]],line_productivity[[#This Row],[total downtime in hrs]])</f>
        <v>0.32</v>
      </c>
      <c r="P395" s="9">
        <f>IF(line_productivity[[#This Row],[working hours of operator]]=line_productivity[[#This Row],[total downtime in hr2]],(line_productivity[[#This Row],[working hours of operator]]+line_productivity[[#This Row],[total downtime in hr2]])*0.9,line_productivity[[#This Row],[working hours of operator]])</f>
        <v>3.344437499999998</v>
      </c>
    </row>
    <row r="396" spans="1:16" x14ac:dyDescent="0.25">
      <c r="A396" s="10">
        <v>45627</v>
      </c>
      <c r="B396" t="s">
        <v>19</v>
      </c>
      <c r="C396" s="8">
        <v>422505</v>
      </c>
      <c r="D396" t="s">
        <v>43</v>
      </c>
      <c r="E396" s="26" t="s">
        <v>126</v>
      </c>
      <c r="F396" s="25" t="s">
        <v>729</v>
      </c>
      <c r="G396" s="13">
        <v>1</v>
      </c>
      <c r="H396" s="13">
        <f>line_downtime[[#This Row],[total downtime in mins]]</f>
        <v>96.600000000000009</v>
      </c>
      <c r="I396" s="18" t="s">
        <v>88</v>
      </c>
      <c r="J396" t="str">
        <f t="shared" si="6"/>
        <v>Morning Shift</v>
      </c>
      <c r="K396" s="9">
        <f>IF(line_productivity[[#This Row],[End time]]&lt;line_productivity[[#This Row],[Start Time]],((line_productivity[[#This Row],[End time]]+1)-line_productivity[[#This Row],[Start Time]])*24,(line_productivity[[#This Row],[End time]]-line_productivity[[#This Row],[Start Time]])*24)</f>
        <v>1.9585024999999998</v>
      </c>
      <c r="L396" s="9">
        <f>MAX(0,line_productivity[[#This Row],[working hours3]]-line_productivity[[#This Row],[total downtime in hr2]])</f>
        <v>0.54183583333333307</v>
      </c>
      <c r="M396" s="13">
        <f>IF(line_productivity[[#This Row],[Total downtime in min]]&gt;85,85,line_productivity[[#This Row],[Total downtime in min]])</f>
        <v>85</v>
      </c>
      <c r="N396" s="9">
        <f>line_productivity[[#This Row],[total downtime in min 2]]/60</f>
        <v>1.4166666666666667</v>
      </c>
      <c r="O396" s="9">
        <f>IF(line_productivity[[#This Row],[total downtime in hrs]]&gt;line_productivity[[#This Row],[working hours of operator]],line_productivity[[#This Row],[working hours of operator]],line_productivity[[#This Row],[total downtime in hrs]])</f>
        <v>1.4166666666666667</v>
      </c>
      <c r="P396" s="9">
        <f>IF(line_productivity[[#This Row],[working hours of operator]]=line_productivity[[#This Row],[total downtime in hr2]],(line_productivity[[#This Row],[working hours of operator]]+line_productivity[[#This Row],[total downtime in hr2]])*0.9,line_productivity[[#This Row],[working hours of operator]])</f>
        <v>1.9585024999999998</v>
      </c>
    </row>
    <row r="397" spans="1:16" x14ac:dyDescent="0.25">
      <c r="A397" s="10">
        <v>45627</v>
      </c>
      <c r="B397" t="s">
        <v>22</v>
      </c>
      <c r="C397" s="8">
        <v>422506</v>
      </c>
      <c r="D397" t="s">
        <v>52</v>
      </c>
      <c r="E397" s="26" t="s">
        <v>730</v>
      </c>
      <c r="F397" s="25" t="s">
        <v>731</v>
      </c>
      <c r="G397" s="13">
        <v>1</v>
      </c>
      <c r="H397" s="13">
        <f>line_downtime[[#This Row],[total downtime in mins]]</f>
        <v>19.8</v>
      </c>
      <c r="I397" s="18" t="s">
        <v>88</v>
      </c>
      <c r="J397" t="str">
        <f t="shared" si="6"/>
        <v>Morning Shift</v>
      </c>
      <c r="K397" s="9">
        <f>IF(line_productivity[[#This Row],[End time]]&lt;line_productivity[[#This Row],[Start Time]],((line_productivity[[#This Row],[End time]]+1)-line_productivity[[#This Row],[Start Time]])*24,(line_productivity[[#This Row],[End time]]-line_productivity[[#This Row],[Start Time]])*24)</f>
        <v>2.4985938888888888</v>
      </c>
      <c r="L397" s="9">
        <f>MAX(0,line_productivity[[#This Row],[working hours3]]-line_productivity[[#This Row],[total downtime in hr2]])</f>
        <v>2.1685938888888887</v>
      </c>
      <c r="M397" s="13">
        <f>IF(line_productivity[[#This Row],[Total downtime in min]]&gt;85,85,line_productivity[[#This Row],[Total downtime in min]])</f>
        <v>19.8</v>
      </c>
      <c r="N397" s="9">
        <f>line_productivity[[#This Row],[total downtime in min 2]]/60</f>
        <v>0.33</v>
      </c>
      <c r="O397" s="9">
        <f>IF(line_productivity[[#This Row],[total downtime in hrs]]&gt;line_productivity[[#This Row],[working hours of operator]],line_productivity[[#This Row],[working hours of operator]],line_productivity[[#This Row],[total downtime in hrs]])</f>
        <v>0.33</v>
      </c>
      <c r="P397" s="9">
        <f>IF(line_productivity[[#This Row],[working hours of operator]]=line_productivity[[#This Row],[total downtime in hr2]],(line_productivity[[#This Row],[working hours of operator]]+line_productivity[[#This Row],[total downtime in hr2]])*0.9,line_productivity[[#This Row],[working hours of operator]])</f>
        <v>2.4985938888888888</v>
      </c>
    </row>
    <row r="398" spans="1:16" x14ac:dyDescent="0.25">
      <c r="A398" s="10">
        <v>45627</v>
      </c>
      <c r="B398" t="s">
        <v>21</v>
      </c>
      <c r="C398" s="8">
        <v>422507</v>
      </c>
      <c r="D398" t="s">
        <v>45</v>
      </c>
      <c r="E398" s="26" t="s">
        <v>732</v>
      </c>
      <c r="F398" s="25" t="s">
        <v>733</v>
      </c>
      <c r="G398" s="13">
        <v>1</v>
      </c>
      <c r="H398" s="13">
        <f>line_downtime[[#This Row],[total downtime in mins]]</f>
        <v>53.400000000000006</v>
      </c>
      <c r="I398" s="18" t="s">
        <v>113</v>
      </c>
      <c r="J398" t="str">
        <f t="shared" si="6"/>
        <v>Morning Shift</v>
      </c>
      <c r="K398" s="9">
        <f>IF(line_productivity[[#This Row],[End time]]&lt;line_productivity[[#This Row],[Start Time]],((line_productivity[[#This Row],[End time]]+1)-line_productivity[[#This Row],[Start Time]])*24,(line_productivity[[#This Row],[End time]]-line_productivity[[#This Row],[Start Time]])*24)</f>
        <v>2.8533616666666672</v>
      </c>
      <c r="L398" s="9">
        <f>MAX(0,line_productivity[[#This Row],[working hours3]]-line_productivity[[#This Row],[total downtime in hr2]])</f>
        <v>1.9633616666666671</v>
      </c>
      <c r="M398" s="13">
        <f>IF(line_productivity[[#This Row],[Total downtime in min]]&gt;85,85,line_productivity[[#This Row],[Total downtime in min]])</f>
        <v>53.400000000000006</v>
      </c>
      <c r="N398" s="9">
        <f>line_productivity[[#This Row],[total downtime in min 2]]/60</f>
        <v>0.89000000000000012</v>
      </c>
      <c r="O398" s="9">
        <f>IF(line_productivity[[#This Row],[total downtime in hrs]]&gt;line_productivity[[#This Row],[working hours of operator]],line_productivity[[#This Row],[working hours of operator]],line_productivity[[#This Row],[total downtime in hrs]])</f>
        <v>0.89000000000000012</v>
      </c>
      <c r="P398" s="9">
        <f>IF(line_productivity[[#This Row],[working hours of operator]]=line_productivity[[#This Row],[total downtime in hr2]],(line_productivity[[#This Row],[working hours of operator]]+line_productivity[[#This Row],[total downtime in hr2]])*0.9,line_productivity[[#This Row],[working hours of operator]])</f>
        <v>2.8533616666666672</v>
      </c>
    </row>
    <row r="399" spans="1:16" x14ac:dyDescent="0.25">
      <c r="A399" s="10">
        <v>45627</v>
      </c>
      <c r="B399" t="s">
        <v>23</v>
      </c>
      <c r="C399" s="8">
        <v>422508</v>
      </c>
      <c r="D399" t="s">
        <v>43</v>
      </c>
      <c r="E399" s="26" t="s">
        <v>734</v>
      </c>
      <c r="F399" s="25" t="s">
        <v>735</v>
      </c>
      <c r="G399" s="13">
        <v>1.6333333333333331</v>
      </c>
      <c r="H399" s="13">
        <f>line_downtime[[#This Row],[total downtime in mins]]</f>
        <v>37.200000000000003</v>
      </c>
      <c r="I399" s="18" t="s">
        <v>88</v>
      </c>
      <c r="J399" t="str">
        <f t="shared" si="6"/>
        <v>Evening Shift</v>
      </c>
      <c r="K399" s="9">
        <f>IF(line_productivity[[#This Row],[End time]]&lt;line_productivity[[#This Row],[Start Time]],((line_productivity[[#This Row],[End time]]+1)-line_productivity[[#This Row],[Start Time]])*24,(line_productivity[[#This Row],[End time]]-line_productivity[[#This Row],[Start Time]])*24)</f>
        <v>3.0320811111111121</v>
      </c>
      <c r="L399" s="9">
        <f>MAX(0,line_productivity[[#This Row],[working hours3]]-line_productivity[[#This Row],[total downtime in hr2]])</f>
        <v>2.412081111111112</v>
      </c>
      <c r="M399" s="13">
        <f>IF(line_productivity[[#This Row],[Total downtime in min]]&gt;85,85,line_productivity[[#This Row],[Total downtime in min]])</f>
        <v>37.200000000000003</v>
      </c>
      <c r="N399" s="9">
        <f>line_productivity[[#This Row],[total downtime in min 2]]/60</f>
        <v>0.62</v>
      </c>
      <c r="O399" s="9">
        <f>IF(line_productivity[[#This Row],[total downtime in hrs]]&gt;line_productivity[[#This Row],[working hours of operator]],line_productivity[[#This Row],[working hours of operator]],line_productivity[[#This Row],[total downtime in hrs]])</f>
        <v>0.62</v>
      </c>
      <c r="P399" s="9">
        <f>IF(line_productivity[[#This Row],[working hours of operator]]=line_productivity[[#This Row],[total downtime in hr2]],(line_productivity[[#This Row],[working hours of operator]]+line_productivity[[#This Row],[total downtime in hr2]])*0.9,line_productivity[[#This Row],[working hours of operator]])</f>
        <v>3.0320811111111121</v>
      </c>
    </row>
    <row r="400" spans="1:16" x14ac:dyDescent="0.25">
      <c r="A400" s="10">
        <v>45628</v>
      </c>
      <c r="B400" t="s">
        <v>20</v>
      </c>
      <c r="C400" s="8">
        <v>422509</v>
      </c>
      <c r="D400" t="s">
        <v>47</v>
      </c>
      <c r="E400" s="26" t="s">
        <v>126</v>
      </c>
      <c r="F400" s="25" t="s">
        <v>736</v>
      </c>
      <c r="G400" s="13">
        <v>1</v>
      </c>
      <c r="H400" s="13">
        <f>line_downtime[[#This Row],[total downtime in mins]]</f>
        <v>30</v>
      </c>
      <c r="I400" s="18" t="s">
        <v>74</v>
      </c>
      <c r="J400" t="str">
        <f t="shared" si="6"/>
        <v>Morning Shift</v>
      </c>
      <c r="K400" s="9">
        <f>IF(line_productivity[[#This Row],[End time]]&lt;line_productivity[[#This Row],[Start Time]],((line_productivity[[#This Row],[End time]]+1)-line_productivity[[#This Row],[Start Time]])*24,(line_productivity[[#This Row],[End time]]-line_productivity[[#This Row],[Start Time]])*24)</f>
        <v>2.1911113888888885</v>
      </c>
      <c r="L400" s="9">
        <f>MAX(0,line_productivity[[#This Row],[working hours3]]-line_productivity[[#This Row],[total downtime in hr2]])</f>
        <v>1.6911113888888885</v>
      </c>
      <c r="M400" s="13">
        <f>IF(line_productivity[[#This Row],[Total downtime in min]]&gt;85,85,line_productivity[[#This Row],[Total downtime in min]])</f>
        <v>30</v>
      </c>
      <c r="N400" s="9">
        <f>line_productivity[[#This Row],[total downtime in min 2]]/60</f>
        <v>0.5</v>
      </c>
      <c r="O400" s="9">
        <f>IF(line_productivity[[#This Row],[total downtime in hrs]]&gt;line_productivity[[#This Row],[working hours of operator]],line_productivity[[#This Row],[working hours of operator]],line_productivity[[#This Row],[total downtime in hrs]])</f>
        <v>0.5</v>
      </c>
      <c r="P400" s="9">
        <f>IF(line_productivity[[#This Row],[working hours of operator]]=line_productivity[[#This Row],[total downtime in hr2]],(line_productivity[[#This Row],[working hours of operator]]+line_productivity[[#This Row],[total downtime in hr2]])*0.9,line_productivity[[#This Row],[working hours of operator]])</f>
        <v>2.1911113888888885</v>
      </c>
    </row>
    <row r="401" spans="1:16" x14ac:dyDescent="0.25">
      <c r="A401" s="10">
        <v>45628</v>
      </c>
      <c r="B401" t="s">
        <v>23</v>
      </c>
      <c r="C401" s="8">
        <v>422510</v>
      </c>
      <c r="D401" t="s">
        <v>49</v>
      </c>
      <c r="E401" s="26" t="s">
        <v>737</v>
      </c>
      <c r="F401" s="25" t="s">
        <v>738</v>
      </c>
      <c r="G401" s="13">
        <v>1.6333333333333331</v>
      </c>
      <c r="H401" s="13">
        <f>line_downtime[[#This Row],[total downtime in mins]]</f>
        <v>31.8</v>
      </c>
      <c r="I401" s="18" t="s">
        <v>83</v>
      </c>
      <c r="J401" t="str">
        <f t="shared" si="6"/>
        <v>Morning Shift</v>
      </c>
      <c r="K401" s="9">
        <f>IF(line_productivity[[#This Row],[End time]]&lt;line_productivity[[#This Row],[Start Time]],((line_productivity[[#This Row],[End time]]+1)-line_productivity[[#This Row],[Start Time]])*24,(line_productivity[[#This Row],[End time]]-line_productivity[[#This Row],[Start Time]])*24)</f>
        <v>2.0271655555555559</v>
      </c>
      <c r="L401" s="9">
        <f>MAX(0,line_productivity[[#This Row],[working hours3]]-line_productivity[[#This Row],[total downtime in hr2]])</f>
        <v>1.4971655555555559</v>
      </c>
      <c r="M401" s="13">
        <f>IF(line_productivity[[#This Row],[Total downtime in min]]&gt;85,85,line_productivity[[#This Row],[Total downtime in min]])</f>
        <v>31.8</v>
      </c>
      <c r="N401" s="9">
        <f>line_productivity[[#This Row],[total downtime in min 2]]/60</f>
        <v>0.53</v>
      </c>
      <c r="O401" s="9">
        <f>IF(line_productivity[[#This Row],[total downtime in hrs]]&gt;line_productivity[[#This Row],[working hours of operator]],line_productivity[[#This Row],[working hours of operator]],line_productivity[[#This Row],[total downtime in hrs]])</f>
        <v>0.53</v>
      </c>
      <c r="P401" s="9">
        <f>IF(line_productivity[[#This Row],[working hours of operator]]=line_productivity[[#This Row],[total downtime in hr2]],(line_productivity[[#This Row],[working hours of operator]]+line_productivity[[#This Row],[total downtime in hr2]])*0.9,line_productivity[[#This Row],[working hours of operator]])</f>
        <v>2.0271655555555559</v>
      </c>
    </row>
    <row r="402" spans="1:16" x14ac:dyDescent="0.25">
      <c r="A402" s="10">
        <v>45628</v>
      </c>
      <c r="B402" t="s">
        <v>18</v>
      </c>
      <c r="C402" s="8">
        <v>422511</v>
      </c>
      <c r="D402" t="s">
        <v>50</v>
      </c>
      <c r="E402" s="26" t="s">
        <v>739</v>
      </c>
      <c r="F402" s="25" t="s">
        <v>740</v>
      </c>
      <c r="G402" s="13">
        <v>1</v>
      </c>
      <c r="H402" s="13">
        <f>line_downtime[[#This Row],[total downtime in mins]]</f>
        <v>48.6</v>
      </c>
      <c r="I402" s="18" t="s">
        <v>92</v>
      </c>
      <c r="J402" t="str">
        <f t="shared" si="6"/>
        <v>Morning Shift</v>
      </c>
      <c r="K402" s="9">
        <f>IF(line_productivity[[#This Row],[End time]]&lt;line_productivity[[#This Row],[Start Time]],((line_productivity[[#This Row],[End time]]+1)-line_productivity[[#This Row],[Start Time]])*24,(line_productivity[[#This Row],[End time]]-line_productivity[[#This Row],[Start Time]])*24)</f>
        <v>2.7808758333333317</v>
      </c>
      <c r="L402" s="9">
        <f>MAX(0,line_productivity[[#This Row],[working hours3]]-line_productivity[[#This Row],[total downtime in hr2]])</f>
        <v>1.9708758333333316</v>
      </c>
      <c r="M402" s="13">
        <f>IF(line_productivity[[#This Row],[Total downtime in min]]&gt;85,85,line_productivity[[#This Row],[Total downtime in min]])</f>
        <v>48.6</v>
      </c>
      <c r="N402" s="9">
        <f>line_productivity[[#This Row],[total downtime in min 2]]/60</f>
        <v>0.81</v>
      </c>
      <c r="O402" s="9">
        <f>IF(line_productivity[[#This Row],[total downtime in hrs]]&gt;line_productivity[[#This Row],[working hours of operator]],line_productivity[[#This Row],[working hours of operator]],line_productivity[[#This Row],[total downtime in hrs]])</f>
        <v>0.81</v>
      </c>
      <c r="P402" s="9">
        <f>IF(line_productivity[[#This Row],[working hours of operator]]=line_productivity[[#This Row],[total downtime in hr2]],(line_productivity[[#This Row],[working hours of operator]]+line_productivity[[#This Row],[total downtime in hr2]])*0.9,line_productivity[[#This Row],[working hours of operator]])</f>
        <v>2.7808758333333317</v>
      </c>
    </row>
    <row r="403" spans="1:16" x14ac:dyDescent="0.25">
      <c r="A403" s="10">
        <v>45628</v>
      </c>
      <c r="B403" t="s">
        <v>21</v>
      </c>
      <c r="C403" s="8">
        <v>422512</v>
      </c>
      <c r="D403" t="s">
        <v>51</v>
      </c>
      <c r="E403" s="26" t="s">
        <v>741</v>
      </c>
      <c r="F403" s="25" t="s">
        <v>742</v>
      </c>
      <c r="G403" s="13">
        <v>1</v>
      </c>
      <c r="H403" s="13">
        <f>line_downtime[[#This Row],[total downtime in mins]]</f>
        <v>45.6</v>
      </c>
      <c r="I403" s="18" t="s">
        <v>66</v>
      </c>
      <c r="J403" t="str">
        <f t="shared" si="6"/>
        <v>Evening Shift</v>
      </c>
      <c r="K403" s="9">
        <f>IF(line_productivity[[#This Row],[End time]]&lt;line_productivity[[#This Row],[Start Time]],((line_productivity[[#This Row],[End time]]+1)-line_productivity[[#This Row],[Start Time]])*24,(line_productivity[[#This Row],[End time]]-line_productivity[[#This Row],[Start Time]])*24)</f>
        <v>2.9570808333333343</v>
      </c>
      <c r="L403" s="9">
        <f>MAX(0,line_productivity[[#This Row],[working hours3]]-line_productivity[[#This Row],[total downtime in hr2]])</f>
        <v>2.1970808333333345</v>
      </c>
      <c r="M403" s="13">
        <f>IF(line_productivity[[#This Row],[Total downtime in min]]&gt;85,85,line_productivity[[#This Row],[Total downtime in min]])</f>
        <v>45.6</v>
      </c>
      <c r="N403" s="9">
        <f>line_productivity[[#This Row],[total downtime in min 2]]/60</f>
        <v>0.76</v>
      </c>
      <c r="O403" s="9">
        <f>IF(line_productivity[[#This Row],[total downtime in hrs]]&gt;line_productivity[[#This Row],[working hours of operator]],line_productivity[[#This Row],[working hours of operator]],line_productivity[[#This Row],[total downtime in hrs]])</f>
        <v>0.76</v>
      </c>
      <c r="P403" s="9">
        <f>IF(line_productivity[[#This Row],[working hours of operator]]=line_productivity[[#This Row],[total downtime in hr2]],(line_productivity[[#This Row],[working hours of operator]]+line_productivity[[#This Row],[total downtime in hr2]])*0.9,line_productivity[[#This Row],[working hours of operator]])</f>
        <v>2.9570808333333343</v>
      </c>
    </row>
    <row r="404" spans="1:16" x14ac:dyDescent="0.25">
      <c r="A404" s="10">
        <v>45629</v>
      </c>
      <c r="B404" t="s">
        <v>20</v>
      </c>
      <c r="C404" s="8">
        <v>422513</v>
      </c>
      <c r="D404" t="s">
        <v>43</v>
      </c>
      <c r="E404" s="26" t="s">
        <v>126</v>
      </c>
      <c r="F404" s="25" t="s">
        <v>743</v>
      </c>
      <c r="G404" s="13">
        <v>1</v>
      </c>
      <c r="H404" s="13">
        <f>line_downtime[[#This Row],[total downtime in mins]]</f>
        <v>37.799999999999997</v>
      </c>
      <c r="I404" s="18" t="s">
        <v>105</v>
      </c>
      <c r="J404" t="str">
        <f t="shared" si="6"/>
        <v>Morning Shift</v>
      </c>
      <c r="K404" s="9">
        <f>IF(line_productivity[[#This Row],[End time]]&lt;line_productivity[[#This Row],[Start Time]],((line_productivity[[#This Row],[End time]]+1)-line_productivity[[#This Row],[Start Time]])*24,(line_productivity[[#This Row],[End time]]-line_productivity[[#This Row],[Start Time]])*24)</f>
        <v>2.5080641666666676</v>
      </c>
      <c r="L404" s="9">
        <f>MAX(0,line_productivity[[#This Row],[working hours3]]-line_productivity[[#This Row],[total downtime in hr2]])</f>
        <v>1.8780641666666678</v>
      </c>
      <c r="M404" s="13">
        <f>IF(line_productivity[[#This Row],[Total downtime in min]]&gt;85,85,line_productivity[[#This Row],[Total downtime in min]])</f>
        <v>37.799999999999997</v>
      </c>
      <c r="N404" s="9">
        <f>line_productivity[[#This Row],[total downtime in min 2]]/60</f>
        <v>0.63</v>
      </c>
      <c r="O404" s="9">
        <f>IF(line_productivity[[#This Row],[total downtime in hrs]]&gt;line_productivity[[#This Row],[working hours of operator]],line_productivity[[#This Row],[working hours of operator]],line_productivity[[#This Row],[total downtime in hrs]])</f>
        <v>0.63</v>
      </c>
      <c r="P404" s="9">
        <f>IF(line_productivity[[#This Row],[working hours of operator]]=line_productivity[[#This Row],[total downtime in hr2]],(line_productivity[[#This Row],[working hours of operator]]+line_productivity[[#This Row],[total downtime in hr2]])*0.9,line_productivity[[#This Row],[working hours of operator]])</f>
        <v>2.5080641666666676</v>
      </c>
    </row>
    <row r="405" spans="1:16" x14ac:dyDescent="0.25">
      <c r="A405" s="10">
        <v>45629</v>
      </c>
      <c r="B405" t="s">
        <v>19</v>
      </c>
      <c r="C405" s="8">
        <v>422514</v>
      </c>
      <c r="D405" t="s">
        <v>51</v>
      </c>
      <c r="E405" s="26" t="s">
        <v>744</v>
      </c>
      <c r="F405" s="25" t="s">
        <v>745</v>
      </c>
      <c r="G405" s="13">
        <v>1</v>
      </c>
      <c r="H405" s="13">
        <f>line_downtime[[#This Row],[total downtime in mins]]</f>
        <v>49.2</v>
      </c>
      <c r="I405" s="18" t="s">
        <v>70</v>
      </c>
      <c r="J405" t="str">
        <f t="shared" si="6"/>
        <v>Morning Shift</v>
      </c>
      <c r="K405" s="9">
        <f>IF(line_productivity[[#This Row],[End time]]&lt;line_productivity[[#This Row],[Start Time]],((line_productivity[[#This Row],[End time]]+1)-line_productivity[[#This Row],[Start Time]])*24,(line_productivity[[#This Row],[End time]]-line_productivity[[#This Row],[Start Time]])*24)</f>
        <v>1.5715344444444428</v>
      </c>
      <c r="L405" s="9">
        <f>MAX(0,line_productivity[[#This Row],[working hours3]]-line_productivity[[#This Row],[total downtime in hr2]])</f>
        <v>0.75153444444444273</v>
      </c>
      <c r="M405" s="13">
        <f>IF(line_productivity[[#This Row],[Total downtime in min]]&gt;85,85,line_productivity[[#This Row],[Total downtime in min]])</f>
        <v>49.2</v>
      </c>
      <c r="N405" s="9">
        <f>line_productivity[[#This Row],[total downtime in min 2]]/60</f>
        <v>0.82000000000000006</v>
      </c>
      <c r="O405" s="9">
        <f>IF(line_productivity[[#This Row],[total downtime in hrs]]&gt;line_productivity[[#This Row],[working hours of operator]],line_productivity[[#This Row],[working hours of operator]],line_productivity[[#This Row],[total downtime in hrs]])</f>
        <v>0.82000000000000006</v>
      </c>
      <c r="P405" s="9">
        <f>IF(line_productivity[[#This Row],[working hours of operator]]=line_productivity[[#This Row],[total downtime in hr2]],(line_productivity[[#This Row],[working hours of operator]]+line_productivity[[#This Row],[total downtime in hr2]])*0.9,line_productivity[[#This Row],[working hours of operator]])</f>
        <v>1.5715344444444428</v>
      </c>
    </row>
    <row r="406" spans="1:16" x14ac:dyDescent="0.25">
      <c r="A406" s="10">
        <v>45629</v>
      </c>
      <c r="B406" t="s">
        <v>21</v>
      </c>
      <c r="C406" s="8">
        <v>422515</v>
      </c>
      <c r="D406" t="s">
        <v>50</v>
      </c>
      <c r="E406" s="26" t="s">
        <v>746</v>
      </c>
      <c r="F406" s="25" t="s">
        <v>747</v>
      </c>
      <c r="G406" s="13">
        <v>1</v>
      </c>
      <c r="H406" s="13">
        <f>line_downtime[[#This Row],[total downtime in mins]]</f>
        <v>45</v>
      </c>
      <c r="I406" s="18" t="s">
        <v>115</v>
      </c>
      <c r="J406" t="str">
        <f t="shared" si="6"/>
        <v>Morning Shift</v>
      </c>
      <c r="K406" s="9">
        <f>IF(line_productivity[[#This Row],[End time]]&lt;line_productivity[[#This Row],[Start Time]],((line_productivity[[#This Row],[End time]]+1)-line_productivity[[#This Row],[Start Time]])*24,(line_productivity[[#This Row],[End time]]-line_productivity[[#This Row],[Start Time]])*24)</f>
        <v>2.648295555555555</v>
      </c>
      <c r="L406" s="9">
        <f>MAX(0,line_productivity[[#This Row],[working hours3]]-line_productivity[[#This Row],[total downtime in hr2]])</f>
        <v>1.898295555555555</v>
      </c>
      <c r="M406" s="13">
        <f>IF(line_productivity[[#This Row],[Total downtime in min]]&gt;85,85,line_productivity[[#This Row],[Total downtime in min]])</f>
        <v>45</v>
      </c>
      <c r="N406" s="9">
        <f>line_productivity[[#This Row],[total downtime in min 2]]/60</f>
        <v>0.75</v>
      </c>
      <c r="O406" s="9">
        <f>IF(line_productivity[[#This Row],[total downtime in hrs]]&gt;line_productivity[[#This Row],[working hours of operator]],line_productivity[[#This Row],[working hours of operator]],line_productivity[[#This Row],[total downtime in hrs]])</f>
        <v>0.75</v>
      </c>
      <c r="P406" s="9">
        <f>IF(line_productivity[[#This Row],[working hours of operator]]=line_productivity[[#This Row],[total downtime in hr2]],(line_productivity[[#This Row],[working hours of operator]]+line_productivity[[#This Row],[total downtime in hr2]])*0.9,line_productivity[[#This Row],[working hours of operator]])</f>
        <v>2.648295555555555</v>
      </c>
    </row>
    <row r="407" spans="1:16" x14ac:dyDescent="0.25">
      <c r="A407" s="10">
        <v>45629</v>
      </c>
      <c r="B407" t="s">
        <v>21</v>
      </c>
      <c r="C407" s="8">
        <v>422516</v>
      </c>
      <c r="D407" t="s">
        <v>43</v>
      </c>
      <c r="E407" s="26" t="s">
        <v>748</v>
      </c>
      <c r="F407" s="25" t="s">
        <v>749</v>
      </c>
      <c r="G407" s="13">
        <v>1</v>
      </c>
      <c r="H407" s="13">
        <f>line_downtime[[#This Row],[total downtime in mins]]</f>
        <v>20.399999999999999</v>
      </c>
      <c r="I407" s="18" t="s">
        <v>99</v>
      </c>
      <c r="J407" t="str">
        <f t="shared" si="6"/>
        <v>Evening Shift</v>
      </c>
      <c r="K407" s="9">
        <f>IF(line_productivity[[#This Row],[End time]]&lt;line_productivity[[#This Row],[Start Time]],((line_productivity[[#This Row],[End time]]+1)-line_productivity[[#This Row],[Start Time]])*24,(line_productivity[[#This Row],[End time]]-line_productivity[[#This Row],[Start Time]])*24)</f>
        <v>2.897194166666667</v>
      </c>
      <c r="L407" s="9">
        <f>MAX(0,line_productivity[[#This Row],[working hours3]]-line_productivity[[#This Row],[total downtime in hr2]])</f>
        <v>2.5571941666666671</v>
      </c>
      <c r="M407" s="13">
        <f>IF(line_productivity[[#This Row],[Total downtime in min]]&gt;85,85,line_productivity[[#This Row],[Total downtime in min]])</f>
        <v>20.399999999999999</v>
      </c>
      <c r="N407" s="9">
        <f>line_productivity[[#This Row],[total downtime in min 2]]/60</f>
        <v>0.33999999999999997</v>
      </c>
      <c r="O407" s="9">
        <f>IF(line_productivity[[#This Row],[total downtime in hrs]]&gt;line_productivity[[#This Row],[working hours of operator]],line_productivity[[#This Row],[working hours of operator]],line_productivity[[#This Row],[total downtime in hrs]])</f>
        <v>0.33999999999999997</v>
      </c>
      <c r="P407" s="9">
        <f>IF(line_productivity[[#This Row],[working hours of operator]]=line_productivity[[#This Row],[total downtime in hr2]],(line_productivity[[#This Row],[working hours of operator]]+line_productivity[[#This Row],[total downtime in hr2]])*0.9,line_productivity[[#This Row],[working hours of operator]])</f>
        <v>2.897194166666667</v>
      </c>
    </row>
    <row r="408" spans="1:16" x14ac:dyDescent="0.25">
      <c r="A408" s="10">
        <v>45630</v>
      </c>
      <c r="B408" t="s">
        <v>23</v>
      </c>
      <c r="C408" s="8">
        <v>422517</v>
      </c>
      <c r="D408" t="s">
        <v>52</v>
      </c>
      <c r="E408" s="26" t="s">
        <v>126</v>
      </c>
      <c r="F408" s="25" t="s">
        <v>750</v>
      </c>
      <c r="G408" s="13">
        <v>1.6333333333333331</v>
      </c>
      <c r="H408" s="13">
        <f>line_downtime[[#This Row],[total downtime in mins]]</f>
        <v>19.8</v>
      </c>
      <c r="I408" s="18" t="s">
        <v>111</v>
      </c>
      <c r="J408" t="str">
        <f t="shared" si="6"/>
        <v>Morning Shift</v>
      </c>
      <c r="K408" s="9">
        <f>IF(line_productivity[[#This Row],[End time]]&lt;line_productivity[[#This Row],[Start Time]],((line_productivity[[#This Row],[End time]]+1)-line_productivity[[#This Row],[Start Time]])*24,(line_productivity[[#This Row],[End time]]-line_productivity[[#This Row],[Start Time]])*24)</f>
        <v>3.5224430555555553</v>
      </c>
      <c r="L408" s="9">
        <f>MAX(0,line_productivity[[#This Row],[working hours3]]-line_productivity[[#This Row],[total downtime in hr2]])</f>
        <v>3.1924430555555552</v>
      </c>
      <c r="M408" s="13">
        <f>IF(line_productivity[[#This Row],[Total downtime in min]]&gt;85,85,line_productivity[[#This Row],[Total downtime in min]])</f>
        <v>19.8</v>
      </c>
      <c r="N408" s="9">
        <f>line_productivity[[#This Row],[total downtime in min 2]]/60</f>
        <v>0.33</v>
      </c>
      <c r="O408" s="9">
        <f>IF(line_productivity[[#This Row],[total downtime in hrs]]&gt;line_productivity[[#This Row],[working hours of operator]],line_productivity[[#This Row],[working hours of operator]],line_productivity[[#This Row],[total downtime in hrs]])</f>
        <v>0.33</v>
      </c>
      <c r="P408" s="9">
        <f>IF(line_productivity[[#This Row],[working hours of operator]]=line_productivity[[#This Row],[total downtime in hr2]],(line_productivity[[#This Row],[working hours of operator]]+line_productivity[[#This Row],[total downtime in hr2]])*0.9,line_productivity[[#This Row],[working hours of operator]])</f>
        <v>3.5224430555555553</v>
      </c>
    </row>
    <row r="409" spans="1:16" x14ac:dyDescent="0.25">
      <c r="A409" s="10">
        <v>45630</v>
      </c>
      <c r="B409" t="s">
        <v>19</v>
      </c>
      <c r="C409" s="8">
        <v>422518</v>
      </c>
      <c r="D409" t="s">
        <v>51</v>
      </c>
      <c r="E409" s="26" t="s">
        <v>751</v>
      </c>
      <c r="F409" s="25" t="s">
        <v>752</v>
      </c>
      <c r="G409" s="13">
        <v>1</v>
      </c>
      <c r="H409" s="13">
        <f>line_downtime[[#This Row],[total downtime in mins]]</f>
        <v>17.999999999999996</v>
      </c>
      <c r="I409" s="18" t="s">
        <v>107</v>
      </c>
      <c r="J409" t="str">
        <f t="shared" si="6"/>
        <v>Morning Shift</v>
      </c>
      <c r="K409" s="9">
        <f>IF(line_productivity[[#This Row],[End time]]&lt;line_productivity[[#This Row],[Start Time]],((line_productivity[[#This Row],[End time]]+1)-line_productivity[[#This Row],[Start Time]])*24,(line_productivity[[#This Row],[End time]]-line_productivity[[#This Row],[Start Time]])*24)</f>
        <v>2.2502069444444461</v>
      </c>
      <c r="L409" s="9">
        <f>MAX(0,line_productivity[[#This Row],[working hours3]]-line_productivity[[#This Row],[total downtime in hr2]])</f>
        <v>1.9502069444444463</v>
      </c>
      <c r="M409" s="13">
        <f>IF(line_productivity[[#This Row],[Total downtime in min]]&gt;85,85,line_productivity[[#This Row],[Total downtime in min]])</f>
        <v>17.999999999999996</v>
      </c>
      <c r="N409" s="9">
        <f>line_productivity[[#This Row],[total downtime in min 2]]/60</f>
        <v>0.29999999999999993</v>
      </c>
      <c r="O409" s="9">
        <f>IF(line_productivity[[#This Row],[total downtime in hrs]]&gt;line_productivity[[#This Row],[working hours of operator]],line_productivity[[#This Row],[working hours of operator]],line_productivity[[#This Row],[total downtime in hrs]])</f>
        <v>0.29999999999999993</v>
      </c>
      <c r="P409" s="9">
        <f>IF(line_productivity[[#This Row],[working hours of operator]]=line_productivity[[#This Row],[total downtime in hr2]],(line_productivity[[#This Row],[working hours of operator]]+line_productivity[[#This Row],[total downtime in hr2]])*0.9,line_productivity[[#This Row],[working hours of operator]])</f>
        <v>2.2502069444444461</v>
      </c>
    </row>
    <row r="410" spans="1:16" x14ac:dyDescent="0.25">
      <c r="A410" s="10">
        <v>45630</v>
      </c>
      <c r="B410" t="s">
        <v>18</v>
      </c>
      <c r="C410" s="8">
        <v>422519</v>
      </c>
      <c r="D410" t="s">
        <v>46</v>
      </c>
      <c r="E410" s="26" t="s">
        <v>753</v>
      </c>
      <c r="F410" s="25" t="s">
        <v>754</v>
      </c>
      <c r="G410" s="13">
        <v>1</v>
      </c>
      <c r="H410" s="13">
        <f>line_downtime[[#This Row],[total downtime in mins]]</f>
        <v>21.599999999999998</v>
      </c>
      <c r="I410" s="18" t="s">
        <v>78</v>
      </c>
      <c r="J410" t="str">
        <f t="shared" si="6"/>
        <v>Morning Shift</v>
      </c>
      <c r="K410" s="9">
        <f>IF(line_productivity[[#This Row],[End time]]&lt;line_productivity[[#This Row],[Start Time]],((line_productivity[[#This Row],[End time]]+1)-line_productivity[[#This Row],[Start Time]])*24,(line_productivity[[#This Row],[End time]]-line_productivity[[#This Row],[Start Time]])*24)</f>
        <v>2.1143572222222189</v>
      </c>
      <c r="L410" s="9">
        <f>MAX(0,line_productivity[[#This Row],[working hours3]]-line_productivity[[#This Row],[total downtime in hr2]])</f>
        <v>1.754357222222219</v>
      </c>
      <c r="M410" s="13">
        <f>IF(line_productivity[[#This Row],[Total downtime in min]]&gt;85,85,line_productivity[[#This Row],[Total downtime in min]])</f>
        <v>21.599999999999998</v>
      </c>
      <c r="N410" s="9">
        <f>line_productivity[[#This Row],[total downtime in min 2]]/60</f>
        <v>0.36</v>
      </c>
      <c r="O410" s="9">
        <f>IF(line_productivity[[#This Row],[total downtime in hrs]]&gt;line_productivity[[#This Row],[working hours of operator]],line_productivity[[#This Row],[working hours of operator]],line_productivity[[#This Row],[total downtime in hrs]])</f>
        <v>0.36</v>
      </c>
      <c r="P410" s="9">
        <f>IF(line_productivity[[#This Row],[working hours of operator]]=line_productivity[[#This Row],[total downtime in hr2]],(line_productivity[[#This Row],[working hours of operator]]+line_productivity[[#This Row],[total downtime in hr2]])*0.9,line_productivity[[#This Row],[working hours of operator]])</f>
        <v>2.1143572222222189</v>
      </c>
    </row>
    <row r="411" spans="1:16" x14ac:dyDescent="0.25">
      <c r="A411" s="10">
        <v>45630</v>
      </c>
      <c r="B411" t="s">
        <v>23</v>
      </c>
      <c r="C411" s="8">
        <v>422520</v>
      </c>
      <c r="D411" t="s">
        <v>47</v>
      </c>
      <c r="E411" s="26" t="s">
        <v>755</v>
      </c>
      <c r="F411" s="25" t="s">
        <v>756</v>
      </c>
      <c r="G411" s="13">
        <v>1.6333333333333331</v>
      </c>
      <c r="H411" s="13">
        <f>line_downtime[[#This Row],[total downtime in mins]]</f>
        <v>61.8</v>
      </c>
      <c r="I411" s="18" t="s">
        <v>88</v>
      </c>
      <c r="J411" t="str">
        <f t="shared" si="6"/>
        <v>Evening Shift</v>
      </c>
      <c r="K411" s="9">
        <f>IF(line_productivity[[#This Row],[End time]]&lt;line_productivity[[#This Row],[Start Time]],((line_productivity[[#This Row],[End time]]+1)-line_productivity[[#This Row],[Start Time]])*24,(line_productivity[[#This Row],[End time]]-line_productivity[[#This Row],[Start Time]])*24)</f>
        <v>2.6871099999999979</v>
      </c>
      <c r="L411" s="9">
        <f>MAX(0,line_productivity[[#This Row],[working hours3]]-line_productivity[[#This Row],[total downtime in hr2]])</f>
        <v>1.6571099999999979</v>
      </c>
      <c r="M411" s="13">
        <f>IF(line_productivity[[#This Row],[Total downtime in min]]&gt;85,85,line_productivity[[#This Row],[Total downtime in min]])</f>
        <v>61.8</v>
      </c>
      <c r="N411" s="9">
        <f>line_productivity[[#This Row],[total downtime in min 2]]/60</f>
        <v>1.03</v>
      </c>
      <c r="O411" s="9">
        <f>IF(line_productivity[[#This Row],[total downtime in hrs]]&gt;line_productivity[[#This Row],[working hours of operator]],line_productivity[[#This Row],[working hours of operator]],line_productivity[[#This Row],[total downtime in hrs]])</f>
        <v>1.03</v>
      </c>
      <c r="P411" s="9">
        <f>IF(line_productivity[[#This Row],[working hours of operator]]=line_productivity[[#This Row],[total downtime in hr2]],(line_productivity[[#This Row],[working hours of operator]]+line_productivity[[#This Row],[total downtime in hr2]])*0.9,line_productivity[[#This Row],[working hours of operator]])</f>
        <v>2.6871099999999979</v>
      </c>
    </row>
    <row r="412" spans="1:16" x14ac:dyDescent="0.25">
      <c r="A412" s="10">
        <v>45631</v>
      </c>
      <c r="B412" t="s">
        <v>23</v>
      </c>
      <c r="C412" s="8">
        <v>422521</v>
      </c>
      <c r="D412" t="s">
        <v>52</v>
      </c>
      <c r="E412" s="26" t="s">
        <v>126</v>
      </c>
      <c r="F412" s="25" t="s">
        <v>757</v>
      </c>
      <c r="G412" s="13">
        <v>1.6333333333333331</v>
      </c>
      <c r="H412" s="13">
        <f>line_downtime[[#This Row],[total downtime in mins]]</f>
        <v>24.599999999999998</v>
      </c>
      <c r="I412" s="18" t="s">
        <v>74</v>
      </c>
      <c r="J412" t="str">
        <f t="shared" si="6"/>
        <v>Morning Shift</v>
      </c>
      <c r="K412" s="9">
        <f>IF(line_productivity[[#This Row],[End time]]&lt;line_productivity[[#This Row],[Start Time]],((line_productivity[[#This Row],[End time]]+1)-line_productivity[[#This Row],[Start Time]])*24,(line_productivity[[#This Row],[End time]]-line_productivity[[#This Row],[Start Time]])*24)</f>
        <v>3.3432527777777783</v>
      </c>
      <c r="L412" s="9">
        <f>MAX(0,line_productivity[[#This Row],[working hours3]]-line_productivity[[#This Row],[total downtime in hr2]])</f>
        <v>2.9332527777777782</v>
      </c>
      <c r="M412" s="13">
        <f>IF(line_productivity[[#This Row],[Total downtime in min]]&gt;85,85,line_productivity[[#This Row],[Total downtime in min]])</f>
        <v>24.599999999999998</v>
      </c>
      <c r="N412" s="9">
        <f>line_productivity[[#This Row],[total downtime in min 2]]/60</f>
        <v>0.41</v>
      </c>
      <c r="O412" s="9">
        <f>IF(line_productivity[[#This Row],[total downtime in hrs]]&gt;line_productivity[[#This Row],[working hours of operator]],line_productivity[[#This Row],[working hours of operator]],line_productivity[[#This Row],[total downtime in hrs]])</f>
        <v>0.41</v>
      </c>
      <c r="P412" s="9">
        <f>IF(line_productivity[[#This Row],[working hours of operator]]=line_productivity[[#This Row],[total downtime in hr2]],(line_productivity[[#This Row],[working hours of operator]]+line_productivity[[#This Row],[total downtime in hr2]])*0.9,line_productivity[[#This Row],[working hours of operator]])</f>
        <v>3.3432527777777783</v>
      </c>
    </row>
    <row r="413" spans="1:16" x14ac:dyDescent="0.25">
      <c r="A413" s="10">
        <v>45631</v>
      </c>
      <c r="B413" t="s">
        <v>22</v>
      </c>
      <c r="C413" s="8">
        <v>422522</v>
      </c>
      <c r="D413" t="s">
        <v>45</v>
      </c>
      <c r="E413" s="26" t="s">
        <v>758</v>
      </c>
      <c r="F413" s="25" t="s">
        <v>759</v>
      </c>
      <c r="G413" s="13">
        <v>1</v>
      </c>
      <c r="H413" s="13">
        <f>line_downtime[[#This Row],[total downtime in mins]]</f>
        <v>57.6</v>
      </c>
      <c r="I413" s="18" t="s">
        <v>111</v>
      </c>
      <c r="J413" t="str">
        <f t="shared" si="6"/>
        <v>Morning Shift</v>
      </c>
      <c r="K413" s="9">
        <f>IF(line_productivity[[#This Row],[End time]]&lt;line_productivity[[#This Row],[Start Time]],((line_productivity[[#This Row],[End time]]+1)-line_productivity[[#This Row],[Start Time]])*24,(line_productivity[[#This Row],[End time]]-line_productivity[[#This Row],[Start Time]])*24)</f>
        <v>1.509843611111112</v>
      </c>
      <c r="L413" s="9">
        <f>MAX(0,line_productivity[[#This Row],[working hours3]]-line_productivity[[#This Row],[total downtime in hr2]])</f>
        <v>0.54984361111111191</v>
      </c>
      <c r="M413" s="13">
        <f>IF(line_productivity[[#This Row],[Total downtime in min]]&gt;85,85,line_productivity[[#This Row],[Total downtime in min]])</f>
        <v>57.6</v>
      </c>
      <c r="N413" s="9">
        <f>line_productivity[[#This Row],[total downtime in min 2]]/60</f>
        <v>0.96000000000000008</v>
      </c>
      <c r="O413" s="9">
        <f>IF(line_productivity[[#This Row],[total downtime in hrs]]&gt;line_productivity[[#This Row],[working hours of operator]],line_productivity[[#This Row],[working hours of operator]],line_productivity[[#This Row],[total downtime in hrs]])</f>
        <v>0.96000000000000008</v>
      </c>
      <c r="P413" s="9">
        <f>IF(line_productivity[[#This Row],[working hours of operator]]=line_productivity[[#This Row],[total downtime in hr2]],(line_productivity[[#This Row],[working hours of operator]]+line_productivity[[#This Row],[total downtime in hr2]])*0.9,line_productivity[[#This Row],[working hours of operator]])</f>
        <v>1.509843611111112</v>
      </c>
    </row>
    <row r="414" spans="1:16" x14ac:dyDescent="0.25">
      <c r="A414" s="10">
        <v>45631</v>
      </c>
      <c r="B414" t="s">
        <v>21</v>
      </c>
      <c r="C414" s="8">
        <v>422523</v>
      </c>
      <c r="D414" t="s">
        <v>46</v>
      </c>
      <c r="E414" s="26" t="s">
        <v>760</v>
      </c>
      <c r="F414" s="25" t="s">
        <v>761</v>
      </c>
      <c r="G414" s="13">
        <v>1</v>
      </c>
      <c r="H414" s="13">
        <f>line_downtime[[#This Row],[total downtime in mins]]</f>
        <v>49.8</v>
      </c>
      <c r="I414" s="18" t="s">
        <v>83</v>
      </c>
      <c r="J414" t="str">
        <f t="shared" si="6"/>
        <v>Evening Shift</v>
      </c>
      <c r="K414" s="9">
        <f>IF(line_productivity[[#This Row],[End time]]&lt;line_productivity[[#This Row],[Start Time]],((line_productivity[[#This Row],[End time]]+1)-line_productivity[[#This Row],[Start Time]])*24,(line_productivity[[#This Row],[End time]]-line_productivity[[#This Row],[Start Time]])*24)</f>
        <v>2.5875369444444445</v>
      </c>
      <c r="L414" s="9">
        <f>MAX(0,line_productivity[[#This Row],[working hours3]]-line_productivity[[#This Row],[total downtime in hr2]])</f>
        <v>1.7575369444444444</v>
      </c>
      <c r="M414" s="13">
        <f>IF(line_productivity[[#This Row],[Total downtime in min]]&gt;85,85,line_productivity[[#This Row],[Total downtime in min]])</f>
        <v>49.8</v>
      </c>
      <c r="N414" s="9">
        <f>line_productivity[[#This Row],[total downtime in min 2]]/60</f>
        <v>0.83</v>
      </c>
      <c r="O414" s="9">
        <f>IF(line_productivity[[#This Row],[total downtime in hrs]]&gt;line_productivity[[#This Row],[working hours of operator]],line_productivity[[#This Row],[working hours of operator]],line_productivity[[#This Row],[total downtime in hrs]])</f>
        <v>0.83</v>
      </c>
      <c r="P414" s="9">
        <f>IF(line_productivity[[#This Row],[working hours of operator]]=line_productivity[[#This Row],[total downtime in hr2]],(line_productivity[[#This Row],[working hours of operator]]+line_productivity[[#This Row],[total downtime in hr2]])*0.9,line_productivity[[#This Row],[working hours of operator]])</f>
        <v>2.5875369444444445</v>
      </c>
    </row>
    <row r="415" spans="1:16" x14ac:dyDescent="0.25">
      <c r="A415" s="10">
        <v>45631</v>
      </c>
      <c r="B415" t="s">
        <v>18</v>
      </c>
      <c r="C415" s="8">
        <v>422524</v>
      </c>
      <c r="D415" t="s">
        <v>45</v>
      </c>
      <c r="E415" s="26" t="s">
        <v>762</v>
      </c>
      <c r="F415" s="25" t="s">
        <v>763</v>
      </c>
      <c r="G415" s="13">
        <v>1</v>
      </c>
      <c r="H415" s="13">
        <f>line_downtime[[#This Row],[total downtime in mins]]</f>
        <v>12</v>
      </c>
      <c r="I415" s="18" t="s">
        <v>95</v>
      </c>
      <c r="J415" t="str">
        <f t="shared" si="6"/>
        <v>Evening Shift</v>
      </c>
      <c r="K415" s="9">
        <f>IF(line_productivity[[#This Row],[End time]]&lt;line_productivity[[#This Row],[Start Time]],((line_productivity[[#This Row],[End time]]+1)-line_productivity[[#This Row],[Start Time]])*24,(line_productivity[[#This Row],[End time]]-line_productivity[[#This Row],[Start Time]])*24)</f>
        <v>2.4526222222222227</v>
      </c>
      <c r="L415" s="9">
        <f>MAX(0,line_productivity[[#This Row],[working hours3]]-line_productivity[[#This Row],[total downtime in hr2]])</f>
        <v>2.2526222222222225</v>
      </c>
      <c r="M415" s="13">
        <f>IF(line_productivity[[#This Row],[Total downtime in min]]&gt;85,85,line_productivity[[#This Row],[Total downtime in min]])</f>
        <v>12</v>
      </c>
      <c r="N415" s="9">
        <f>line_productivity[[#This Row],[total downtime in min 2]]/60</f>
        <v>0.2</v>
      </c>
      <c r="O415" s="9">
        <f>IF(line_productivity[[#This Row],[total downtime in hrs]]&gt;line_productivity[[#This Row],[working hours of operator]],line_productivity[[#This Row],[working hours of operator]],line_productivity[[#This Row],[total downtime in hrs]])</f>
        <v>0.2</v>
      </c>
      <c r="P415" s="9">
        <f>IF(line_productivity[[#This Row],[working hours of operator]]=line_productivity[[#This Row],[total downtime in hr2]],(line_productivity[[#This Row],[working hours of operator]]+line_productivity[[#This Row],[total downtime in hr2]])*0.9,line_productivity[[#This Row],[working hours of operator]])</f>
        <v>2.4526222222222227</v>
      </c>
    </row>
    <row r="416" spans="1:16" x14ac:dyDescent="0.25">
      <c r="A416" s="10">
        <v>45632</v>
      </c>
      <c r="B416" t="s">
        <v>23</v>
      </c>
      <c r="C416" s="8">
        <v>422525</v>
      </c>
      <c r="D416" t="s">
        <v>48</v>
      </c>
      <c r="E416" s="26" t="s">
        <v>126</v>
      </c>
      <c r="F416" s="25" t="s">
        <v>764</v>
      </c>
      <c r="G416" s="13">
        <v>1.6333333333333331</v>
      </c>
      <c r="H416" s="13">
        <f>line_downtime[[#This Row],[total downtime in mins]]</f>
        <v>36</v>
      </c>
      <c r="I416" s="18" t="s">
        <v>109</v>
      </c>
      <c r="J416" t="str">
        <f t="shared" si="6"/>
        <v>Morning Shift</v>
      </c>
      <c r="K416" s="9">
        <f>IF(line_productivity[[#This Row],[End time]]&lt;line_productivity[[#This Row],[Start Time]],((line_productivity[[#This Row],[End time]]+1)-line_productivity[[#This Row],[Start Time]])*24,(line_productivity[[#This Row],[End time]]-line_productivity[[#This Row],[Start Time]])*24)</f>
        <v>2.8091500000000007</v>
      </c>
      <c r="L416" s="9">
        <f>MAX(0,line_productivity[[#This Row],[working hours3]]-line_productivity[[#This Row],[total downtime in hr2]])</f>
        <v>2.2091500000000006</v>
      </c>
      <c r="M416" s="13">
        <f>IF(line_productivity[[#This Row],[Total downtime in min]]&gt;85,85,line_productivity[[#This Row],[Total downtime in min]])</f>
        <v>36</v>
      </c>
      <c r="N416" s="9">
        <f>line_productivity[[#This Row],[total downtime in min 2]]/60</f>
        <v>0.6</v>
      </c>
      <c r="O416" s="9">
        <f>IF(line_productivity[[#This Row],[total downtime in hrs]]&gt;line_productivity[[#This Row],[working hours of operator]],line_productivity[[#This Row],[working hours of operator]],line_productivity[[#This Row],[total downtime in hrs]])</f>
        <v>0.6</v>
      </c>
      <c r="P416" s="9">
        <f>IF(line_productivity[[#This Row],[working hours of operator]]=line_productivity[[#This Row],[total downtime in hr2]],(line_productivity[[#This Row],[working hours of operator]]+line_productivity[[#This Row],[total downtime in hr2]])*0.9,line_productivity[[#This Row],[working hours of operator]])</f>
        <v>2.8091500000000007</v>
      </c>
    </row>
    <row r="417" spans="1:16" x14ac:dyDescent="0.25">
      <c r="A417" s="10">
        <v>45632</v>
      </c>
      <c r="B417" t="s">
        <v>19</v>
      </c>
      <c r="C417" s="8">
        <v>422526</v>
      </c>
      <c r="D417" t="s">
        <v>45</v>
      </c>
      <c r="E417" s="26" t="s">
        <v>765</v>
      </c>
      <c r="F417" s="25" t="s">
        <v>766</v>
      </c>
      <c r="G417" s="13">
        <v>1</v>
      </c>
      <c r="H417" s="13">
        <f>line_downtime[[#This Row],[total downtime in mins]]</f>
        <v>37.200000000000003</v>
      </c>
      <c r="I417" s="18" t="s">
        <v>81</v>
      </c>
      <c r="J417" t="str">
        <f t="shared" si="6"/>
        <v>Morning Shift</v>
      </c>
      <c r="K417" s="9">
        <f>IF(line_productivity[[#This Row],[End time]]&lt;line_productivity[[#This Row],[Start Time]],((line_productivity[[#This Row],[End time]]+1)-line_productivity[[#This Row],[Start Time]])*24,(line_productivity[[#This Row],[End time]]-line_productivity[[#This Row],[Start Time]])*24)</f>
        <v>1.4891019444444447</v>
      </c>
      <c r="L417" s="9">
        <f>MAX(0,line_productivity[[#This Row],[working hours3]]-line_productivity[[#This Row],[total downtime in hr2]])</f>
        <v>0.86910194444444466</v>
      </c>
      <c r="M417" s="13">
        <f>IF(line_productivity[[#This Row],[Total downtime in min]]&gt;85,85,line_productivity[[#This Row],[Total downtime in min]])</f>
        <v>37.200000000000003</v>
      </c>
      <c r="N417" s="9">
        <f>line_productivity[[#This Row],[total downtime in min 2]]/60</f>
        <v>0.62</v>
      </c>
      <c r="O417" s="9">
        <f>IF(line_productivity[[#This Row],[total downtime in hrs]]&gt;line_productivity[[#This Row],[working hours of operator]],line_productivity[[#This Row],[working hours of operator]],line_productivity[[#This Row],[total downtime in hrs]])</f>
        <v>0.62</v>
      </c>
      <c r="P417" s="9">
        <f>IF(line_productivity[[#This Row],[working hours of operator]]=line_productivity[[#This Row],[total downtime in hr2]],(line_productivity[[#This Row],[working hours of operator]]+line_productivity[[#This Row],[total downtime in hr2]])*0.9,line_productivity[[#This Row],[working hours of operator]])</f>
        <v>1.4891019444444447</v>
      </c>
    </row>
    <row r="418" spans="1:16" x14ac:dyDescent="0.25">
      <c r="A418" s="10">
        <v>45632</v>
      </c>
      <c r="B418" t="s">
        <v>21</v>
      </c>
      <c r="C418" s="8">
        <v>422527</v>
      </c>
      <c r="D418" t="s">
        <v>52</v>
      </c>
      <c r="E418" s="26" t="s">
        <v>767</v>
      </c>
      <c r="F418" s="25" t="s">
        <v>768</v>
      </c>
      <c r="G418" s="13">
        <v>1</v>
      </c>
      <c r="H418" s="13">
        <f>line_downtime[[#This Row],[total downtime in mins]]</f>
        <v>31.2</v>
      </c>
      <c r="I418" s="18" t="s">
        <v>92</v>
      </c>
      <c r="J418" t="str">
        <f t="shared" si="6"/>
        <v>Morning Shift</v>
      </c>
      <c r="K418" s="9">
        <f>IF(line_productivity[[#This Row],[End time]]&lt;line_productivity[[#This Row],[Start Time]],((line_productivity[[#This Row],[End time]]+1)-line_productivity[[#This Row],[Start Time]])*24,(line_productivity[[#This Row],[End time]]-line_productivity[[#This Row],[Start Time]])*24)</f>
        <v>2.2343716666666662</v>
      </c>
      <c r="L418" s="9">
        <f>MAX(0,line_productivity[[#This Row],[working hours3]]-line_productivity[[#This Row],[total downtime in hr2]])</f>
        <v>1.7143716666666662</v>
      </c>
      <c r="M418" s="13">
        <f>IF(line_productivity[[#This Row],[Total downtime in min]]&gt;85,85,line_productivity[[#This Row],[Total downtime in min]])</f>
        <v>31.2</v>
      </c>
      <c r="N418" s="9">
        <f>line_productivity[[#This Row],[total downtime in min 2]]/60</f>
        <v>0.52</v>
      </c>
      <c r="O418" s="9">
        <f>IF(line_productivity[[#This Row],[total downtime in hrs]]&gt;line_productivity[[#This Row],[working hours of operator]],line_productivity[[#This Row],[working hours of operator]],line_productivity[[#This Row],[total downtime in hrs]])</f>
        <v>0.52</v>
      </c>
      <c r="P418" s="9">
        <f>IF(line_productivity[[#This Row],[working hours of operator]]=line_productivity[[#This Row],[total downtime in hr2]],(line_productivity[[#This Row],[working hours of operator]]+line_productivity[[#This Row],[total downtime in hr2]])*0.9,line_productivity[[#This Row],[working hours of operator]])</f>
        <v>2.2343716666666662</v>
      </c>
    </row>
    <row r="419" spans="1:16" x14ac:dyDescent="0.25">
      <c r="A419" s="10">
        <v>45632</v>
      </c>
      <c r="B419" t="s">
        <v>20</v>
      </c>
      <c r="C419" s="8">
        <v>422528</v>
      </c>
      <c r="D419" t="s">
        <v>45</v>
      </c>
      <c r="E419" s="26" t="s">
        <v>769</v>
      </c>
      <c r="F419" s="25" t="s">
        <v>770</v>
      </c>
      <c r="G419" s="13">
        <v>1</v>
      </c>
      <c r="H419" s="13">
        <f>line_downtime[[#This Row],[total downtime in mins]]</f>
        <v>24</v>
      </c>
      <c r="I419" s="18" t="s">
        <v>78</v>
      </c>
      <c r="J419" t="str">
        <f t="shared" si="6"/>
        <v>Evening Shift</v>
      </c>
      <c r="K419" s="9">
        <f>IF(line_productivity[[#This Row],[End time]]&lt;line_productivity[[#This Row],[Start Time]],((line_productivity[[#This Row],[End time]]+1)-line_productivity[[#This Row],[Start Time]])*24,(line_productivity[[#This Row],[End time]]-line_productivity[[#This Row],[Start Time]])*24)</f>
        <v>2.4746200000000034</v>
      </c>
      <c r="L419" s="9">
        <f>MAX(0,line_productivity[[#This Row],[working hours3]]-line_productivity[[#This Row],[total downtime in hr2]])</f>
        <v>2.0746200000000035</v>
      </c>
      <c r="M419" s="13">
        <f>IF(line_productivity[[#This Row],[Total downtime in min]]&gt;85,85,line_productivity[[#This Row],[Total downtime in min]])</f>
        <v>24</v>
      </c>
      <c r="N419" s="9">
        <f>line_productivity[[#This Row],[total downtime in min 2]]/60</f>
        <v>0.4</v>
      </c>
      <c r="O419" s="9">
        <f>IF(line_productivity[[#This Row],[total downtime in hrs]]&gt;line_productivity[[#This Row],[working hours of operator]],line_productivity[[#This Row],[working hours of operator]],line_productivity[[#This Row],[total downtime in hrs]])</f>
        <v>0.4</v>
      </c>
      <c r="P419" s="9">
        <f>IF(line_productivity[[#This Row],[working hours of operator]]=line_productivity[[#This Row],[total downtime in hr2]],(line_productivity[[#This Row],[working hours of operator]]+line_productivity[[#This Row],[total downtime in hr2]])*0.9,line_productivity[[#This Row],[working hours of operator]])</f>
        <v>2.4746200000000034</v>
      </c>
    </row>
    <row r="420" spans="1:16" x14ac:dyDescent="0.25">
      <c r="A420" s="10">
        <v>45633</v>
      </c>
      <c r="B420" t="s">
        <v>18</v>
      </c>
      <c r="C420" s="8">
        <v>422529</v>
      </c>
      <c r="D420" t="s">
        <v>43</v>
      </c>
      <c r="E420" s="26" t="s">
        <v>126</v>
      </c>
      <c r="F420" s="25" t="s">
        <v>771</v>
      </c>
      <c r="G420" s="13">
        <v>1</v>
      </c>
      <c r="H420" s="13">
        <f>line_downtime[[#This Row],[total downtime in mins]]</f>
        <v>22.2</v>
      </c>
      <c r="I420" s="18" t="s">
        <v>107</v>
      </c>
      <c r="J420" t="str">
        <f t="shared" si="6"/>
        <v>Morning Shift</v>
      </c>
      <c r="K420" s="9">
        <f>IF(line_productivity[[#This Row],[End time]]&lt;line_productivity[[#This Row],[Start Time]],((line_productivity[[#This Row],[End time]]+1)-line_productivity[[#This Row],[Start Time]])*24,(line_productivity[[#This Row],[End time]]-line_productivity[[#This Row],[Start Time]])*24)</f>
        <v>2.126569722222222</v>
      </c>
      <c r="L420" s="9">
        <f>MAX(0,line_productivity[[#This Row],[working hours3]]-line_productivity[[#This Row],[total downtime in hr2]])</f>
        <v>1.7565697222222219</v>
      </c>
      <c r="M420" s="13">
        <f>IF(line_productivity[[#This Row],[Total downtime in min]]&gt;85,85,line_productivity[[#This Row],[Total downtime in min]])</f>
        <v>22.2</v>
      </c>
      <c r="N420" s="9">
        <f>line_productivity[[#This Row],[total downtime in min 2]]/60</f>
        <v>0.37</v>
      </c>
      <c r="O420" s="9">
        <f>IF(line_productivity[[#This Row],[total downtime in hrs]]&gt;line_productivity[[#This Row],[working hours of operator]],line_productivity[[#This Row],[working hours of operator]],line_productivity[[#This Row],[total downtime in hrs]])</f>
        <v>0.37</v>
      </c>
      <c r="P420" s="9">
        <f>IF(line_productivity[[#This Row],[working hours of operator]]=line_productivity[[#This Row],[total downtime in hr2]],(line_productivity[[#This Row],[working hours of operator]]+line_productivity[[#This Row],[total downtime in hr2]])*0.9,line_productivity[[#This Row],[working hours of operator]])</f>
        <v>2.126569722222222</v>
      </c>
    </row>
    <row r="421" spans="1:16" x14ac:dyDescent="0.25">
      <c r="A421" s="10">
        <v>45633</v>
      </c>
      <c r="B421" t="s">
        <v>21</v>
      </c>
      <c r="C421" s="8">
        <v>422530</v>
      </c>
      <c r="D421" t="s">
        <v>45</v>
      </c>
      <c r="E421" s="26" t="s">
        <v>772</v>
      </c>
      <c r="F421" s="25" t="s">
        <v>773</v>
      </c>
      <c r="G421" s="13">
        <v>1</v>
      </c>
      <c r="H421" s="13">
        <f>line_downtime[[#This Row],[total downtime in mins]]</f>
        <v>37.200000000000003</v>
      </c>
      <c r="I421" s="18" t="s">
        <v>95</v>
      </c>
      <c r="J421" t="str">
        <f t="shared" si="6"/>
        <v>Morning Shift</v>
      </c>
      <c r="K421" s="9">
        <f>IF(line_productivity[[#This Row],[End time]]&lt;line_productivity[[#This Row],[Start Time]],((line_productivity[[#This Row],[End time]]+1)-line_productivity[[#This Row],[Start Time]])*24,(line_productivity[[#This Row],[End time]]-line_productivity[[#This Row],[Start Time]])*24)</f>
        <v>2.4978819444444453</v>
      </c>
      <c r="L421" s="9">
        <f>MAX(0,line_productivity[[#This Row],[working hours3]]-line_productivity[[#This Row],[total downtime in hr2]])</f>
        <v>1.8778819444444452</v>
      </c>
      <c r="M421" s="13">
        <f>IF(line_productivity[[#This Row],[Total downtime in min]]&gt;85,85,line_productivity[[#This Row],[Total downtime in min]])</f>
        <v>37.200000000000003</v>
      </c>
      <c r="N421" s="9">
        <f>line_productivity[[#This Row],[total downtime in min 2]]/60</f>
        <v>0.62</v>
      </c>
      <c r="O421" s="9">
        <f>IF(line_productivity[[#This Row],[total downtime in hrs]]&gt;line_productivity[[#This Row],[working hours of operator]],line_productivity[[#This Row],[working hours of operator]],line_productivity[[#This Row],[total downtime in hrs]])</f>
        <v>0.62</v>
      </c>
      <c r="P421" s="9">
        <f>IF(line_productivity[[#This Row],[working hours of operator]]=line_productivity[[#This Row],[total downtime in hr2]],(line_productivity[[#This Row],[working hours of operator]]+line_productivity[[#This Row],[total downtime in hr2]])*0.9,line_productivity[[#This Row],[working hours of operator]])</f>
        <v>2.4978819444444453</v>
      </c>
    </row>
    <row r="422" spans="1:16" x14ac:dyDescent="0.25">
      <c r="A422" s="10">
        <v>45633</v>
      </c>
      <c r="B422" t="s">
        <v>19</v>
      </c>
      <c r="C422" s="8">
        <v>422531</v>
      </c>
      <c r="D422" t="s">
        <v>52</v>
      </c>
      <c r="E422" s="26" t="s">
        <v>774</v>
      </c>
      <c r="F422" s="25" t="s">
        <v>775</v>
      </c>
      <c r="G422" s="13">
        <v>1</v>
      </c>
      <c r="H422" s="13">
        <f>line_downtime[[#This Row],[total downtime in mins]]</f>
        <v>10.8</v>
      </c>
      <c r="I422" s="18" t="s">
        <v>88</v>
      </c>
      <c r="J422" t="str">
        <f t="shared" si="6"/>
        <v>Morning Shift</v>
      </c>
      <c r="K422" s="9">
        <f>IF(line_productivity[[#This Row],[End time]]&lt;line_productivity[[#This Row],[Start Time]],((line_productivity[[#This Row],[End time]]+1)-line_productivity[[#This Row],[Start Time]])*24,(line_productivity[[#This Row],[End time]]-line_productivity[[#This Row],[Start Time]])*24)</f>
        <v>2.2567813888888897</v>
      </c>
      <c r="L422" s="9">
        <f>MAX(0,line_productivity[[#This Row],[working hours3]]-line_productivity[[#This Row],[total downtime in hr2]])</f>
        <v>2.0767813888888895</v>
      </c>
      <c r="M422" s="13">
        <f>IF(line_productivity[[#This Row],[Total downtime in min]]&gt;85,85,line_productivity[[#This Row],[Total downtime in min]])</f>
        <v>10.8</v>
      </c>
      <c r="N422" s="9">
        <f>line_productivity[[#This Row],[total downtime in min 2]]/60</f>
        <v>0.18000000000000002</v>
      </c>
      <c r="O422" s="9">
        <f>IF(line_productivity[[#This Row],[total downtime in hrs]]&gt;line_productivity[[#This Row],[working hours of operator]],line_productivity[[#This Row],[working hours of operator]],line_productivity[[#This Row],[total downtime in hrs]])</f>
        <v>0.18000000000000002</v>
      </c>
      <c r="P422" s="9">
        <f>IF(line_productivity[[#This Row],[working hours of operator]]=line_productivity[[#This Row],[total downtime in hr2]],(line_productivity[[#This Row],[working hours of operator]]+line_productivity[[#This Row],[total downtime in hr2]])*0.9,line_productivity[[#This Row],[working hours of operator]])</f>
        <v>2.2567813888888897</v>
      </c>
    </row>
    <row r="423" spans="1:16" x14ac:dyDescent="0.25">
      <c r="A423" s="10">
        <v>45633</v>
      </c>
      <c r="B423" t="s">
        <v>22</v>
      </c>
      <c r="C423" s="8">
        <v>422532</v>
      </c>
      <c r="D423" t="s">
        <v>47</v>
      </c>
      <c r="E423" s="26" t="s">
        <v>776</v>
      </c>
      <c r="F423" s="25" t="s">
        <v>777</v>
      </c>
      <c r="G423" s="13">
        <v>1</v>
      </c>
      <c r="H423" s="13">
        <f>line_downtime[[#This Row],[total downtime in mins]]</f>
        <v>50.4</v>
      </c>
      <c r="I423" s="18" t="s">
        <v>70</v>
      </c>
      <c r="J423" t="str">
        <f t="shared" si="6"/>
        <v>Evening Shift</v>
      </c>
      <c r="K423" s="9">
        <f>IF(line_productivity[[#This Row],[End time]]&lt;line_productivity[[#This Row],[Start Time]],((line_productivity[[#This Row],[End time]]+1)-line_productivity[[#This Row],[Start Time]])*24,(line_productivity[[#This Row],[End time]]-line_productivity[[#This Row],[Start Time]])*24)</f>
        <v>2.0613744444444437</v>
      </c>
      <c r="L423" s="9">
        <f>MAX(0,line_productivity[[#This Row],[working hours3]]-line_productivity[[#This Row],[total downtime in hr2]])</f>
        <v>1.2213744444444439</v>
      </c>
      <c r="M423" s="13">
        <f>IF(line_productivity[[#This Row],[Total downtime in min]]&gt;85,85,line_productivity[[#This Row],[Total downtime in min]])</f>
        <v>50.4</v>
      </c>
      <c r="N423" s="9">
        <f>line_productivity[[#This Row],[total downtime in min 2]]/60</f>
        <v>0.84</v>
      </c>
      <c r="O423" s="9">
        <f>IF(line_productivity[[#This Row],[total downtime in hrs]]&gt;line_productivity[[#This Row],[working hours of operator]],line_productivity[[#This Row],[working hours of operator]],line_productivity[[#This Row],[total downtime in hrs]])</f>
        <v>0.84</v>
      </c>
      <c r="P423" s="9">
        <f>IF(line_productivity[[#This Row],[working hours of operator]]=line_productivity[[#This Row],[total downtime in hr2]],(line_productivity[[#This Row],[working hours of operator]]+line_productivity[[#This Row],[total downtime in hr2]])*0.9,line_productivity[[#This Row],[working hours of operator]])</f>
        <v>2.0613744444444437</v>
      </c>
    </row>
    <row r="424" spans="1:16" x14ac:dyDescent="0.25">
      <c r="A424" s="10">
        <v>45634</v>
      </c>
      <c r="B424" t="s">
        <v>23</v>
      </c>
      <c r="C424" s="8">
        <v>422533</v>
      </c>
      <c r="D424" t="s">
        <v>45</v>
      </c>
      <c r="E424" s="26" t="s">
        <v>126</v>
      </c>
      <c r="F424" s="25" t="s">
        <v>778</v>
      </c>
      <c r="G424" s="13">
        <v>1.6333333333333331</v>
      </c>
      <c r="H424" s="13">
        <f>line_downtime[[#This Row],[total downtime in mins]]</f>
        <v>22.200000000000003</v>
      </c>
      <c r="I424" s="18" t="s">
        <v>68</v>
      </c>
      <c r="J424" t="str">
        <f t="shared" si="6"/>
        <v>Morning Shift</v>
      </c>
      <c r="K424" s="9">
        <f>IF(line_productivity[[#This Row],[End time]]&lt;line_productivity[[#This Row],[Start Time]],((line_productivity[[#This Row],[End time]]+1)-line_productivity[[#This Row],[Start Time]])*24,(line_productivity[[#This Row],[End time]]-line_productivity[[#This Row],[Start Time]])*24)</f>
        <v>2.7415433333333334</v>
      </c>
      <c r="L424" s="9">
        <f>MAX(0,line_productivity[[#This Row],[working hours3]]-line_productivity[[#This Row],[total downtime in hr2]])</f>
        <v>2.3715433333333333</v>
      </c>
      <c r="M424" s="13">
        <f>IF(line_productivity[[#This Row],[Total downtime in min]]&gt;85,85,line_productivity[[#This Row],[Total downtime in min]])</f>
        <v>22.200000000000003</v>
      </c>
      <c r="N424" s="9">
        <f>line_productivity[[#This Row],[total downtime in min 2]]/60</f>
        <v>0.37000000000000005</v>
      </c>
      <c r="O424" s="9">
        <f>IF(line_productivity[[#This Row],[total downtime in hrs]]&gt;line_productivity[[#This Row],[working hours of operator]],line_productivity[[#This Row],[working hours of operator]],line_productivity[[#This Row],[total downtime in hrs]])</f>
        <v>0.37000000000000005</v>
      </c>
      <c r="P424" s="9">
        <f>IF(line_productivity[[#This Row],[working hours of operator]]=line_productivity[[#This Row],[total downtime in hr2]],(line_productivity[[#This Row],[working hours of operator]]+line_productivity[[#This Row],[total downtime in hr2]])*0.9,line_productivity[[#This Row],[working hours of operator]])</f>
        <v>2.7415433333333334</v>
      </c>
    </row>
    <row r="425" spans="1:16" x14ac:dyDescent="0.25">
      <c r="A425" s="10">
        <v>45634</v>
      </c>
      <c r="B425" t="s">
        <v>21</v>
      </c>
      <c r="C425" s="8">
        <v>422534</v>
      </c>
      <c r="D425" t="s">
        <v>51</v>
      </c>
      <c r="E425" s="26" t="s">
        <v>779</v>
      </c>
      <c r="F425" s="25" t="s">
        <v>780</v>
      </c>
      <c r="G425" s="13">
        <v>1</v>
      </c>
      <c r="H425" s="13">
        <f>line_downtime[[#This Row],[total downtime in mins]]</f>
        <v>21</v>
      </c>
      <c r="I425" s="18" t="s">
        <v>107</v>
      </c>
      <c r="J425" t="str">
        <f t="shared" si="6"/>
        <v>Morning Shift</v>
      </c>
      <c r="K425" s="9">
        <f>IF(line_productivity[[#This Row],[End time]]&lt;line_productivity[[#This Row],[Start Time]],((line_productivity[[#This Row],[End time]]+1)-line_productivity[[#This Row],[Start Time]])*24,(line_productivity[[#This Row],[End time]]-line_productivity[[#This Row],[Start Time]])*24)</f>
        <v>2.1221488888888906</v>
      </c>
      <c r="L425" s="9">
        <f>MAX(0,line_productivity[[#This Row],[working hours3]]-line_productivity[[#This Row],[total downtime in hr2]])</f>
        <v>1.7721488888888905</v>
      </c>
      <c r="M425" s="13">
        <f>IF(line_productivity[[#This Row],[Total downtime in min]]&gt;85,85,line_productivity[[#This Row],[Total downtime in min]])</f>
        <v>21</v>
      </c>
      <c r="N425" s="9">
        <f>line_productivity[[#This Row],[total downtime in min 2]]/60</f>
        <v>0.35</v>
      </c>
      <c r="O425" s="9">
        <f>IF(line_productivity[[#This Row],[total downtime in hrs]]&gt;line_productivity[[#This Row],[working hours of operator]],line_productivity[[#This Row],[working hours of operator]],line_productivity[[#This Row],[total downtime in hrs]])</f>
        <v>0.35</v>
      </c>
      <c r="P425" s="9">
        <f>IF(line_productivity[[#This Row],[working hours of operator]]=line_productivity[[#This Row],[total downtime in hr2]],(line_productivity[[#This Row],[working hours of operator]]+line_productivity[[#This Row],[total downtime in hr2]])*0.9,line_productivity[[#This Row],[working hours of operator]])</f>
        <v>2.1221488888888906</v>
      </c>
    </row>
    <row r="426" spans="1:16" x14ac:dyDescent="0.25">
      <c r="A426" s="10">
        <v>45634</v>
      </c>
      <c r="B426" t="s">
        <v>20</v>
      </c>
      <c r="C426" s="8">
        <v>422535</v>
      </c>
      <c r="D426" t="s">
        <v>44</v>
      </c>
      <c r="E426" s="26" t="s">
        <v>781</v>
      </c>
      <c r="F426" s="25" t="s">
        <v>782</v>
      </c>
      <c r="G426" s="13">
        <v>1</v>
      </c>
      <c r="H426" s="13">
        <f>line_downtime[[#This Row],[total downtime in mins]]</f>
        <v>14.399999999999999</v>
      </c>
      <c r="I426" s="18" t="s">
        <v>83</v>
      </c>
      <c r="J426" t="str">
        <f t="shared" si="6"/>
        <v>Morning Shift</v>
      </c>
      <c r="K426" s="9">
        <f>IF(line_productivity[[#This Row],[End time]]&lt;line_productivity[[#This Row],[Start Time]],((line_productivity[[#This Row],[End time]]+1)-line_productivity[[#This Row],[Start Time]])*24,(line_productivity[[#This Row],[End time]]-line_productivity[[#This Row],[Start Time]])*24)</f>
        <v>1.5682269444444454</v>
      </c>
      <c r="L426" s="9">
        <f>MAX(0,line_productivity[[#This Row],[working hours3]]-line_productivity[[#This Row],[total downtime in hr2]])</f>
        <v>1.3282269444444454</v>
      </c>
      <c r="M426" s="13">
        <f>IF(line_productivity[[#This Row],[Total downtime in min]]&gt;85,85,line_productivity[[#This Row],[Total downtime in min]])</f>
        <v>14.399999999999999</v>
      </c>
      <c r="N426" s="9">
        <f>line_productivity[[#This Row],[total downtime in min 2]]/60</f>
        <v>0.23999999999999996</v>
      </c>
      <c r="O426" s="9">
        <f>IF(line_productivity[[#This Row],[total downtime in hrs]]&gt;line_productivity[[#This Row],[working hours of operator]],line_productivity[[#This Row],[working hours of operator]],line_productivity[[#This Row],[total downtime in hrs]])</f>
        <v>0.23999999999999996</v>
      </c>
      <c r="P426" s="9">
        <f>IF(line_productivity[[#This Row],[working hours of operator]]=line_productivity[[#This Row],[total downtime in hr2]],(line_productivity[[#This Row],[working hours of operator]]+line_productivity[[#This Row],[total downtime in hr2]])*0.9,line_productivity[[#This Row],[working hours of operator]])</f>
        <v>1.5682269444444454</v>
      </c>
    </row>
    <row r="427" spans="1:16" x14ac:dyDescent="0.25">
      <c r="A427" s="10">
        <v>45634</v>
      </c>
      <c r="B427" t="s">
        <v>20</v>
      </c>
      <c r="C427" s="8">
        <v>422536</v>
      </c>
      <c r="D427" t="s">
        <v>52</v>
      </c>
      <c r="E427" s="26" t="s">
        <v>783</v>
      </c>
      <c r="F427" s="25" t="s">
        <v>784</v>
      </c>
      <c r="G427" s="13">
        <v>1</v>
      </c>
      <c r="H427" s="13">
        <f>line_downtime[[#This Row],[total downtime in mins]]</f>
        <v>33.6</v>
      </c>
      <c r="I427" s="18" t="s">
        <v>76</v>
      </c>
      <c r="J427" t="str">
        <f t="shared" si="6"/>
        <v>Evening Shift</v>
      </c>
      <c r="K427" s="9">
        <f>IF(line_productivity[[#This Row],[End time]]&lt;line_productivity[[#This Row],[Start Time]],((line_productivity[[#This Row],[End time]]+1)-line_productivity[[#This Row],[Start Time]])*24,(line_productivity[[#This Row],[End time]]-line_productivity[[#This Row],[Start Time]])*24)</f>
        <v>2.0504533333333343</v>
      </c>
      <c r="L427" s="9">
        <f>MAX(0,line_productivity[[#This Row],[working hours3]]-line_productivity[[#This Row],[total downtime in hr2]])</f>
        <v>1.4904533333333343</v>
      </c>
      <c r="M427" s="13">
        <f>IF(line_productivity[[#This Row],[Total downtime in min]]&gt;85,85,line_productivity[[#This Row],[Total downtime in min]])</f>
        <v>33.6</v>
      </c>
      <c r="N427" s="9">
        <f>line_productivity[[#This Row],[total downtime in min 2]]/60</f>
        <v>0.56000000000000005</v>
      </c>
      <c r="O427" s="9">
        <f>IF(line_productivity[[#This Row],[total downtime in hrs]]&gt;line_productivity[[#This Row],[working hours of operator]],line_productivity[[#This Row],[working hours of operator]],line_productivity[[#This Row],[total downtime in hrs]])</f>
        <v>0.56000000000000005</v>
      </c>
      <c r="P427" s="9">
        <f>IF(line_productivity[[#This Row],[working hours of operator]]=line_productivity[[#This Row],[total downtime in hr2]],(line_productivity[[#This Row],[working hours of operator]]+line_productivity[[#This Row],[total downtime in hr2]])*0.9,line_productivity[[#This Row],[working hours of operator]])</f>
        <v>2.0504533333333343</v>
      </c>
    </row>
    <row r="428" spans="1:16" x14ac:dyDescent="0.25">
      <c r="A428" s="10">
        <v>45635</v>
      </c>
      <c r="B428" t="s">
        <v>19</v>
      </c>
      <c r="C428" s="8">
        <v>422537</v>
      </c>
      <c r="D428" t="s">
        <v>51</v>
      </c>
      <c r="E428" s="26" t="s">
        <v>126</v>
      </c>
      <c r="F428" s="25" t="s">
        <v>785</v>
      </c>
      <c r="G428" s="13">
        <v>1</v>
      </c>
      <c r="H428" s="13">
        <f>line_downtime[[#This Row],[total downtime in mins]]</f>
        <v>74.999999999999986</v>
      </c>
      <c r="I428" s="18" t="s">
        <v>76</v>
      </c>
      <c r="J428" t="str">
        <f t="shared" si="6"/>
        <v>Morning Shift</v>
      </c>
      <c r="K428" s="9">
        <f>IF(line_productivity[[#This Row],[End time]]&lt;line_productivity[[#This Row],[Start Time]],((line_productivity[[#This Row],[End time]]+1)-line_productivity[[#This Row],[Start Time]])*24,(line_productivity[[#This Row],[End time]]-line_productivity[[#This Row],[Start Time]])*24)</f>
        <v>2.6589269444444459</v>
      </c>
      <c r="L428" s="9">
        <f>MAX(0,line_productivity[[#This Row],[working hours3]]-line_productivity[[#This Row],[total downtime in hr2]])</f>
        <v>1.4089269444444461</v>
      </c>
      <c r="M428" s="13">
        <f>IF(line_productivity[[#This Row],[Total downtime in min]]&gt;85,85,line_productivity[[#This Row],[Total downtime in min]])</f>
        <v>74.999999999999986</v>
      </c>
      <c r="N428" s="9">
        <f>line_productivity[[#This Row],[total downtime in min 2]]/60</f>
        <v>1.2499999999999998</v>
      </c>
      <c r="O428" s="9">
        <f>IF(line_productivity[[#This Row],[total downtime in hrs]]&gt;line_productivity[[#This Row],[working hours of operator]],line_productivity[[#This Row],[working hours of operator]],line_productivity[[#This Row],[total downtime in hrs]])</f>
        <v>1.2499999999999998</v>
      </c>
      <c r="P428" s="9">
        <f>IF(line_productivity[[#This Row],[working hours of operator]]=line_productivity[[#This Row],[total downtime in hr2]],(line_productivity[[#This Row],[working hours of operator]]+line_productivity[[#This Row],[total downtime in hr2]])*0.9,line_productivity[[#This Row],[working hours of operator]])</f>
        <v>2.6589269444444459</v>
      </c>
    </row>
    <row r="429" spans="1:16" x14ac:dyDescent="0.25">
      <c r="A429" s="10">
        <v>45635</v>
      </c>
      <c r="B429" t="s">
        <v>19</v>
      </c>
      <c r="C429" s="8">
        <v>422538</v>
      </c>
      <c r="D429" t="s">
        <v>43</v>
      </c>
      <c r="E429" s="26" t="s">
        <v>786</v>
      </c>
      <c r="F429" s="25" t="s">
        <v>787</v>
      </c>
      <c r="G429" s="13">
        <v>1</v>
      </c>
      <c r="H429" s="13">
        <f>line_downtime[[#This Row],[total downtime in mins]]</f>
        <v>110.4</v>
      </c>
      <c r="I429" s="18" t="s">
        <v>78</v>
      </c>
      <c r="J429" t="str">
        <f t="shared" si="6"/>
        <v>Morning Shift</v>
      </c>
      <c r="K429" s="9">
        <f>IF(line_productivity[[#This Row],[End time]]&lt;line_productivity[[#This Row],[Start Time]],((line_productivity[[#This Row],[End time]]+1)-line_productivity[[#This Row],[Start Time]])*24,(line_productivity[[#This Row],[End time]]-line_productivity[[#This Row],[Start Time]])*24)</f>
        <v>2.409945833333333</v>
      </c>
      <c r="L429" s="9">
        <f>MAX(0,line_productivity[[#This Row],[working hours3]]-line_productivity[[#This Row],[total downtime in hr2]])</f>
        <v>0.99327916666666627</v>
      </c>
      <c r="M429" s="13">
        <f>IF(line_productivity[[#This Row],[Total downtime in min]]&gt;85,85,line_productivity[[#This Row],[Total downtime in min]])</f>
        <v>85</v>
      </c>
      <c r="N429" s="9">
        <f>line_productivity[[#This Row],[total downtime in min 2]]/60</f>
        <v>1.4166666666666667</v>
      </c>
      <c r="O429" s="9">
        <f>IF(line_productivity[[#This Row],[total downtime in hrs]]&gt;line_productivity[[#This Row],[working hours of operator]],line_productivity[[#This Row],[working hours of operator]],line_productivity[[#This Row],[total downtime in hrs]])</f>
        <v>1.4166666666666667</v>
      </c>
      <c r="P429" s="9">
        <f>IF(line_productivity[[#This Row],[working hours of operator]]=line_productivity[[#This Row],[total downtime in hr2]],(line_productivity[[#This Row],[working hours of operator]]+line_productivity[[#This Row],[total downtime in hr2]])*0.9,line_productivity[[#This Row],[working hours of operator]])</f>
        <v>2.409945833333333</v>
      </c>
    </row>
    <row r="430" spans="1:16" x14ac:dyDescent="0.25">
      <c r="A430" s="10">
        <v>45635</v>
      </c>
      <c r="B430" t="s">
        <v>22</v>
      </c>
      <c r="C430" s="8">
        <v>422539</v>
      </c>
      <c r="D430" t="s">
        <v>50</v>
      </c>
      <c r="E430" s="26" t="s">
        <v>788</v>
      </c>
      <c r="F430" s="25" t="s">
        <v>789</v>
      </c>
      <c r="G430" s="13">
        <v>1</v>
      </c>
      <c r="H430" s="13">
        <f>line_downtime[[#This Row],[total downtime in mins]]</f>
        <v>28.799999999999997</v>
      </c>
      <c r="I430" s="18" t="s">
        <v>68</v>
      </c>
      <c r="J430" t="str">
        <f t="shared" si="6"/>
        <v>Evening Shift</v>
      </c>
      <c r="K430" s="9">
        <f>IF(line_productivity[[#This Row],[End time]]&lt;line_productivity[[#This Row],[Start Time]],((line_productivity[[#This Row],[End time]]+1)-line_productivity[[#This Row],[Start Time]])*24,(line_productivity[[#This Row],[End time]]-line_productivity[[#This Row],[Start Time]])*24)</f>
        <v>2.8442163888888912</v>
      </c>
      <c r="L430" s="9">
        <f>MAX(0,line_productivity[[#This Row],[working hours3]]-line_productivity[[#This Row],[total downtime in hr2]])</f>
        <v>2.3642163888888912</v>
      </c>
      <c r="M430" s="13">
        <f>IF(line_productivity[[#This Row],[Total downtime in min]]&gt;85,85,line_productivity[[#This Row],[Total downtime in min]])</f>
        <v>28.799999999999997</v>
      </c>
      <c r="N430" s="9">
        <f>line_productivity[[#This Row],[total downtime in min 2]]/60</f>
        <v>0.47999999999999993</v>
      </c>
      <c r="O430" s="9">
        <f>IF(line_productivity[[#This Row],[total downtime in hrs]]&gt;line_productivity[[#This Row],[working hours of operator]],line_productivity[[#This Row],[working hours of operator]],line_productivity[[#This Row],[total downtime in hrs]])</f>
        <v>0.47999999999999993</v>
      </c>
      <c r="P430" s="9">
        <f>IF(line_productivity[[#This Row],[working hours of operator]]=line_productivity[[#This Row],[total downtime in hr2]],(line_productivity[[#This Row],[working hours of operator]]+line_productivity[[#This Row],[total downtime in hr2]])*0.9,line_productivity[[#This Row],[working hours of operator]])</f>
        <v>2.8442163888888912</v>
      </c>
    </row>
    <row r="431" spans="1:16" x14ac:dyDescent="0.25">
      <c r="A431" s="10">
        <v>45635</v>
      </c>
      <c r="B431" t="s">
        <v>20</v>
      </c>
      <c r="C431" s="8">
        <v>422540</v>
      </c>
      <c r="D431" t="s">
        <v>49</v>
      </c>
      <c r="E431" s="26" t="s">
        <v>790</v>
      </c>
      <c r="F431" s="25" t="s">
        <v>791</v>
      </c>
      <c r="G431" s="13">
        <v>1</v>
      </c>
      <c r="H431" s="13">
        <f>line_downtime[[#This Row],[total downtime in mins]]</f>
        <v>54.599999999999994</v>
      </c>
      <c r="I431" s="18" t="s">
        <v>78</v>
      </c>
      <c r="J431" t="str">
        <f t="shared" si="6"/>
        <v>Evening Shift</v>
      </c>
      <c r="K431" s="9">
        <f>IF(line_productivity[[#This Row],[End time]]&lt;line_productivity[[#This Row],[Start Time]],((line_productivity[[#This Row],[End time]]+1)-line_productivity[[#This Row],[Start Time]])*24,(line_productivity[[#This Row],[End time]]-line_productivity[[#This Row],[Start Time]])*24)</f>
        <v>2.8826052777777784</v>
      </c>
      <c r="L431" s="9">
        <f>MAX(0,line_productivity[[#This Row],[working hours3]]-line_productivity[[#This Row],[total downtime in hr2]])</f>
        <v>1.9726052777777785</v>
      </c>
      <c r="M431" s="13">
        <f>IF(line_productivity[[#This Row],[Total downtime in min]]&gt;85,85,line_productivity[[#This Row],[Total downtime in min]])</f>
        <v>54.599999999999994</v>
      </c>
      <c r="N431" s="9">
        <f>line_productivity[[#This Row],[total downtime in min 2]]/60</f>
        <v>0.90999999999999992</v>
      </c>
      <c r="O431" s="9">
        <f>IF(line_productivity[[#This Row],[total downtime in hrs]]&gt;line_productivity[[#This Row],[working hours of operator]],line_productivity[[#This Row],[working hours of operator]],line_productivity[[#This Row],[total downtime in hrs]])</f>
        <v>0.90999999999999992</v>
      </c>
      <c r="P431" s="9">
        <f>IF(line_productivity[[#This Row],[working hours of operator]]=line_productivity[[#This Row],[total downtime in hr2]],(line_productivity[[#This Row],[working hours of operator]]+line_productivity[[#This Row],[total downtime in hr2]])*0.9,line_productivity[[#This Row],[working hours of operator]])</f>
        <v>2.8826052777777784</v>
      </c>
    </row>
    <row r="432" spans="1:16" x14ac:dyDescent="0.25">
      <c r="A432" s="10">
        <v>45636</v>
      </c>
      <c r="B432" t="s">
        <v>19</v>
      </c>
      <c r="C432" s="8">
        <v>422541</v>
      </c>
      <c r="D432" t="s">
        <v>51</v>
      </c>
      <c r="E432" s="26" t="s">
        <v>126</v>
      </c>
      <c r="F432" s="25" t="s">
        <v>792</v>
      </c>
      <c r="G432" s="13">
        <v>1</v>
      </c>
      <c r="H432" s="13">
        <f>line_downtime[[#This Row],[total downtime in mins]]</f>
        <v>34.200000000000003</v>
      </c>
      <c r="I432" s="18" t="s">
        <v>76</v>
      </c>
      <c r="J432" t="str">
        <f t="shared" si="6"/>
        <v>Morning Shift</v>
      </c>
      <c r="K432" s="9">
        <f>IF(line_productivity[[#This Row],[End time]]&lt;line_productivity[[#This Row],[Start Time]],((line_productivity[[#This Row],[End time]]+1)-line_productivity[[#This Row],[Start Time]])*24,(line_productivity[[#This Row],[End time]]-line_productivity[[#This Row],[Start Time]])*24)</f>
        <v>2.2198933333333346</v>
      </c>
      <c r="L432" s="9">
        <f>MAX(0,line_productivity[[#This Row],[working hours3]]-line_productivity[[#This Row],[total downtime in hr2]])</f>
        <v>1.6498933333333345</v>
      </c>
      <c r="M432" s="13">
        <f>IF(line_productivity[[#This Row],[Total downtime in min]]&gt;85,85,line_productivity[[#This Row],[Total downtime in min]])</f>
        <v>34.200000000000003</v>
      </c>
      <c r="N432" s="9">
        <f>line_productivity[[#This Row],[total downtime in min 2]]/60</f>
        <v>0.57000000000000006</v>
      </c>
      <c r="O432" s="9">
        <f>IF(line_productivity[[#This Row],[total downtime in hrs]]&gt;line_productivity[[#This Row],[working hours of operator]],line_productivity[[#This Row],[working hours of operator]],line_productivity[[#This Row],[total downtime in hrs]])</f>
        <v>0.57000000000000006</v>
      </c>
      <c r="P432" s="9">
        <f>IF(line_productivity[[#This Row],[working hours of operator]]=line_productivity[[#This Row],[total downtime in hr2]],(line_productivity[[#This Row],[working hours of operator]]+line_productivity[[#This Row],[total downtime in hr2]])*0.9,line_productivity[[#This Row],[working hours of operator]])</f>
        <v>2.2198933333333346</v>
      </c>
    </row>
    <row r="433" spans="1:16" x14ac:dyDescent="0.25">
      <c r="A433" s="10">
        <v>45636</v>
      </c>
      <c r="B433" t="s">
        <v>21</v>
      </c>
      <c r="C433" s="8">
        <v>422542</v>
      </c>
      <c r="D433" t="s">
        <v>47</v>
      </c>
      <c r="E433" s="26" t="s">
        <v>793</v>
      </c>
      <c r="F433" s="25" t="s">
        <v>794</v>
      </c>
      <c r="G433" s="13">
        <v>1</v>
      </c>
      <c r="H433" s="13">
        <f>line_downtime[[#This Row],[total downtime in mins]]</f>
        <v>25.8</v>
      </c>
      <c r="I433" s="18" t="s">
        <v>99</v>
      </c>
      <c r="J433" t="str">
        <f t="shared" si="6"/>
        <v>Morning Shift</v>
      </c>
      <c r="K433" s="9">
        <f>IF(line_productivity[[#This Row],[End time]]&lt;line_productivity[[#This Row],[Start Time]],((line_productivity[[#This Row],[End time]]+1)-line_productivity[[#This Row],[Start Time]])*24,(line_productivity[[#This Row],[End time]]-line_productivity[[#This Row],[Start Time]])*24)</f>
        <v>2.2286930555555555</v>
      </c>
      <c r="L433" s="9">
        <f>MAX(0,line_productivity[[#This Row],[working hours3]]-line_productivity[[#This Row],[total downtime in hr2]])</f>
        <v>1.7986930555555556</v>
      </c>
      <c r="M433" s="13">
        <f>IF(line_productivity[[#This Row],[Total downtime in min]]&gt;85,85,line_productivity[[#This Row],[Total downtime in min]])</f>
        <v>25.8</v>
      </c>
      <c r="N433" s="9">
        <f>line_productivity[[#This Row],[total downtime in min 2]]/60</f>
        <v>0.43</v>
      </c>
      <c r="O433" s="9">
        <f>IF(line_productivity[[#This Row],[total downtime in hrs]]&gt;line_productivity[[#This Row],[working hours of operator]],line_productivity[[#This Row],[working hours of operator]],line_productivity[[#This Row],[total downtime in hrs]])</f>
        <v>0.43</v>
      </c>
      <c r="P433" s="9">
        <f>IF(line_productivity[[#This Row],[working hours of operator]]=line_productivity[[#This Row],[total downtime in hr2]],(line_productivity[[#This Row],[working hours of operator]]+line_productivity[[#This Row],[total downtime in hr2]])*0.9,line_productivity[[#This Row],[working hours of operator]])</f>
        <v>2.2286930555555555</v>
      </c>
    </row>
    <row r="434" spans="1:16" x14ac:dyDescent="0.25">
      <c r="A434" s="10">
        <v>45636</v>
      </c>
      <c r="B434" t="s">
        <v>23</v>
      </c>
      <c r="C434" s="8">
        <v>422543</v>
      </c>
      <c r="D434" t="s">
        <v>48</v>
      </c>
      <c r="E434" s="26" t="s">
        <v>795</v>
      </c>
      <c r="F434" s="25" t="s">
        <v>796</v>
      </c>
      <c r="G434" s="13">
        <v>1.6333333333333331</v>
      </c>
      <c r="H434" s="13">
        <f>line_downtime[[#This Row],[total downtime in mins]]</f>
        <v>43.2</v>
      </c>
      <c r="I434" s="18" t="s">
        <v>117</v>
      </c>
      <c r="J434" t="str">
        <f t="shared" si="6"/>
        <v>Morning Shift</v>
      </c>
      <c r="K434" s="9">
        <f>IF(line_productivity[[#This Row],[End time]]&lt;line_productivity[[#This Row],[Start Time]],((line_productivity[[#This Row],[End time]]+1)-line_productivity[[#This Row],[Start Time]])*24,(line_productivity[[#This Row],[End time]]-line_productivity[[#This Row],[Start Time]])*24)</f>
        <v>3.5747219444444429</v>
      </c>
      <c r="L434" s="9">
        <f>MAX(0,line_productivity[[#This Row],[working hours3]]-line_productivity[[#This Row],[total downtime in hr2]])</f>
        <v>2.8547219444444427</v>
      </c>
      <c r="M434" s="13">
        <f>IF(line_productivity[[#This Row],[Total downtime in min]]&gt;85,85,line_productivity[[#This Row],[Total downtime in min]])</f>
        <v>43.2</v>
      </c>
      <c r="N434" s="9">
        <f>line_productivity[[#This Row],[total downtime in min 2]]/60</f>
        <v>0.72000000000000008</v>
      </c>
      <c r="O434" s="9">
        <f>IF(line_productivity[[#This Row],[total downtime in hrs]]&gt;line_productivity[[#This Row],[working hours of operator]],line_productivity[[#This Row],[working hours of operator]],line_productivity[[#This Row],[total downtime in hrs]])</f>
        <v>0.72000000000000008</v>
      </c>
      <c r="P434" s="9">
        <f>IF(line_productivity[[#This Row],[working hours of operator]]=line_productivity[[#This Row],[total downtime in hr2]],(line_productivity[[#This Row],[working hours of operator]]+line_productivity[[#This Row],[total downtime in hr2]])*0.9,line_productivity[[#This Row],[working hours of operator]])</f>
        <v>3.5747219444444429</v>
      </c>
    </row>
    <row r="435" spans="1:16" x14ac:dyDescent="0.25">
      <c r="A435" s="10">
        <v>45636</v>
      </c>
      <c r="B435" t="s">
        <v>20</v>
      </c>
      <c r="C435" s="8">
        <v>422544</v>
      </c>
      <c r="D435" t="s">
        <v>51</v>
      </c>
      <c r="E435" s="26" t="s">
        <v>797</v>
      </c>
      <c r="F435" s="25" t="s">
        <v>798</v>
      </c>
      <c r="G435" s="13">
        <v>1</v>
      </c>
      <c r="H435" s="13">
        <f>line_downtime[[#This Row],[total downtime in mins]]</f>
        <v>57.600000000000009</v>
      </c>
      <c r="I435" s="18" t="s">
        <v>74</v>
      </c>
      <c r="J435" t="str">
        <f t="shared" si="6"/>
        <v>Evening Shift</v>
      </c>
      <c r="K435" s="9">
        <f>IF(line_productivity[[#This Row],[End time]]&lt;line_productivity[[#This Row],[Start Time]],((line_productivity[[#This Row],[End time]]+1)-line_productivity[[#This Row],[Start Time]])*24,(line_productivity[[#This Row],[End time]]-line_productivity[[#This Row],[Start Time]])*24)</f>
        <v>2.8044505555555581</v>
      </c>
      <c r="L435" s="9">
        <f>MAX(0,line_productivity[[#This Row],[working hours3]]-line_productivity[[#This Row],[total downtime in hr2]])</f>
        <v>1.8444505555555579</v>
      </c>
      <c r="M435" s="13">
        <f>IF(line_productivity[[#This Row],[Total downtime in min]]&gt;85,85,line_productivity[[#This Row],[Total downtime in min]])</f>
        <v>57.600000000000009</v>
      </c>
      <c r="N435" s="9">
        <f>line_productivity[[#This Row],[total downtime in min 2]]/60</f>
        <v>0.96000000000000019</v>
      </c>
      <c r="O435" s="9">
        <f>IF(line_productivity[[#This Row],[total downtime in hrs]]&gt;line_productivity[[#This Row],[working hours of operator]],line_productivity[[#This Row],[working hours of operator]],line_productivity[[#This Row],[total downtime in hrs]])</f>
        <v>0.96000000000000019</v>
      </c>
      <c r="P435" s="9">
        <f>IF(line_productivity[[#This Row],[working hours of operator]]=line_productivity[[#This Row],[total downtime in hr2]],(line_productivity[[#This Row],[working hours of operator]]+line_productivity[[#This Row],[total downtime in hr2]])*0.9,line_productivity[[#This Row],[working hours of operator]])</f>
        <v>2.8044505555555581</v>
      </c>
    </row>
    <row r="436" spans="1:16" x14ac:dyDescent="0.25">
      <c r="A436" s="10">
        <v>45637</v>
      </c>
      <c r="B436" t="s">
        <v>21</v>
      </c>
      <c r="C436" s="8">
        <v>422545</v>
      </c>
      <c r="D436" t="s">
        <v>51</v>
      </c>
      <c r="E436" s="26" t="s">
        <v>126</v>
      </c>
      <c r="F436" s="25" t="s">
        <v>799</v>
      </c>
      <c r="G436" s="13">
        <v>1</v>
      </c>
      <c r="H436" s="13">
        <f>line_downtime[[#This Row],[total downtime in mins]]</f>
        <v>59.4</v>
      </c>
      <c r="I436" s="18" t="s">
        <v>117</v>
      </c>
      <c r="J436" t="str">
        <f t="shared" si="6"/>
        <v>Morning Shift</v>
      </c>
      <c r="K436" s="9">
        <f>IF(line_productivity[[#This Row],[End time]]&lt;line_productivity[[#This Row],[Start Time]],((line_productivity[[#This Row],[End time]]+1)-line_productivity[[#This Row],[Start Time]])*24,(line_productivity[[#This Row],[End time]]-line_productivity[[#This Row],[Start Time]])*24)</f>
        <v>2.6953983333333342</v>
      </c>
      <c r="L436" s="9">
        <f>MAX(0,line_productivity[[#This Row],[working hours3]]-line_productivity[[#This Row],[total downtime in hr2]])</f>
        <v>1.7053983333333342</v>
      </c>
      <c r="M436" s="13">
        <f>IF(line_productivity[[#This Row],[Total downtime in min]]&gt;85,85,line_productivity[[#This Row],[Total downtime in min]])</f>
        <v>59.4</v>
      </c>
      <c r="N436" s="9">
        <f>line_productivity[[#This Row],[total downtime in min 2]]/60</f>
        <v>0.99</v>
      </c>
      <c r="O436" s="9">
        <f>IF(line_productivity[[#This Row],[total downtime in hrs]]&gt;line_productivity[[#This Row],[working hours of operator]],line_productivity[[#This Row],[working hours of operator]],line_productivity[[#This Row],[total downtime in hrs]])</f>
        <v>0.99</v>
      </c>
      <c r="P436" s="9">
        <f>IF(line_productivity[[#This Row],[working hours of operator]]=line_productivity[[#This Row],[total downtime in hr2]],(line_productivity[[#This Row],[working hours of operator]]+line_productivity[[#This Row],[total downtime in hr2]])*0.9,line_productivity[[#This Row],[working hours of operator]])</f>
        <v>2.6953983333333342</v>
      </c>
    </row>
    <row r="437" spans="1:16" x14ac:dyDescent="0.25">
      <c r="A437" s="10">
        <v>45637</v>
      </c>
      <c r="B437" t="s">
        <v>21</v>
      </c>
      <c r="C437" s="8">
        <v>422546</v>
      </c>
      <c r="D437" t="s">
        <v>51</v>
      </c>
      <c r="E437" s="26" t="s">
        <v>800</v>
      </c>
      <c r="F437" s="25" t="s">
        <v>801</v>
      </c>
      <c r="G437" s="13">
        <v>1</v>
      </c>
      <c r="H437" s="13">
        <f>line_downtime[[#This Row],[total downtime in mins]]</f>
        <v>31.2</v>
      </c>
      <c r="I437" s="18" t="s">
        <v>88</v>
      </c>
      <c r="J437" t="str">
        <f t="shared" si="6"/>
        <v>Morning Shift</v>
      </c>
      <c r="K437" s="9">
        <f>IF(line_productivity[[#This Row],[End time]]&lt;line_productivity[[#This Row],[Start Time]],((line_productivity[[#This Row],[End time]]+1)-line_productivity[[#This Row],[Start Time]])*24,(line_productivity[[#This Row],[End time]]-line_productivity[[#This Row],[Start Time]])*24)</f>
        <v>2.9756433333333336</v>
      </c>
      <c r="L437" s="9">
        <f>MAX(0,line_productivity[[#This Row],[working hours3]]-line_productivity[[#This Row],[total downtime in hr2]])</f>
        <v>2.4556433333333336</v>
      </c>
      <c r="M437" s="13">
        <f>IF(line_productivity[[#This Row],[Total downtime in min]]&gt;85,85,line_productivity[[#This Row],[Total downtime in min]])</f>
        <v>31.2</v>
      </c>
      <c r="N437" s="9">
        <f>line_productivity[[#This Row],[total downtime in min 2]]/60</f>
        <v>0.52</v>
      </c>
      <c r="O437" s="9">
        <f>IF(line_productivity[[#This Row],[total downtime in hrs]]&gt;line_productivity[[#This Row],[working hours of operator]],line_productivity[[#This Row],[working hours of operator]],line_productivity[[#This Row],[total downtime in hrs]])</f>
        <v>0.52</v>
      </c>
      <c r="P437" s="9">
        <f>IF(line_productivity[[#This Row],[working hours of operator]]=line_productivity[[#This Row],[total downtime in hr2]],(line_productivity[[#This Row],[working hours of operator]]+line_productivity[[#This Row],[total downtime in hr2]])*0.9,line_productivity[[#This Row],[working hours of operator]])</f>
        <v>2.9756433333333336</v>
      </c>
    </row>
    <row r="438" spans="1:16" x14ac:dyDescent="0.25">
      <c r="A438" s="10">
        <v>45637</v>
      </c>
      <c r="B438" t="s">
        <v>23</v>
      </c>
      <c r="C438" s="8">
        <v>422547</v>
      </c>
      <c r="D438" t="s">
        <v>52</v>
      </c>
      <c r="E438" s="26" t="s">
        <v>802</v>
      </c>
      <c r="F438" s="25" t="s">
        <v>803</v>
      </c>
      <c r="G438" s="13">
        <v>1.6333333333333331</v>
      </c>
      <c r="H438" s="13">
        <f>line_downtime[[#This Row],[total downtime in mins]]</f>
        <v>25.8</v>
      </c>
      <c r="I438" s="18" t="s">
        <v>66</v>
      </c>
      <c r="J438" t="str">
        <f t="shared" si="6"/>
        <v>Morning Shift</v>
      </c>
      <c r="K438" s="9">
        <f>IF(line_productivity[[#This Row],[End time]]&lt;line_productivity[[#This Row],[Start Time]],((line_productivity[[#This Row],[End time]]+1)-line_productivity[[#This Row],[Start Time]])*24,(line_productivity[[#This Row],[End time]]-line_productivity[[#This Row],[Start Time]])*24)</f>
        <v>2.7558025000000006</v>
      </c>
      <c r="L438" s="9">
        <f>MAX(0,line_productivity[[#This Row],[working hours3]]-line_productivity[[#This Row],[total downtime in hr2]])</f>
        <v>2.3258025000000004</v>
      </c>
      <c r="M438" s="13">
        <f>IF(line_productivity[[#This Row],[Total downtime in min]]&gt;85,85,line_productivity[[#This Row],[Total downtime in min]])</f>
        <v>25.8</v>
      </c>
      <c r="N438" s="9">
        <f>line_productivity[[#This Row],[total downtime in min 2]]/60</f>
        <v>0.43</v>
      </c>
      <c r="O438" s="9">
        <f>IF(line_productivity[[#This Row],[total downtime in hrs]]&gt;line_productivity[[#This Row],[working hours of operator]],line_productivity[[#This Row],[working hours of operator]],line_productivity[[#This Row],[total downtime in hrs]])</f>
        <v>0.43</v>
      </c>
      <c r="P438" s="9">
        <f>IF(line_productivity[[#This Row],[working hours of operator]]=line_productivity[[#This Row],[total downtime in hr2]],(line_productivity[[#This Row],[working hours of operator]]+line_productivity[[#This Row],[total downtime in hr2]])*0.9,line_productivity[[#This Row],[working hours of operator]])</f>
        <v>2.7558025000000006</v>
      </c>
    </row>
    <row r="439" spans="1:16" x14ac:dyDescent="0.25">
      <c r="A439" s="10">
        <v>45637</v>
      </c>
      <c r="B439" t="s">
        <v>23</v>
      </c>
      <c r="C439" s="8">
        <v>422548</v>
      </c>
      <c r="D439" t="s">
        <v>43</v>
      </c>
      <c r="E439" s="26" t="s">
        <v>804</v>
      </c>
      <c r="F439" s="25" t="s">
        <v>805</v>
      </c>
      <c r="G439" s="13">
        <v>1.6333333333333331</v>
      </c>
      <c r="H439" s="13">
        <f>line_downtime[[#This Row],[total downtime in mins]]</f>
        <v>55.8</v>
      </c>
      <c r="I439" s="18" t="s">
        <v>99</v>
      </c>
      <c r="J439" t="str">
        <f t="shared" si="6"/>
        <v>Evening Shift</v>
      </c>
      <c r="K439" s="9">
        <f>IF(line_productivity[[#This Row],[End time]]&lt;line_productivity[[#This Row],[Start Time]],((line_productivity[[#This Row],[End time]]+1)-line_productivity[[#This Row],[Start Time]])*24,(line_productivity[[#This Row],[End time]]-line_productivity[[#This Row],[Start Time]])*24)</f>
        <v>2.6726272222222232</v>
      </c>
      <c r="L439" s="9">
        <f>MAX(0,line_productivity[[#This Row],[working hours3]]-line_productivity[[#This Row],[total downtime in hr2]])</f>
        <v>1.7426272222222232</v>
      </c>
      <c r="M439" s="13">
        <f>IF(line_productivity[[#This Row],[Total downtime in min]]&gt;85,85,line_productivity[[#This Row],[Total downtime in min]])</f>
        <v>55.8</v>
      </c>
      <c r="N439" s="9">
        <f>line_productivity[[#This Row],[total downtime in min 2]]/60</f>
        <v>0.92999999999999994</v>
      </c>
      <c r="O439" s="9">
        <f>IF(line_productivity[[#This Row],[total downtime in hrs]]&gt;line_productivity[[#This Row],[working hours of operator]],line_productivity[[#This Row],[working hours of operator]],line_productivity[[#This Row],[total downtime in hrs]])</f>
        <v>0.92999999999999994</v>
      </c>
      <c r="P439" s="9">
        <f>IF(line_productivity[[#This Row],[working hours of operator]]=line_productivity[[#This Row],[total downtime in hr2]],(line_productivity[[#This Row],[working hours of operator]]+line_productivity[[#This Row],[total downtime in hr2]])*0.9,line_productivity[[#This Row],[working hours of operator]])</f>
        <v>2.6726272222222232</v>
      </c>
    </row>
    <row r="440" spans="1:16" x14ac:dyDescent="0.25">
      <c r="A440" s="10">
        <v>45638</v>
      </c>
      <c r="B440" t="s">
        <v>20</v>
      </c>
      <c r="C440" s="8">
        <v>422549</v>
      </c>
      <c r="D440" t="s">
        <v>46</v>
      </c>
      <c r="E440" s="26" t="s">
        <v>126</v>
      </c>
      <c r="F440" s="25" t="s">
        <v>806</v>
      </c>
      <c r="G440" s="13">
        <v>1</v>
      </c>
      <c r="H440" s="13">
        <f>line_downtime[[#This Row],[total downtime in mins]]</f>
        <v>37.799999999999997</v>
      </c>
      <c r="I440" s="18" t="s">
        <v>86</v>
      </c>
      <c r="J440" t="str">
        <f t="shared" si="6"/>
        <v>Morning Shift</v>
      </c>
      <c r="K440" s="9">
        <f>IF(line_productivity[[#This Row],[End time]]&lt;line_productivity[[#This Row],[Start Time]],((line_productivity[[#This Row],[End time]]+1)-line_productivity[[#This Row],[Start Time]])*24,(line_productivity[[#This Row],[End time]]-line_productivity[[#This Row],[Start Time]])*24)</f>
        <v>2.3792602777777776</v>
      </c>
      <c r="L440" s="9">
        <f>MAX(0,line_productivity[[#This Row],[working hours3]]-line_productivity[[#This Row],[total downtime in hr2]])</f>
        <v>1.7492602777777777</v>
      </c>
      <c r="M440" s="13">
        <f>IF(line_productivity[[#This Row],[Total downtime in min]]&gt;85,85,line_productivity[[#This Row],[Total downtime in min]])</f>
        <v>37.799999999999997</v>
      </c>
      <c r="N440" s="9">
        <f>line_productivity[[#This Row],[total downtime in min 2]]/60</f>
        <v>0.63</v>
      </c>
      <c r="O440" s="9">
        <f>IF(line_productivity[[#This Row],[total downtime in hrs]]&gt;line_productivity[[#This Row],[working hours of operator]],line_productivity[[#This Row],[working hours of operator]],line_productivity[[#This Row],[total downtime in hrs]])</f>
        <v>0.63</v>
      </c>
      <c r="P440" s="9">
        <f>IF(line_productivity[[#This Row],[working hours of operator]]=line_productivity[[#This Row],[total downtime in hr2]],(line_productivity[[#This Row],[working hours of operator]]+line_productivity[[#This Row],[total downtime in hr2]])*0.9,line_productivity[[#This Row],[working hours of operator]])</f>
        <v>2.3792602777777776</v>
      </c>
    </row>
    <row r="441" spans="1:16" x14ac:dyDescent="0.25">
      <c r="A441" s="10">
        <v>45638</v>
      </c>
      <c r="B441" t="s">
        <v>19</v>
      </c>
      <c r="C441" s="8">
        <v>422550</v>
      </c>
      <c r="D441" t="s">
        <v>43</v>
      </c>
      <c r="E441" s="26" t="s">
        <v>807</v>
      </c>
      <c r="F441" s="25" t="s">
        <v>808</v>
      </c>
      <c r="G441" s="13">
        <v>1</v>
      </c>
      <c r="H441" s="13">
        <f>line_downtime[[#This Row],[total downtime in mins]]</f>
        <v>40.200000000000003</v>
      </c>
      <c r="I441" s="18" t="s">
        <v>107</v>
      </c>
      <c r="J441" t="str">
        <f t="shared" si="6"/>
        <v>Morning Shift</v>
      </c>
      <c r="K441" s="9">
        <f>IF(line_productivity[[#This Row],[End time]]&lt;line_productivity[[#This Row],[Start Time]],((line_productivity[[#This Row],[End time]]+1)-line_productivity[[#This Row],[Start Time]])*24,(line_productivity[[#This Row],[End time]]-line_productivity[[#This Row],[Start Time]])*24)</f>
        <v>2.1065038888888887</v>
      </c>
      <c r="L441" s="9">
        <f>MAX(0,line_productivity[[#This Row],[working hours3]]-line_productivity[[#This Row],[total downtime in hr2]])</f>
        <v>1.4365038888888888</v>
      </c>
      <c r="M441" s="13">
        <f>IF(line_productivity[[#This Row],[Total downtime in min]]&gt;85,85,line_productivity[[#This Row],[Total downtime in min]])</f>
        <v>40.200000000000003</v>
      </c>
      <c r="N441" s="9">
        <f>line_productivity[[#This Row],[total downtime in min 2]]/60</f>
        <v>0.67</v>
      </c>
      <c r="O441" s="9">
        <f>IF(line_productivity[[#This Row],[total downtime in hrs]]&gt;line_productivity[[#This Row],[working hours of operator]],line_productivity[[#This Row],[working hours of operator]],line_productivity[[#This Row],[total downtime in hrs]])</f>
        <v>0.67</v>
      </c>
      <c r="P441" s="9">
        <f>IF(line_productivity[[#This Row],[working hours of operator]]=line_productivity[[#This Row],[total downtime in hr2]],(line_productivity[[#This Row],[working hours of operator]]+line_productivity[[#This Row],[total downtime in hr2]])*0.9,line_productivity[[#This Row],[working hours of operator]])</f>
        <v>2.1065038888888887</v>
      </c>
    </row>
    <row r="442" spans="1:16" x14ac:dyDescent="0.25">
      <c r="A442" s="10">
        <v>45638</v>
      </c>
      <c r="B442" t="s">
        <v>20</v>
      </c>
      <c r="C442" s="8">
        <v>422551</v>
      </c>
      <c r="D442" t="s">
        <v>50</v>
      </c>
      <c r="E442" s="26" t="s">
        <v>809</v>
      </c>
      <c r="F442" s="25" t="s">
        <v>810</v>
      </c>
      <c r="G442" s="13">
        <v>1</v>
      </c>
      <c r="H442" s="13">
        <f>line_downtime[[#This Row],[total downtime in mins]]</f>
        <v>53.400000000000006</v>
      </c>
      <c r="I442" s="18" t="s">
        <v>113</v>
      </c>
      <c r="J442" t="str">
        <f t="shared" si="6"/>
        <v>Morning Shift</v>
      </c>
      <c r="K442" s="9">
        <f>IF(line_productivity[[#This Row],[End time]]&lt;line_productivity[[#This Row],[Start Time]],((line_productivity[[#This Row],[End time]]+1)-line_productivity[[#This Row],[Start Time]])*24,(line_productivity[[#This Row],[End time]]-line_productivity[[#This Row],[Start Time]])*24)</f>
        <v>2.677702777777776</v>
      </c>
      <c r="L442" s="9">
        <f>MAX(0,line_productivity[[#This Row],[working hours3]]-line_productivity[[#This Row],[total downtime in hr2]])</f>
        <v>1.7877027777777759</v>
      </c>
      <c r="M442" s="13">
        <f>IF(line_productivity[[#This Row],[Total downtime in min]]&gt;85,85,line_productivity[[#This Row],[Total downtime in min]])</f>
        <v>53.400000000000006</v>
      </c>
      <c r="N442" s="9">
        <f>line_productivity[[#This Row],[total downtime in min 2]]/60</f>
        <v>0.89000000000000012</v>
      </c>
      <c r="O442" s="9">
        <f>IF(line_productivity[[#This Row],[total downtime in hrs]]&gt;line_productivity[[#This Row],[working hours of operator]],line_productivity[[#This Row],[working hours of operator]],line_productivity[[#This Row],[total downtime in hrs]])</f>
        <v>0.89000000000000012</v>
      </c>
      <c r="P442" s="9">
        <f>IF(line_productivity[[#This Row],[working hours of operator]]=line_productivity[[#This Row],[total downtime in hr2]],(line_productivity[[#This Row],[working hours of operator]]+line_productivity[[#This Row],[total downtime in hr2]])*0.9,line_productivity[[#This Row],[working hours of operator]])</f>
        <v>2.677702777777776</v>
      </c>
    </row>
    <row r="443" spans="1:16" x14ac:dyDescent="0.25">
      <c r="A443" s="10">
        <v>45638</v>
      </c>
      <c r="B443" t="s">
        <v>18</v>
      </c>
      <c r="C443" s="8">
        <v>422552</v>
      </c>
      <c r="D443" t="s">
        <v>43</v>
      </c>
      <c r="E443" s="26" t="s">
        <v>811</v>
      </c>
      <c r="F443" s="25" t="s">
        <v>812</v>
      </c>
      <c r="G443" s="13">
        <v>1</v>
      </c>
      <c r="H443" s="13">
        <f>line_downtime[[#This Row],[total downtime in mins]]</f>
        <v>31.200000000000003</v>
      </c>
      <c r="I443" s="18" t="s">
        <v>76</v>
      </c>
      <c r="J443" t="str">
        <f t="shared" si="6"/>
        <v>Evening Shift</v>
      </c>
      <c r="K443" s="9">
        <f>IF(line_productivity[[#This Row],[End time]]&lt;line_productivity[[#This Row],[Start Time]],((line_productivity[[#This Row],[End time]]+1)-line_productivity[[#This Row],[Start Time]])*24,(line_productivity[[#This Row],[End time]]-line_productivity[[#This Row],[Start Time]])*24)</f>
        <v>2.1972102777777787</v>
      </c>
      <c r="L443" s="9">
        <f>MAX(0,line_productivity[[#This Row],[working hours3]]-line_productivity[[#This Row],[total downtime in hr2]])</f>
        <v>1.6772102777777786</v>
      </c>
      <c r="M443" s="13">
        <f>IF(line_productivity[[#This Row],[Total downtime in min]]&gt;85,85,line_productivity[[#This Row],[Total downtime in min]])</f>
        <v>31.200000000000003</v>
      </c>
      <c r="N443" s="9">
        <f>line_productivity[[#This Row],[total downtime in min 2]]/60</f>
        <v>0.52</v>
      </c>
      <c r="O443" s="9">
        <f>IF(line_productivity[[#This Row],[total downtime in hrs]]&gt;line_productivity[[#This Row],[working hours of operator]],line_productivity[[#This Row],[working hours of operator]],line_productivity[[#This Row],[total downtime in hrs]])</f>
        <v>0.52</v>
      </c>
      <c r="P443" s="9">
        <f>IF(line_productivity[[#This Row],[working hours of operator]]=line_productivity[[#This Row],[total downtime in hr2]],(line_productivity[[#This Row],[working hours of operator]]+line_productivity[[#This Row],[total downtime in hr2]])*0.9,line_productivity[[#This Row],[working hours of operator]])</f>
        <v>2.1972102777777787</v>
      </c>
    </row>
    <row r="444" spans="1:16" x14ac:dyDescent="0.25">
      <c r="A444" s="10">
        <v>45639</v>
      </c>
      <c r="B444" t="s">
        <v>19</v>
      </c>
      <c r="C444" s="8">
        <v>422553</v>
      </c>
      <c r="D444" t="s">
        <v>52</v>
      </c>
      <c r="E444" s="26" t="s">
        <v>126</v>
      </c>
      <c r="F444" s="25" t="s">
        <v>813</v>
      </c>
      <c r="G444" s="13">
        <v>1</v>
      </c>
      <c r="H444" s="13">
        <f>line_downtime[[#This Row],[total downtime in mins]]</f>
        <v>55.2</v>
      </c>
      <c r="I444" s="18" t="s">
        <v>90</v>
      </c>
      <c r="J444" t="str">
        <f t="shared" si="6"/>
        <v>Morning Shift</v>
      </c>
      <c r="K444" s="9">
        <f>IF(line_productivity[[#This Row],[End time]]&lt;line_productivity[[#This Row],[Start Time]],((line_productivity[[#This Row],[End time]]+1)-line_productivity[[#This Row],[Start Time]])*24,(line_productivity[[#This Row],[End time]]-line_productivity[[#This Row],[Start Time]])*24)</f>
        <v>2.1520369444444452</v>
      </c>
      <c r="L444" s="9">
        <f>MAX(0,line_productivity[[#This Row],[working hours3]]-line_productivity[[#This Row],[total downtime in hr2]])</f>
        <v>1.2320369444444452</v>
      </c>
      <c r="M444" s="13">
        <f>IF(line_productivity[[#This Row],[Total downtime in min]]&gt;85,85,line_productivity[[#This Row],[Total downtime in min]])</f>
        <v>55.2</v>
      </c>
      <c r="N444" s="9">
        <f>line_productivity[[#This Row],[total downtime in min 2]]/60</f>
        <v>0.92</v>
      </c>
      <c r="O444" s="9">
        <f>IF(line_productivity[[#This Row],[total downtime in hrs]]&gt;line_productivity[[#This Row],[working hours of operator]],line_productivity[[#This Row],[working hours of operator]],line_productivity[[#This Row],[total downtime in hrs]])</f>
        <v>0.92</v>
      </c>
      <c r="P444" s="9">
        <f>IF(line_productivity[[#This Row],[working hours of operator]]=line_productivity[[#This Row],[total downtime in hr2]],(line_productivity[[#This Row],[working hours of operator]]+line_productivity[[#This Row],[total downtime in hr2]])*0.9,line_productivity[[#This Row],[working hours of operator]])</f>
        <v>2.1520369444444452</v>
      </c>
    </row>
    <row r="445" spans="1:16" x14ac:dyDescent="0.25">
      <c r="A445" s="10">
        <v>45639</v>
      </c>
      <c r="B445" t="s">
        <v>20</v>
      </c>
      <c r="C445" s="8">
        <v>422554</v>
      </c>
      <c r="D445" t="s">
        <v>50</v>
      </c>
      <c r="E445" s="26" t="s">
        <v>814</v>
      </c>
      <c r="F445" s="25" t="s">
        <v>815</v>
      </c>
      <c r="G445" s="13">
        <v>1</v>
      </c>
      <c r="H445" s="13">
        <f>line_downtime[[#This Row],[total downtime in mins]]</f>
        <v>49.199999999999996</v>
      </c>
      <c r="I445" s="18" t="s">
        <v>92</v>
      </c>
      <c r="J445" t="str">
        <f t="shared" si="6"/>
        <v>Morning Shift</v>
      </c>
      <c r="K445" s="9">
        <f>IF(line_productivity[[#This Row],[End time]]&lt;line_productivity[[#This Row],[Start Time]],((line_productivity[[#This Row],[End time]]+1)-line_productivity[[#This Row],[Start Time]])*24,(line_productivity[[#This Row],[End time]]-line_productivity[[#This Row],[Start Time]])*24)</f>
        <v>2.7920886111111116</v>
      </c>
      <c r="L445" s="9">
        <f>MAX(0,line_productivity[[#This Row],[working hours3]]-line_productivity[[#This Row],[total downtime in hr2]])</f>
        <v>1.9720886111111118</v>
      </c>
      <c r="M445" s="13">
        <f>IF(line_productivity[[#This Row],[Total downtime in min]]&gt;85,85,line_productivity[[#This Row],[Total downtime in min]])</f>
        <v>49.199999999999996</v>
      </c>
      <c r="N445" s="9">
        <f>line_productivity[[#This Row],[total downtime in min 2]]/60</f>
        <v>0.82</v>
      </c>
      <c r="O445" s="9">
        <f>IF(line_productivity[[#This Row],[total downtime in hrs]]&gt;line_productivity[[#This Row],[working hours of operator]],line_productivity[[#This Row],[working hours of operator]],line_productivity[[#This Row],[total downtime in hrs]])</f>
        <v>0.82</v>
      </c>
      <c r="P445" s="9">
        <f>IF(line_productivity[[#This Row],[working hours of operator]]=line_productivity[[#This Row],[total downtime in hr2]],(line_productivity[[#This Row],[working hours of operator]]+line_productivity[[#This Row],[total downtime in hr2]])*0.9,line_productivity[[#This Row],[working hours of operator]])</f>
        <v>2.7920886111111116</v>
      </c>
    </row>
    <row r="446" spans="1:16" x14ac:dyDescent="0.25">
      <c r="A446" s="10">
        <v>45639</v>
      </c>
      <c r="B446" t="s">
        <v>23</v>
      </c>
      <c r="C446" s="8">
        <v>422555</v>
      </c>
      <c r="D446" t="s">
        <v>51</v>
      </c>
      <c r="E446" s="26" t="s">
        <v>816</v>
      </c>
      <c r="F446" s="25" t="s">
        <v>817</v>
      </c>
      <c r="G446" s="13">
        <v>1.6333333333333331</v>
      </c>
      <c r="H446" s="13">
        <f>line_downtime[[#This Row],[total downtime in mins]]</f>
        <v>34.200000000000003</v>
      </c>
      <c r="I446" s="18" t="s">
        <v>78</v>
      </c>
      <c r="J446" t="str">
        <f t="shared" si="6"/>
        <v>Morning Shift</v>
      </c>
      <c r="K446" s="9">
        <f>IF(line_productivity[[#This Row],[End time]]&lt;line_productivity[[#This Row],[Start Time]],((line_productivity[[#This Row],[End time]]+1)-line_productivity[[#This Row],[Start Time]])*24,(line_productivity[[#This Row],[End time]]-line_productivity[[#This Row],[Start Time]])*24)</f>
        <v>3.3688791666666669</v>
      </c>
      <c r="L446" s="9">
        <f>MAX(0,line_productivity[[#This Row],[working hours3]]-line_productivity[[#This Row],[total downtime in hr2]])</f>
        <v>2.7988791666666666</v>
      </c>
      <c r="M446" s="13">
        <f>IF(line_productivity[[#This Row],[Total downtime in min]]&gt;85,85,line_productivity[[#This Row],[Total downtime in min]])</f>
        <v>34.200000000000003</v>
      </c>
      <c r="N446" s="9">
        <f>line_productivity[[#This Row],[total downtime in min 2]]/60</f>
        <v>0.57000000000000006</v>
      </c>
      <c r="O446" s="9">
        <f>IF(line_productivity[[#This Row],[total downtime in hrs]]&gt;line_productivity[[#This Row],[working hours of operator]],line_productivity[[#This Row],[working hours of operator]],line_productivity[[#This Row],[total downtime in hrs]])</f>
        <v>0.57000000000000006</v>
      </c>
      <c r="P446" s="9">
        <f>IF(line_productivity[[#This Row],[working hours of operator]]=line_productivity[[#This Row],[total downtime in hr2]],(line_productivity[[#This Row],[working hours of operator]]+line_productivity[[#This Row],[total downtime in hr2]])*0.9,line_productivity[[#This Row],[working hours of operator]])</f>
        <v>3.3688791666666669</v>
      </c>
    </row>
    <row r="447" spans="1:16" x14ac:dyDescent="0.25">
      <c r="A447" s="10">
        <v>45639</v>
      </c>
      <c r="B447" t="s">
        <v>19</v>
      </c>
      <c r="C447" s="8">
        <v>422556</v>
      </c>
      <c r="D447" t="s">
        <v>52</v>
      </c>
      <c r="E447" s="26" t="s">
        <v>818</v>
      </c>
      <c r="F447" s="25" t="s">
        <v>819</v>
      </c>
      <c r="G447" s="13">
        <v>1</v>
      </c>
      <c r="H447" s="13">
        <f>line_downtime[[#This Row],[total downtime in mins]]</f>
        <v>8.4</v>
      </c>
      <c r="I447" s="18" t="s">
        <v>74</v>
      </c>
      <c r="J447" t="str">
        <f t="shared" si="6"/>
        <v>Evening Shift</v>
      </c>
      <c r="K447" s="9">
        <f>IF(line_productivity[[#This Row],[End time]]&lt;line_productivity[[#This Row],[Start Time]],((line_productivity[[#This Row],[End time]]+1)-line_productivity[[#This Row],[Start Time]])*24,(line_productivity[[#This Row],[End time]]-line_productivity[[#This Row],[Start Time]])*24)</f>
        <v>2.0639800000000017</v>
      </c>
      <c r="L447" s="9">
        <f>MAX(0,line_productivity[[#This Row],[working hours3]]-line_productivity[[#This Row],[total downtime in hr2]])</f>
        <v>1.9239800000000016</v>
      </c>
      <c r="M447" s="13">
        <f>IF(line_productivity[[#This Row],[Total downtime in min]]&gt;85,85,line_productivity[[#This Row],[Total downtime in min]])</f>
        <v>8.4</v>
      </c>
      <c r="N447" s="9">
        <f>line_productivity[[#This Row],[total downtime in min 2]]/60</f>
        <v>0.14000000000000001</v>
      </c>
      <c r="O447" s="9">
        <f>IF(line_productivity[[#This Row],[total downtime in hrs]]&gt;line_productivity[[#This Row],[working hours of operator]],line_productivity[[#This Row],[working hours of operator]],line_productivity[[#This Row],[total downtime in hrs]])</f>
        <v>0.14000000000000001</v>
      </c>
      <c r="P447" s="9">
        <f>IF(line_productivity[[#This Row],[working hours of operator]]=line_productivity[[#This Row],[total downtime in hr2]],(line_productivity[[#This Row],[working hours of operator]]+line_productivity[[#This Row],[total downtime in hr2]])*0.9,line_productivity[[#This Row],[working hours of operator]])</f>
        <v>2.0639800000000017</v>
      </c>
    </row>
    <row r="448" spans="1:16" x14ac:dyDescent="0.25">
      <c r="A448" s="10">
        <v>45640</v>
      </c>
      <c r="B448" t="s">
        <v>18</v>
      </c>
      <c r="C448" s="8">
        <v>422557</v>
      </c>
      <c r="D448" t="s">
        <v>43</v>
      </c>
      <c r="E448" s="26" t="s">
        <v>126</v>
      </c>
      <c r="F448" s="25" t="s">
        <v>820</v>
      </c>
      <c r="G448" s="13">
        <v>1</v>
      </c>
      <c r="H448" s="13">
        <f>line_downtime[[#This Row],[total downtime in mins]]</f>
        <v>83.399999999999991</v>
      </c>
      <c r="I448" s="18" t="s">
        <v>107</v>
      </c>
      <c r="J448" t="str">
        <f t="shared" si="6"/>
        <v>Morning Shift</v>
      </c>
      <c r="K448" s="9">
        <f>IF(line_productivity[[#This Row],[End time]]&lt;line_productivity[[#This Row],[Start Time]],((line_productivity[[#This Row],[End time]]+1)-line_productivity[[#This Row],[Start Time]])*24,(line_productivity[[#This Row],[End time]]-line_productivity[[#This Row],[Start Time]])*24)</f>
        <v>2.3855041666666681</v>
      </c>
      <c r="L448" s="9">
        <f>MAX(0,line_productivity[[#This Row],[working hours3]]-line_productivity[[#This Row],[total downtime in hr2]])</f>
        <v>0.99550416666666819</v>
      </c>
      <c r="M448" s="13">
        <f>IF(line_productivity[[#This Row],[Total downtime in min]]&gt;85,85,line_productivity[[#This Row],[Total downtime in min]])</f>
        <v>83.399999999999991</v>
      </c>
      <c r="N448" s="9">
        <f>line_productivity[[#This Row],[total downtime in min 2]]/60</f>
        <v>1.39</v>
      </c>
      <c r="O448" s="9">
        <f>IF(line_productivity[[#This Row],[total downtime in hrs]]&gt;line_productivity[[#This Row],[working hours of operator]],line_productivity[[#This Row],[working hours of operator]],line_productivity[[#This Row],[total downtime in hrs]])</f>
        <v>1.39</v>
      </c>
      <c r="P448" s="9">
        <f>IF(line_productivity[[#This Row],[working hours of operator]]=line_productivity[[#This Row],[total downtime in hr2]],(line_productivity[[#This Row],[working hours of operator]]+line_productivity[[#This Row],[total downtime in hr2]])*0.9,line_productivity[[#This Row],[working hours of operator]])</f>
        <v>2.3855041666666681</v>
      </c>
    </row>
    <row r="449" spans="1:16" x14ac:dyDescent="0.25">
      <c r="A449" s="10">
        <v>45640</v>
      </c>
      <c r="B449" t="s">
        <v>22</v>
      </c>
      <c r="C449" s="8">
        <v>422558</v>
      </c>
      <c r="D449" t="s">
        <v>49</v>
      </c>
      <c r="E449" s="26" t="s">
        <v>821</v>
      </c>
      <c r="F449" s="25" t="s">
        <v>822</v>
      </c>
      <c r="G449" s="13">
        <v>1</v>
      </c>
      <c r="H449" s="13">
        <f>line_downtime[[#This Row],[total downtime in mins]]</f>
        <v>28.799999999999997</v>
      </c>
      <c r="I449" s="18" t="s">
        <v>99</v>
      </c>
      <c r="J449" t="str">
        <f t="shared" si="6"/>
        <v>Morning Shift</v>
      </c>
      <c r="K449" s="9">
        <f>IF(line_productivity[[#This Row],[End time]]&lt;line_productivity[[#This Row],[Start Time]],((line_productivity[[#This Row],[End time]]+1)-line_productivity[[#This Row],[Start Time]])*24,(line_productivity[[#This Row],[End time]]-line_productivity[[#This Row],[Start Time]])*24)</f>
        <v>1.4528102777777767</v>
      </c>
      <c r="L449" s="9">
        <f>MAX(0,line_productivity[[#This Row],[working hours3]]-line_productivity[[#This Row],[total downtime in hr2]])</f>
        <v>0.97281027777777673</v>
      </c>
      <c r="M449" s="13">
        <f>IF(line_productivity[[#This Row],[Total downtime in min]]&gt;85,85,line_productivity[[#This Row],[Total downtime in min]])</f>
        <v>28.799999999999997</v>
      </c>
      <c r="N449" s="9">
        <f>line_productivity[[#This Row],[total downtime in min 2]]/60</f>
        <v>0.47999999999999993</v>
      </c>
      <c r="O449" s="9">
        <f>IF(line_productivity[[#This Row],[total downtime in hrs]]&gt;line_productivity[[#This Row],[working hours of operator]],line_productivity[[#This Row],[working hours of operator]],line_productivity[[#This Row],[total downtime in hrs]])</f>
        <v>0.47999999999999993</v>
      </c>
      <c r="P449" s="9">
        <f>IF(line_productivity[[#This Row],[working hours of operator]]=line_productivity[[#This Row],[total downtime in hr2]],(line_productivity[[#This Row],[working hours of operator]]+line_productivity[[#This Row],[total downtime in hr2]])*0.9,line_productivity[[#This Row],[working hours of operator]])</f>
        <v>1.4528102777777767</v>
      </c>
    </row>
    <row r="450" spans="1:16" x14ac:dyDescent="0.25">
      <c r="A450" s="10">
        <v>45640</v>
      </c>
      <c r="B450" t="s">
        <v>21</v>
      </c>
      <c r="C450" s="8">
        <v>422559</v>
      </c>
      <c r="D450" t="s">
        <v>49</v>
      </c>
      <c r="E450" s="26" t="s">
        <v>823</v>
      </c>
      <c r="F450" s="25" t="s">
        <v>824</v>
      </c>
      <c r="G450" s="13">
        <v>1</v>
      </c>
      <c r="H450" s="13">
        <f>line_downtime[[#This Row],[total downtime in mins]]</f>
        <v>35.4</v>
      </c>
      <c r="I450" s="18" t="s">
        <v>105</v>
      </c>
      <c r="J450" t="str">
        <f t="shared" ref="J450:J513" si="7">IF(HOUR(E450)&lt;12, "Morning Shift", "Evening Shift")</f>
        <v>Morning Shift</v>
      </c>
      <c r="K450" s="9">
        <f>IF(line_productivity[[#This Row],[End time]]&lt;line_productivity[[#This Row],[Start Time]],((line_productivity[[#This Row],[End time]]+1)-line_productivity[[#This Row],[Start Time]])*24,(line_productivity[[#This Row],[End time]]-line_productivity[[#This Row],[Start Time]])*24)</f>
        <v>2.8712388888888873</v>
      </c>
      <c r="L450" s="9">
        <f>MAX(0,line_productivity[[#This Row],[working hours3]]-line_productivity[[#This Row],[total downtime in hr2]])</f>
        <v>2.2812388888888875</v>
      </c>
      <c r="M450" s="13">
        <f>IF(line_productivity[[#This Row],[Total downtime in min]]&gt;85,85,line_productivity[[#This Row],[Total downtime in min]])</f>
        <v>35.4</v>
      </c>
      <c r="N450" s="9">
        <f>line_productivity[[#This Row],[total downtime in min 2]]/60</f>
        <v>0.59</v>
      </c>
      <c r="O450" s="9">
        <f>IF(line_productivity[[#This Row],[total downtime in hrs]]&gt;line_productivity[[#This Row],[working hours of operator]],line_productivity[[#This Row],[working hours of operator]],line_productivity[[#This Row],[total downtime in hrs]])</f>
        <v>0.59</v>
      </c>
      <c r="P450" s="9">
        <f>IF(line_productivity[[#This Row],[working hours of operator]]=line_productivity[[#This Row],[total downtime in hr2]],(line_productivity[[#This Row],[working hours of operator]]+line_productivity[[#This Row],[total downtime in hr2]])*0.9,line_productivity[[#This Row],[working hours of operator]])</f>
        <v>2.8712388888888873</v>
      </c>
    </row>
    <row r="451" spans="1:16" x14ac:dyDescent="0.25">
      <c r="A451" s="10">
        <v>45640</v>
      </c>
      <c r="B451" t="s">
        <v>22</v>
      </c>
      <c r="C451" s="8">
        <v>422560</v>
      </c>
      <c r="D451" t="s">
        <v>48</v>
      </c>
      <c r="E451" s="26" t="s">
        <v>825</v>
      </c>
      <c r="F451" s="25" t="s">
        <v>826</v>
      </c>
      <c r="G451" s="13">
        <v>1</v>
      </c>
      <c r="H451" s="13">
        <f>line_downtime[[#This Row],[total downtime in mins]]</f>
        <v>9</v>
      </c>
      <c r="I451" s="18" t="s">
        <v>115</v>
      </c>
      <c r="J451" t="str">
        <f t="shared" si="7"/>
        <v>Evening Shift</v>
      </c>
      <c r="K451" s="9">
        <f>IF(line_productivity[[#This Row],[End time]]&lt;line_productivity[[#This Row],[Start Time]],((line_productivity[[#This Row],[End time]]+1)-line_productivity[[#This Row],[Start Time]])*24,(line_productivity[[#This Row],[End time]]-line_productivity[[#This Row],[Start Time]])*24)</f>
        <v>2.0124322222222233</v>
      </c>
      <c r="L451" s="9">
        <f>MAX(0,line_productivity[[#This Row],[working hours3]]-line_productivity[[#This Row],[total downtime in hr2]])</f>
        <v>1.8624322222222234</v>
      </c>
      <c r="M451" s="13">
        <f>IF(line_productivity[[#This Row],[Total downtime in min]]&gt;85,85,line_productivity[[#This Row],[Total downtime in min]])</f>
        <v>9</v>
      </c>
      <c r="N451" s="9">
        <f>line_productivity[[#This Row],[total downtime in min 2]]/60</f>
        <v>0.15</v>
      </c>
      <c r="O451" s="9">
        <f>IF(line_productivity[[#This Row],[total downtime in hrs]]&gt;line_productivity[[#This Row],[working hours of operator]],line_productivity[[#This Row],[working hours of operator]],line_productivity[[#This Row],[total downtime in hrs]])</f>
        <v>0.15</v>
      </c>
      <c r="P451" s="9">
        <f>IF(line_productivity[[#This Row],[working hours of operator]]=line_productivity[[#This Row],[total downtime in hr2]],(line_productivity[[#This Row],[working hours of operator]]+line_productivity[[#This Row],[total downtime in hr2]])*0.9,line_productivity[[#This Row],[working hours of operator]])</f>
        <v>2.0124322222222233</v>
      </c>
    </row>
    <row r="452" spans="1:16" x14ac:dyDescent="0.25">
      <c r="A452" s="10">
        <v>45641</v>
      </c>
      <c r="B452" t="s">
        <v>23</v>
      </c>
      <c r="C452" s="8">
        <v>422561</v>
      </c>
      <c r="D452" t="s">
        <v>46</v>
      </c>
      <c r="E452" s="26" t="s">
        <v>126</v>
      </c>
      <c r="F452" s="25" t="s">
        <v>827</v>
      </c>
      <c r="G452" s="13">
        <v>1.6333333333333331</v>
      </c>
      <c r="H452" s="13">
        <f>line_downtime[[#This Row],[total downtime in mins]]</f>
        <v>16.8</v>
      </c>
      <c r="I452" s="18" t="s">
        <v>88</v>
      </c>
      <c r="J452" t="str">
        <f t="shared" si="7"/>
        <v>Morning Shift</v>
      </c>
      <c r="K452" s="9">
        <f>IF(line_productivity[[#This Row],[End time]]&lt;line_productivity[[#This Row],[Start Time]],((line_productivity[[#This Row],[End time]]+1)-line_productivity[[#This Row],[Start Time]])*24,(line_productivity[[#This Row],[End time]]-line_productivity[[#This Row],[Start Time]])*24)</f>
        <v>2.8274438888888902</v>
      </c>
      <c r="L452" s="9">
        <f>MAX(0,line_productivity[[#This Row],[working hours3]]-line_productivity[[#This Row],[total downtime in hr2]])</f>
        <v>2.54744388888889</v>
      </c>
      <c r="M452" s="13">
        <f>IF(line_productivity[[#This Row],[Total downtime in min]]&gt;85,85,line_productivity[[#This Row],[Total downtime in min]])</f>
        <v>16.8</v>
      </c>
      <c r="N452" s="9">
        <f>line_productivity[[#This Row],[total downtime in min 2]]/60</f>
        <v>0.28000000000000003</v>
      </c>
      <c r="O452" s="9">
        <f>IF(line_productivity[[#This Row],[total downtime in hrs]]&gt;line_productivity[[#This Row],[working hours of operator]],line_productivity[[#This Row],[working hours of operator]],line_productivity[[#This Row],[total downtime in hrs]])</f>
        <v>0.28000000000000003</v>
      </c>
      <c r="P452" s="9">
        <f>IF(line_productivity[[#This Row],[working hours of operator]]=line_productivity[[#This Row],[total downtime in hr2]],(line_productivity[[#This Row],[working hours of operator]]+line_productivity[[#This Row],[total downtime in hr2]])*0.9,line_productivity[[#This Row],[working hours of operator]])</f>
        <v>2.8274438888888902</v>
      </c>
    </row>
    <row r="453" spans="1:16" x14ac:dyDescent="0.25">
      <c r="A453" s="10">
        <v>45641</v>
      </c>
      <c r="B453" t="s">
        <v>22</v>
      </c>
      <c r="C453" s="8">
        <v>422562</v>
      </c>
      <c r="D453" t="s">
        <v>49</v>
      </c>
      <c r="E453" s="26" t="s">
        <v>828</v>
      </c>
      <c r="F453" s="25" t="s">
        <v>829</v>
      </c>
      <c r="G453" s="13">
        <v>1</v>
      </c>
      <c r="H453" s="13">
        <f>line_downtime[[#This Row],[total downtime in mins]]</f>
        <v>36</v>
      </c>
      <c r="I453" s="18" t="s">
        <v>109</v>
      </c>
      <c r="J453" t="str">
        <f t="shared" si="7"/>
        <v>Morning Shift</v>
      </c>
      <c r="K453" s="9">
        <f>IF(line_productivity[[#This Row],[End time]]&lt;line_productivity[[#This Row],[Start Time]],((line_productivity[[#This Row],[End time]]+1)-line_productivity[[#This Row],[Start Time]])*24,(line_productivity[[#This Row],[End time]]-line_productivity[[#This Row],[Start Time]])*24)</f>
        <v>2.8627722222222212</v>
      </c>
      <c r="L453" s="9">
        <f>MAX(0,line_productivity[[#This Row],[working hours3]]-line_productivity[[#This Row],[total downtime in hr2]])</f>
        <v>2.2627722222222211</v>
      </c>
      <c r="M453" s="13">
        <f>IF(line_productivity[[#This Row],[Total downtime in min]]&gt;85,85,line_productivity[[#This Row],[Total downtime in min]])</f>
        <v>36</v>
      </c>
      <c r="N453" s="9">
        <f>line_productivity[[#This Row],[total downtime in min 2]]/60</f>
        <v>0.6</v>
      </c>
      <c r="O453" s="9">
        <f>IF(line_productivity[[#This Row],[total downtime in hrs]]&gt;line_productivity[[#This Row],[working hours of operator]],line_productivity[[#This Row],[working hours of operator]],line_productivity[[#This Row],[total downtime in hrs]])</f>
        <v>0.6</v>
      </c>
      <c r="P453" s="9">
        <f>IF(line_productivity[[#This Row],[working hours of operator]]=line_productivity[[#This Row],[total downtime in hr2]],(line_productivity[[#This Row],[working hours of operator]]+line_productivity[[#This Row],[total downtime in hr2]])*0.9,line_productivity[[#This Row],[working hours of operator]])</f>
        <v>2.8627722222222212</v>
      </c>
    </row>
    <row r="454" spans="1:16" x14ac:dyDescent="0.25">
      <c r="A454" s="10">
        <v>45641</v>
      </c>
      <c r="B454" t="s">
        <v>21</v>
      </c>
      <c r="C454" s="8">
        <v>422563</v>
      </c>
      <c r="D454" t="s">
        <v>46</v>
      </c>
      <c r="E454" s="26" t="s">
        <v>830</v>
      </c>
      <c r="F454" s="25" t="s">
        <v>831</v>
      </c>
      <c r="G454" s="13">
        <v>1</v>
      </c>
      <c r="H454" s="13">
        <f>line_downtime[[#This Row],[total downtime in mins]]</f>
        <v>19.2</v>
      </c>
      <c r="I454" s="18" t="s">
        <v>107</v>
      </c>
      <c r="J454" t="str">
        <f t="shared" si="7"/>
        <v>Morning Shift</v>
      </c>
      <c r="K454" s="9">
        <f>IF(line_productivity[[#This Row],[End time]]&lt;line_productivity[[#This Row],[Start Time]],((line_productivity[[#This Row],[End time]]+1)-line_productivity[[#This Row],[Start Time]])*24,(line_productivity[[#This Row],[End time]]-line_productivity[[#This Row],[Start Time]])*24)</f>
        <v>2.6154127777777769</v>
      </c>
      <c r="L454" s="9">
        <f>MAX(0,line_productivity[[#This Row],[working hours3]]-line_productivity[[#This Row],[total downtime in hr2]])</f>
        <v>2.2954127777777771</v>
      </c>
      <c r="M454" s="13">
        <f>IF(line_productivity[[#This Row],[Total downtime in min]]&gt;85,85,line_productivity[[#This Row],[Total downtime in min]])</f>
        <v>19.2</v>
      </c>
      <c r="N454" s="9">
        <f>line_productivity[[#This Row],[total downtime in min 2]]/60</f>
        <v>0.32</v>
      </c>
      <c r="O454" s="9">
        <f>IF(line_productivity[[#This Row],[total downtime in hrs]]&gt;line_productivity[[#This Row],[working hours of operator]],line_productivity[[#This Row],[working hours of operator]],line_productivity[[#This Row],[total downtime in hrs]])</f>
        <v>0.32</v>
      </c>
      <c r="P454" s="9">
        <f>IF(line_productivity[[#This Row],[working hours of operator]]=line_productivity[[#This Row],[total downtime in hr2]],(line_productivity[[#This Row],[working hours of operator]]+line_productivity[[#This Row],[total downtime in hr2]])*0.9,line_productivity[[#This Row],[working hours of operator]])</f>
        <v>2.6154127777777769</v>
      </c>
    </row>
    <row r="455" spans="1:16" x14ac:dyDescent="0.25">
      <c r="A455" s="10">
        <v>45641</v>
      </c>
      <c r="B455" t="s">
        <v>22</v>
      </c>
      <c r="C455" s="8">
        <v>422564</v>
      </c>
      <c r="D455" t="s">
        <v>50</v>
      </c>
      <c r="E455" s="26" t="s">
        <v>832</v>
      </c>
      <c r="F455" s="25" t="s">
        <v>833</v>
      </c>
      <c r="G455" s="13">
        <v>1</v>
      </c>
      <c r="H455" s="13">
        <f>line_downtime[[#This Row],[total downtime in mins]]</f>
        <v>79.800000000000011</v>
      </c>
      <c r="I455" s="18" t="s">
        <v>88</v>
      </c>
      <c r="J455" t="str">
        <f t="shared" si="7"/>
        <v>Evening Shift</v>
      </c>
      <c r="K455" s="9">
        <f>IF(line_productivity[[#This Row],[End time]]&lt;line_productivity[[#This Row],[Start Time]],((line_productivity[[#This Row],[End time]]+1)-line_productivity[[#This Row],[Start Time]])*24,(line_productivity[[#This Row],[End time]]-line_productivity[[#This Row],[Start Time]])*24)</f>
        <v>2.5527366666666662</v>
      </c>
      <c r="L455" s="9">
        <f>MAX(0,line_productivity[[#This Row],[working hours3]]-line_productivity[[#This Row],[total downtime in hr2]])</f>
        <v>1.2227366666666659</v>
      </c>
      <c r="M455" s="13">
        <f>IF(line_productivity[[#This Row],[Total downtime in min]]&gt;85,85,line_productivity[[#This Row],[Total downtime in min]])</f>
        <v>79.800000000000011</v>
      </c>
      <c r="N455" s="9">
        <f>line_productivity[[#This Row],[total downtime in min 2]]/60</f>
        <v>1.3300000000000003</v>
      </c>
      <c r="O455" s="9">
        <f>IF(line_productivity[[#This Row],[total downtime in hrs]]&gt;line_productivity[[#This Row],[working hours of operator]],line_productivity[[#This Row],[working hours of operator]],line_productivity[[#This Row],[total downtime in hrs]])</f>
        <v>1.3300000000000003</v>
      </c>
      <c r="P455" s="9">
        <f>IF(line_productivity[[#This Row],[working hours of operator]]=line_productivity[[#This Row],[total downtime in hr2]],(line_productivity[[#This Row],[working hours of operator]]+line_productivity[[#This Row],[total downtime in hr2]])*0.9,line_productivity[[#This Row],[working hours of operator]])</f>
        <v>2.5527366666666662</v>
      </c>
    </row>
    <row r="456" spans="1:16" x14ac:dyDescent="0.25">
      <c r="A456" s="10">
        <v>45642</v>
      </c>
      <c r="B456" t="s">
        <v>20</v>
      </c>
      <c r="C456" s="8">
        <v>422565</v>
      </c>
      <c r="D456" t="s">
        <v>50</v>
      </c>
      <c r="E456" s="26" t="s">
        <v>126</v>
      </c>
      <c r="F456" s="25" t="s">
        <v>834</v>
      </c>
      <c r="G456" s="13">
        <v>1</v>
      </c>
      <c r="H456" s="13">
        <f>line_downtime[[#This Row],[total downtime in mins]]</f>
        <v>45.6</v>
      </c>
      <c r="I456" s="18" t="s">
        <v>68</v>
      </c>
      <c r="J456" t="str">
        <f t="shared" si="7"/>
        <v>Morning Shift</v>
      </c>
      <c r="K456" s="9">
        <f>IF(line_productivity[[#This Row],[End time]]&lt;line_productivity[[#This Row],[Start Time]],((line_productivity[[#This Row],[End time]]+1)-line_productivity[[#This Row],[Start Time]])*24,(line_productivity[[#This Row],[End time]]-line_productivity[[#This Row],[Start Time]])*24)</f>
        <v>2.2128372222222232</v>
      </c>
      <c r="L456" s="9">
        <f>MAX(0,line_productivity[[#This Row],[working hours3]]-line_productivity[[#This Row],[total downtime in hr2]])</f>
        <v>1.4528372222222232</v>
      </c>
      <c r="M456" s="13">
        <f>IF(line_productivity[[#This Row],[Total downtime in min]]&gt;85,85,line_productivity[[#This Row],[Total downtime in min]])</f>
        <v>45.6</v>
      </c>
      <c r="N456" s="9">
        <f>line_productivity[[#This Row],[total downtime in min 2]]/60</f>
        <v>0.76</v>
      </c>
      <c r="O456" s="9">
        <f>IF(line_productivity[[#This Row],[total downtime in hrs]]&gt;line_productivity[[#This Row],[working hours of operator]],line_productivity[[#This Row],[working hours of operator]],line_productivity[[#This Row],[total downtime in hrs]])</f>
        <v>0.76</v>
      </c>
      <c r="P456" s="9">
        <f>IF(line_productivity[[#This Row],[working hours of operator]]=line_productivity[[#This Row],[total downtime in hr2]],(line_productivity[[#This Row],[working hours of operator]]+line_productivity[[#This Row],[total downtime in hr2]])*0.9,line_productivity[[#This Row],[working hours of operator]])</f>
        <v>2.2128372222222232</v>
      </c>
    </row>
    <row r="457" spans="1:16" x14ac:dyDescent="0.25">
      <c r="A457" s="10">
        <v>45642</v>
      </c>
      <c r="B457" t="s">
        <v>22</v>
      </c>
      <c r="C457" s="8">
        <v>422566</v>
      </c>
      <c r="D457" t="s">
        <v>52</v>
      </c>
      <c r="E457" s="26" t="s">
        <v>835</v>
      </c>
      <c r="F457" s="25" t="s">
        <v>836</v>
      </c>
      <c r="G457" s="13">
        <v>1</v>
      </c>
      <c r="H457" s="13">
        <f>line_downtime[[#This Row],[total downtime in mins]]</f>
        <v>47.399999999999991</v>
      </c>
      <c r="I457" s="18" t="s">
        <v>88</v>
      </c>
      <c r="J457" t="str">
        <f t="shared" si="7"/>
        <v>Morning Shift</v>
      </c>
      <c r="K457" s="9">
        <f>IF(line_productivity[[#This Row],[End time]]&lt;line_productivity[[#This Row],[Start Time]],((line_productivity[[#This Row],[End time]]+1)-line_productivity[[#This Row],[Start Time]])*24,(line_productivity[[#This Row],[End time]]-line_productivity[[#This Row],[Start Time]])*24)</f>
        <v>2.3804277777777783</v>
      </c>
      <c r="L457" s="9">
        <f>MAX(0,line_productivity[[#This Row],[working hours3]]-line_productivity[[#This Row],[total downtime in hr2]])</f>
        <v>1.5904277777777784</v>
      </c>
      <c r="M457" s="13">
        <f>IF(line_productivity[[#This Row],[Total downtime in min]]&gt;85,85,line_productivity[[#This Row],[Total downtime in min]])</f>
        <v>47.399999999999991</v>
      </c>
      <c r="N457" s="9">
        <f>line_productivity[[#This Row],[total downtime in min 2]]/60</f>
        <v>0.78999999999999981</v>
      </c>
      <c r="O457" s="9">
        <f>IF(line_productivity[[#This Row],[total downtime in hrs]]&gt;line_productivity[[#This Row],[working hours of operator]],line_productivity[[#This Row],[working hours of operator]],line_productivity[[#This Row],[total downtime in hrs]])</f>
        <v>0.78999999999999981</v>
      </c>
      <c r="P457" s="9">
        <f>IF(line_productivity[[#This Row],[working hours of operator]]=line_productivity[[#This Row],[total downtime in hr2]],(line_productivity[[#This Row],[working hours of operator]]+line_productivity[[#This Row],[total downtime in hr2]])*0.9,line_productivity[[#This Row],[working hours of operator]])</f>
        <v>2.3804277777777783</v>
      </c>
    </row>
    <row r="458" spans="1:16" x14ac:dyDescent="0.25">
      <c r="A458" s="10">
        <v>45642</v>
      </c>
      <c r="B458" t="s">
        <v>18</v>
      </c>
      <c r="C458" s="8">
        <v>422567</v>
      </c>
      <c r="D458" t="s">
        <v>46</v>
      </c>
      <c r="E458" s="26" t="s">
        <v>837</v>
      </c>
      <c r="F458" s="25" t="s">
        <v>838</v>
      </c>
      <c r="G458" s="13">
        <v>1</v>
      </c>
      <c r="H458" s="13">
        <f>line_downtime[[#This Row],[total downtime in mins]]</f>
        <v>49.8</v>
      </c>
      <c r="I458" s="18" t="s">
        <v>81</v>
      </c>
      <c r="J458" t="str">
        <f t="shared" si="7"/>
        <v>Morning Shift</v>
      </c>
      <c r="K458" s="9">
        <f>IF(line_productivity[[#This Row],[End time]]&lt;line_productivity[[#This Row],[Start Time]],((line_productivity[[#This Row],[End time]]+1)-line_productivity[[#This Row],[Start Time]])*24,(line_productivity[[#This Row],[End time]]-line_productivity[[#This Row],[Start Time]])*24)</f>
        <v>1.6140988888888876</v>
      </c>
      <c r="L458" s="9">
        <f>MAX(0,line_productivity[[#This Row],[working hours3]]-line_productivity[[#This Row],[total downtime in hr2]])</f>
        <v>0.78409888888888768</v>
      </c>
      <c r="M458" s="13">
        <f>IF(line_productivity[[#This Row],[Total downtime in min]]&gt;85,85,line_productivity[[#This Row],[Total downtime in min]])</f>
        <v>49.8</v>
      </c>
      <c r="N458" s="9">
        <f>line_productivity[[#This Row],[total downtime in min 2]]/60</f>
        <v>0.83</v>
      </c>
      <c r="O458" s="9">
        <f>IF(line_productivity[[#This Row],[total downtime in hrs]]&gt;line_productivity[[#This Row],[working hours of operator]],line_productivity[[#This Row],[working hours of operator]],line_productivity[[#This Row],[total downtime in hrs]])</f>
        <v>0.83</v>
      </c>
      <c r="P458" s="9">
        <f>IF(line_productivity[[#This Row],[working hours of operator]]=line_productivity[[#This Row],[total downtime in hr2]],(line_productivity[[#This Row],[working hours of operator]]+line_productivity[[#This Row],[total downtime in hr2]])*0.9,line_productivity[[#This Row],[working hours of operator]])</f>
        <v>1.6140988888888876</v>
      </c>
    </row>
    <row r="459" spans="1:16" x14ac:dyDescent="0.25">
      <c r="A459" s="10">
        <v>45642</v>
      </c>
      <c r="B459" t="s">
        <v>21</v>
      </c>
      <c r="C459" s="8">
        <v>422568</v>
      </c>
      <c r="D459" t="s">
        <v>44</v>
      </c>
      <c r="E459" s="26" t="s">
        <v>839</v>
      </c>
      <c r="F459" s="25" t="s">
        <v>840</v>
      </c>
      <c r="G459" s="13">
        <v>1</v>
      </c>
      <c r="H459" s="13">
        <f>line_downtime[[#This Row],[total downtime in mins]]</f>
        <v>54</v>
      </c>
      <c r="I459" s="18" t="s">
        <v>92</v>
      </c>
      <c r="J459" t="str">
        <f t="shared" si="7"/>
        <v>Evening Shift</v>
      </c>
      <c r="K459" s="9">
        <f>IF(line_productivity[[#This Row],[End time]]&lt;line_productivity[[#This Row],[Start Time]],((line_productivity[[#This Row],[End time]]+1)-line_productivity[[#This Row],[Start Time]])*24,(line_productivity[[#This Row],[End time]]-line_productivity[[#This Row],[Start Time]])*24)</f>
        <v>2.4755694444444414</v>
      </c>
      <c r="L459" s="9">
        <f>MAX(0,line_productivity[[#This Row],[working hours3]]-line_productivity[[#This Row],[total downtime in hr2]])</f>
        <v>1.5755694444444415</v>
      </c>
      <c r="M459" s="13">
        <f>IF(line_productivity[[#This Row],[Total downtime in min]]&gt;85,85,line_productivity[[#This Row],[Total downtime in min]])</f>
        <v>54</v>
      </c>
      <c r="N459" s="9">
        <f>line_productivity[[#This Row],[total downtime in min 2]]/60</f>
        <v>0.9</v>
      </c>
      <c r="O459" s="9">
        <f>IF(line_productivity[[#This Row],[total downtime in hrs]]&gt;line_productivity[[#This Row],[working hours of operator]],line_productivity[[#This Row],[working hours of operator]],line_productivity[[#This Row],[total downtime in hrs]])</f>
        <v>0.9</v>
      </c>
      <c r="P459" s="9">
        <f>IF(line_productivity[[#This Row],[working hours of operator]]=line_productivity[[#This Row],[total downtime in hr2]],(line_productivity[[#This Row],[working hours of operator]]+line_productivity[[#This Row],[total downtime in hr2]])*0.9,line_productivity[[#This Row],[working hours of operator]])</f>
        <v>2.4755694444444414</v>
      </c>
    </row>
    <row r="460" spans="1:16" x14ac:dyDescent="0.25">
      <c r="A460" s="10">
        <v>45643</v>
      </c>
      <c r="B460" t="s">
        <v>21</v>
      </c>
      <c r="C460" s="8">
        <v>422569</v>
      </c>
      <c r="D460" t="s">
        <v>52</v>
      </c>
      <c r="E460" s="26" t="s">
        <v>126</v>
      </c>
      <c r="F460" s="25" t="s">
        <v>841</v>
      </c>
      <c r="G460" s="13">
        <v>1</v>
      </c>
      <c r="H460" s="13">
        <f>line_downtime[[#This Row],[total downtime in mins]]</f>
        <v>16.200000000000003</v>
      </c>
      <c r="I460" s="18" t="s">
        <v>83</v>
      </c>
      <c r="J460" t="str">
        <f t="shared" si="7"/>
        <v>Morning Shift</v>
      </c>
      <c r="K460" s="9">
        <f>IF(line_productivity[[#This Row],[End time]]&lt;line_productivity[[#This Row],[Start Time]],((line_productivity[[#This Row],[End time]]+1)-line_productivity[[#This Row],[Start Time]])*24,(line_productivity[[#This Row],[End time]]-line_productivity[[#This Row],[Start Time]])*24)</f>
        <v>2.4035002777777792</v>
      </c>
      <c r="L460" s="9">
        <f>MAX(0,line_productivity[[#This Row],[working hours3]]-line_productivity[[#This Row],[total downtime in hr2]])</f>
        <v>2.1335002777777792</v>
      </c>
      <c r="M460" s="13">
        <f>IF(line_productivity[[#This Row],[Total downtime in min]]&gt;85,85,line_productivity[[#This Row],[Total downtime in min]])</f>
        <v>16.200000000000003</v>
      </c>
      <c r="N460" s="9">
        <f>line_productivity[[#This Row],[total downtime in min 2]]/60</f>
        <v>0.27000000000000007</v>
      </c>
      <c r="O460" s="9">
        <f>IF(line_productivity[[#This Row],[total downtime in hrs]]&gt;line_productivity[[#This Row],[working hours of operator]],line_productivity[[#This Row],[working hours of operator]],line_productivity[[#This Row],[total downtime in hrs]])</f>
        <v>0.27000000000000007</v>
      </c>
      <c r="P460" s="9">
        <f>IF(line_productivity[[#This Row],[working hours of operator]]=line_productivity[[#This Row],[total downtime in hr2]],(line_productivity[[#This Row],[working hours of operator]]+line_productivity[[#This Row],[total downtime in hr2]])*0.9,line_productivity[[#This Row],[working hours of operator]])</f>
        <v>2.4035002777777792</v>
      </c>
    </row>
    <row r="461" spans="1:16" x14ac:dyDescent="0.25">
      <c r="A461" s="10">
        <v>45643</v>
      </c>
      <c r="B461" t="s">
        <v>18</v>
      </c>
      <c r="C461" s="8">
        <v>422570</v>
      </c>
      <c r="D461" t="s">
        <v>49</v>
      </c>
      <c r="E461" s="26" t="s">
        <v>842</v>
      </c>
      <c r="F461" s="25" t="s">
        <v>843</v>
      </c>
      <c r="G461" s="13">
        <v>1</v>
      </c>
      <c r="H461" s="13">
        <f>line_downtime[[#This Row],[total downtime in mins]]</f>
        <v>9.6</v>
      </c>
      <c r="I461" s="18" t="s">
        <v>74</v>
      </c>
      <c r="J461" t="str">
        <f t="shared" si="7"/>
        <v>Morning Shift</v>
      </c>
      <c r="K461" s="9">
        <f>IF(line_productivity[[#This Row],[End time]]&lt;line_productivity[[#This Row],[Start Time]],((line_productivity[[#This Row],[End time]]+1)-line_productivity[[#This Row],[Start Time]])*24,(line_productivity[[#This Row],[End time]]-line_productivity[[#This Row],[Start Time]])*24)</f>
        <v>2.6989216666666653</v>
      </c>
      <c r="L461" s="9">
        <f>MAX(0,line_productivity[[#This Row],[working hours3]]-line_productivity[[#This Row],[total downtime in hr2]])</f>
        <v>2.5389216666666652</v>
      </c>
      <c r="M461" s="13">
        <f>IF(line_productivity[[#This Row],[Total downtime in min]]&gt;85,85,line_productivity[[#This Row],[Total downtime in min]])</f>
        <v>9.6</v>
      </c>
      <c r="N461" s="9">
        <f>line_productivity[[#This Row],[total downtime in min 2]]/60</f>
        <v>0.16</v>
      </c>
      <c r="O461" s="9">
        <f>IF(line_productivity[[#This Row],[total downtime in hrs]]&gt;line_productivity[[#This Row],[working hours of operator]],line_productivity[[#This Row],[working hours of operator]],line_productivity[[#This Row],[total downtime in hrs]])</f>
        <v>0.16</v>
      </c>
      <c r="P461" s="9">
        <f>IF(line_productivity[[#This Row],[working hours of operator]]=line_productivity[[#This Row],[total downtime in hr2]],(line_productivity[[#This Row],[working hours of operator]]+line_productivity[[#This Row],[total downtime in hr2]])*0.9,line_productivity[[#This Row],[working hours of operator]])</f>
        <v>2.6989216666666653</v>
      </c>
    </row>
    <row r="462" spans="1:16" x14ac:dyDescent="0.25">
      <c r="A462" s="10">
        <v>45643</v>
      </c>
      <c r="B462" t="s">
        <v>22</v>
      </c>
      <c r="C462" s="8">
        <v>422571</v>
      </c>
      <c r="D462" t="s">
        <v>46</v>
      </c>
      <c r="E462" s="26" t="s">
        <v>844</v>
      </c>
      <c r="F462" s="25" t="s">
        <v>845</v>
      </c>
      <c r="G462" s="13">
        <v>1</v>
      </c>
      <c r="H462" s="13">
        <f>line_downtime[[#This Row],[total downtime in mins]]</f>
        <v>58.2</v>
      </c>
      <c r="I462" s="18" t="s">
        <v>68</v>
      </c>
      <c r="J462" t="str">
        <f t="shared" si="7"/>
        <v>Morning Shift</v>
      </c>
      <c r="K462" s="9">
        <f>IF(line_productivity[[#This Row],[End time]]&lt;line_productivity[[#This Row],[Start Time]],((line_productivity[[#This Row],[End time]]+1)-line_productivity[[#This Row],[Start Time]])*24,(line_productivity[[#This Row],[End time]]-line_productivity[[#This Row],[Start Time]])*24)</f>
        <v>2.7953377777777773</v>
      </c>
      <c r="L462" s="9">
        <f>MAX(0,line_productivity[[#This Row],[working hours3]]-line_productivity[[#This Row],[total downtime in hr2]])</f>
        <v>1.8253377777777771</v>
      </c>
      <c r="M462" s="13">
        <f>IF(line_productivity[[#This Row],[Total downtime in min]]&gt;85,85,line_productivity[[#This Row],[Total downtime in min]])</f>
        <v>58.2</v>
      </c>
      <c r="N462" s="9">
        <f>line_productivity[[#This Row],[total downtime in min 2]]/60</f>
        <v>0.97000000000000008</v>
      </c>
      <c r="O462" s="9">
        <f>IF(line_productivity[[#This Row],[total downtime in hrs]]&gt;line_productivity[[#This Row],[working hours of operator]],line_productivity[[#This Row],[working hours of operator]],line_productivity[[#This Row],[total downtime in hrs]])</f>
        <v>0.97000000000000008</v>
      </c>
      <c r="P462" s="9">
        <f>IF(line_productivity[[#This Row],[working hours of operator]]=line_productivity[[#This Row],[total downtime in hr2]],(line_productivity[[#This Row],[working hours of operator]]+line_productivity[[#This Row],[total downtime in hr2]])*0.9,line_productivity[[#This Row],[working hours of operator]])</f>
        <v>2.7953377777777773</v>
      </c>
    </row>
    <row r="463" spans="1:16" x14ac:dyDescent="0.25">
      <c r="A463" s="10">
        <v>45643</v>
      </c>
      <c r="B463" t="s">
        <v>20</v>
      </c>
      <c r="C463" s="8">
        <v>422572</v>
      </c>
      <c r="D463" t="s">
        <v>52</v>
      </c>
      <c r="E463" s="26" t="s">
        <v>846</v>
      </c>
      <c r="F463" s="25" t="s">
        <v>847</v>
      </c>
      <c r="G463" s="13">
        <v>1</v>
      </c>
      <c r="H463" s="13">
        <f>line_downtime[[#This Row],[total downtime in mins]]</f>
        <v>7.8000000000000007</v>
      </c>
      <c r="I463" s="18" t="s">
        <v>74</v>
      </c>
      <c r="J463" t="str">
        <f t="shared" si="7"/>
        <v>Evening Shift</v>
      </c>
      <c r="K463" s="9">
        <f>IF(line_productivity[[#This Row],[End time]]&lt;line_productivity[[#This Row],[Start Time]],((line_productivity[[#This Row],[End time]]+1)-line_productivity[[#This Row],[Start Time]])*24,(line_productivity[[#This Row],[End time]]-line_productivity[[#This Row],[Start Time]])*24)</f>
        <v>2.1710769444444447</v>
      </c>
      <c r="L463" s="9">
        <f>MAX(0,line_productivity[[#This Row],[working hours3]]-line_productivity[[#This Row],[total downtime in hr2]])</f>
        <v>2.0410769444444448</v>
      </c>
      <c r="M463" s="13">
        <f>IF(line_productivity[[#This Row],[Total downtime in min]]&gt;85,85,line_productivity[[#This Row],[Total downtime in min]])</f>
        <v>7.8000000000000007</v>
      </c>
      <c r="N463" s="9">
        <f>line_productivity[[#This Row],[total downtime in min 2]]/60</f>
        <v>0.13</v>
      </c>
      <c r="O463" s="9">
        <f>IF(line_productivity[[#This Row],[total downtime in hrs]]&gt;line_productivity[[#This Row],[working hours of operator]],line_productivity[[#This Row],[working hours of operator]],line_productivity[[#This Row],[total downtime in hrs]])</f>
        <v>0.13</v>
      </c>
      <c r="P463" s="9">
        <f>IF(line_productivity[[#This Row],[working hours of operator]]=line_productivity[[#This Row],[total downtime in hr2]],(line_productivity[[#This Row],[working hours of operator]]+line_productivity[[#This Row],[total downtime in hr2]])*0.9,line_productivity[[#This Row],[working hours of operator]])</f>
        <v>2.1710769444444447</v>
      </c>
    </row>
    <row r="464" spans="1:16" x14ac:dyDescent="0.25">
      <c r="A464" s="10">
        <v>45644</v>
      </c>
      <c r="B464" t="s">
        <v>21</v>
      </c>
      <c r="C464" s="8">
        <v>422573</v>
      </c>
      <c r="D464" t="s">
        <v>45</v>
      </c>
      <c r="E464" s="26" t="s">
        <v>126</v>
      </c>
      <c r="F464" s="25" t="s">
        <v>848</v>
      </c>
      <c r="G464" s="13">
        <v>1</v>
      </c>
      <c r="H464" s="13">
        <f>line_downtime[[#This Row],[total downtime in mins]]</f>
        <v>7.2</v>
      </c>
      <c r="I464" s="18" t="s">
        <v>74</v>
      </c>
      <c r="J464" t="str">
        <f t="shared" si="7"/>
        <v>Morning Shift</v>
      </c>
      <c r="K464" s="9">
        <f>IF(line_productivity[[#This Row],[End time]]&lt;line_productivity[[#This Row],[Start Time]],((line_productivity[[#This Row],[End time]]+1)-line_productivity[[#This Row],[Start Time]])*24,(line_productivity[[#This Row],[End time]]-line_productivity[[#This Row],[Start Time]])*24)</f>
        <v>2.2701902777777772</v>
      </c>
      <c r="L464" s="9">
        <f>MAX(0,line_productivity[[#This Row],[working hours3]]-line_productivity[[#This Row],[total downtime in hr2]])</f>
        <v>2.150190277777777</v>
      </c>
      <c r="M464" s="13">
        <f>IF(line_productivity[[#This Row],[Total downtime in min]]&gt;85,85,line_productivity[[#This Row],[Total downtime in min]])</f>
        <v>7.2</v>
      </c>
      <c r="N464" s="9">
        <f>line_productivity[[#This Row],[total downtime in min 2]]/60</f>
        <v>0.12000000000000001</v>
      </c>
      <c r="O464" s="9">
        <f>IF(line_productivity[[#This Row],[total downtime in hrs]]&gt;line_productivity[[#This Row],[working hours of operator]],line_productivity[[#This Row],[working hours of operator]],line_productivity[[#This Row],[total downtime in hrs]])</f>
        <v>0.12000000000000001</v>
      </c>
      <c r="P464" s="9">
        <f>IF(line_productivity[[#This Row],[working hours of operator]]=line_productivity[[#This Row],[total downtime in hr2]],(line_productivity[[#This Row],[working hours of operator]]+line_productivity[[#This Row],[total downtime in hr2]])*0.9,line_productivity[[#This Row],[working hours of operator]])</f>
        <v>2.2701902777777772</v>
      </c>
    </row>
    <row r="465" spans="1:16" x14ac:dyDescent="0.25">
      <c r="A465" s="10">
        <v>45644</v>
      </c>
      <c r="B465" t="s">
        <v>18</v>
      </c>
      <c r="C465" s="8">
        <v>422574</v>
      </c>
      <c r="D465" t="s">
        <v>47</v>
      </c>
      <c r="E465" s="26" t="s">
        <v>849</v>
      </c>
      <c r="F465" s="25" t="s">
        <v>850</v>
      </c>
      <c r="G465" s="13">
        <v>1</v>
      </c>
      <c r="H465" s="13">
        <f>line_downtime[[#This Row],[total downtime in mins]]</f>
        <v>30.6</v>
      </c>
      <c r="I465" s="18" t="s">
        <v>95</v>
      </c>
      <c r="J465" t="str">
        <f t="shared" si="7"/>
        <v>Morning Shift</v>
      </c>
      <c r="K465" s="9">
        <f>IF(line_productivity[[#This Row],[End time]]&lt;line_productivity[[#This Row],[Start Time]],((line_productivity[[#This Row],[End time]]+1)-line_productivity[[#This Row],[Start Time]])*24,(line_productivity[[#This Row],[End time]]-line_productivity[[#This Row],[Start Time]])*24)</f>
        <v>2.3283394444444441</v>
      </c>
      <c r="L465" s="9">
        <f>MAX(0,line_productivity[[#This Row],[working hours3]]-line_productivity[[#This Row],[total downtime in hr2]])</f>
        <v>1.8183394444444441</v>
      </c>
      <c r="M465" s="13">
        <f>IF(line_productivity[[#This Row],[Total downtime in min]]&gt;85,85,line_productivity[[#This Row],[Total downtime in min]])</f>
        <v>30.6</v>
      </c>
      <c r="N465" s="9">
        <f>line_productivity[[#This Row],[total downtime in min 2]]/60</f>
        <v>0.51</v>
      </c>
      <c r="O465" s="9">
        <f>IF(line_productivity[[#This Row],[total downtime in hrs]]&gt;line_productivity[[#This Row],[working hours of operator]],line_productivity[[#This Row],[working hours of operator]],line_productivity[[#This Row],[total downtime in hrs]])</f>
        <v>0.51</v>
      </c>
      <c r="P465" s="9">
        <f>IF(line_productivity[[#This Row],[working hours of operator]]=line_productivity[[#This Row],[total downtime in hr2]],(line_productivity[[#This Row],[working hours of operator]]+line_productivity[[#This Row],[total downtime in hr2]])*0.9,line_productivity[[#This Row],[working hours of operator]])</f>
        <v>2.3283394444444441</v>
      </c>
    </row>
    <row r="466" spans="1:16" x14ac:dyDescent="0.25">
      <c r="A466" s="10">
        <v>45644</v>
      </c>
      <c r="B466" t="s">
        <v>21</v>
      </c>
      <c r="C466" s="8">
        <v>422575</v>
      </c>
      <c r="D466" t="s">
        <v>52</v>
      </c>
      <c r="E466" s="26" t="s">
        <v>851</v>
      </c>
      <c r="F466" s="25" t="s">
        <v>852</v>
      </c>
      <c r="G466" s="13">
        <v>1</v>
      </c>
      <c r="H466" s="13">
        <f>line_downtime[[#This Row],[total downtime in mins]]</f>
        <v>52.8</v>
      </c>
      <c r="I466" s="18" t="s">
        <v>78</v>
      </c>
      <c r="J466" t="str">
        <f t="shared" si="7"/>
        <v>Morning Shift</v>
      </c>
      <c r="K466" s="9">
        <f>IF(line_productivity[[#This Row],[End time]]&lt;line_productivity[[#This Row],[Start Time]],((line_productivity[[#This Row],[End time]]+1)-line_productivity[[#This Row],[Start Time]])*24,(line_productivity[[#This Row],[End time]]-line_productivity[[#This Row],[Start Time]])*24)</f>
        <v>2.6463822222222197</v>
      </c>
      <c r="L466" s="9">
        <f>MAX(0,line_productivity[[#This Row],[working hours3]]-line_productivity[[#This Row],[total downtime in hr2]])</f>
        <v>1.7663822222222199</v>
      </c>
      <c r="M466" s="13">
        <f>IF(line_productivity[[#This Row],[Total downtime in min]]&gt;85,85,line_productivity[[#This Row],[Total downtime in min]])</f>
        <v>52.8</v>
      </c>
      <c r="N466" s="9">
        <f>line_productivity[[#This Row],[total downtime in min 2]]/60</f>
        <v>0.88</v>
      </c>
      <c r="O466" s="9">
        <f>IF(line_productivity[[#This Row],[total downtime in hrs]]&gt;line_productivity[[#This Row],[working hours of operator]],line_productivity[[#This Row],[working hours of operator]],line_productivity[[#This Row],[total downtime in hrs]])</f>
        <v>0.88</v>
      </c>
      <c r="P466" s="9">
        <f>IF(line_productivity[[#This Row],[working hours of operator]]=line_productivity[[#This Row],[total downtime in hr2]],(line_productivity[[#This Row],[working hours of operator]]+line_productivity[[#This Row],[total downtime in hr2]])*0.9,line_productivity[[#This Row],[working hours of operator]])</f>
        <v>2.6463822222222197</v>
      </c>
    </row>
    <row r="467" spans="1:16" x14ac:dyDescent="0.25">
      <c r="A467" s="10">
        <v>45644</v>
      </c>
      <c r="B467" t="s">
        <v>18</v>
      </c>
      <c r="C467" s="8">
        <v>422576</v>
      </c>
      <c r="D467" t="s">
        <v>52</v>
      </c>
      <c r="E467" s="26" t="s">
        <v>853</v>
      </c>
      <c r="F467" s="25" t="s">
        <v>854</v>
      </c>
      <c r="G467" s="13">
        <v>1</v>
      </c>
      <c r="H467" s="13">
        <f>line_downtime[[#This Row],[total downtime in mins]]</f>
        <v>30</v>
      </c>
      <c r="I467" s="18" t="s">
        <v>76</v>
      </c>
      <c r="J467" t="str">
        <f t="shared" si="7"/>
        <v>Evening Shift</v>
      </c>
      <c r="K467" s="9">
        <f>IF(line_productivity[[#This Row],[End time]]&lt;line_productivity[[#This Row],[Start Time]],((line_productivity[[#This Row],[End time]]+1)-line_productivity[[#This Row],[Start Time]])*24,(line_productivity[[#This Row],[End time]]-line_productivity[[#This Row],[Start Time]])*24)</f>
        <v>2.3438052777777765</v>
      </c>
      <c r="L467" s="9">
        <f>MAX(0,line_productivity[[#This Row],[working hours3]]-line_productivity[[#This Row],[total downtime in hr2]])</f>
        <v>1.8438052777777765</v>
      </c>
      <c r="M467" s="13">
        <f>IF(line_productivity[[#This Row],[Total downtime in min]]&gt;85,85,line_productivity[[#This Row],[Total downtime in min]])</f>
        <v>30</v>
      </c>
      <c r="N467" s="9">
        <f>line_productivity[[#This Row],[total downtime in min 2]]/60</f>
        <v>0.5</v>
      </c>
      <c r="O467" s="9">
        <f>IF(line_productivity[[#This Row],[total downtime in hrs]]&gt;line_productivity[[#This Row],[working hours of operator]],line_productivity[[#This Row],[working hours of operator]],line_productivity[[#This Row],[total downtime in hrs]])</f>
        <v>0.5</v>
      </c>
      <c r="P467" s="9">
        <f>IF(line_productivity[[#This Row],[working hours of operator]]=line_productivity[[#This Row],[total downtime in hr2]],(line_productivity[[#This Row],[working hours of operator]]+line_productivity[[#This Row],[total downtime in hr2]])*0.9,line_productivity[[#This Row],[working hours of operator]])</f>
        <v>2.3438052777777765</v>
      </c>
    </row>
    <row r="468" spans="1:16" x14ac:dyDescent="0.25">
      <c r="A468" s="10">
        <v>45645</v>
      </c>
      <c r="B468" t="s">
        <v>21</v>
      </c>
      <c r="C468" s="8">
        <v>422577</v>
      </c>
      <c r="D468" t="s">
        <v>51</v>
      </c>
      <c r="E468" s="26" t="s">
        <v>126</v>
      </c>
      <c r="F468" s="25" t="s">
        <v>855</v>
      </c>
      <c r="G468" s="13">
        <v>1</v>
      </c>
      <c r="H468" s="13">
        <f>line_downtime[[#This Row],[total downtime in mins]]</f>
        <v>23.4</v>
      </c>
      <c r="I468" s="18" t="s">
        <v>68</v>
      </c>
      <c r="J468" t="str">
        <f t="shared" si="7"/>
        <v>Morning Shift</v>
      </c>
      <c r="K468" s="9">
        <f>IF(line_productivity[[#This Row],[End time]]&lt;line_productivity[[#This Row],[Start Time]],((line_productivity[[#This Row],[End time]]+1)-line_productivity[[#This Row],[Start Time]])*24,(line_productivity[[#This Row],[End time]]-line_productivity[[#This Row],[Start Time]])*24)</f>
        <v>2.5533186111111115</v>
      </c>
      <c r="L468" s="9">
        <f>MAX(0,line_productivity[[#This Row],[working hours3]]-line_productivity[[#This Row],[total downtime in hr2]])</f>
        <v>2.1633186111111113</v>
      </c>
      <c r="M468" s="13">
        <f>IF(line_productivity[[#This Row],[Total downtime in min]]&gt;85,85,line_productivity[[#This Row],[Total downtime in min]])</f>
        <v>23.4</v>
      </c>
      <c r="N468" s="9">
        <f>line_productivity[[#This Row],[total downtime in min 2]]/60</f>
        <v>0.38999999999999996</v>
      </c>
      <c r="O468" s="9">
        <f>IF(line_productivity[[#This Row],[total downtime in hrs]]&gt;line_productivity[[#This Row],[working hours of operator]],line_productivity[[#This Row],[working hours of operator]],line_productivity[[#This Row],[total downtime in hrs]])</f>
        <v>0.38999999999999996</v>
      </c>
      <c r="P468" s="9">
        <f>IF(line_productivity[[#This Row],[working hours of operator]]=line_productivity[[#This Row],[total downtime in hr2]],(line_productivity[[#This Row],[working hours of operator]]+line_productivity[[#This Row],[total downtime in hr2]])*0.9,line_productivity[[#This Row],[working hours of operator]])</f>
        <v>2.5533186111111115</v>
      </c>
    </row>
    <row r="469" spans="1:16" x14ac:dyDescent="0.25">
      <c r="A469" s="10">
        <v>45645</v>
      </c>
      <c r="B469" t="s">
        <v>19</v>
      </c>
      <c r="C469" s="8">
        <v>422578</v>
      </c>
      <c r="D469" t="s">
        <v>45</v>
      </c>
      <c r="E469" s="26" t="s">
        <v>856</v>
      </c>
      <c r="F469" s="25" t="s">
        <v>857</v>
      </c>
      <c r="G469" s="13">
        <v>1</v>
      </c>
      <c r="H469" s="13">
        <f>line_downtime[[#This Row],[total downtime in mins]]</f>
        <v>59.4</v>
      </c>
      <c r="I469" s="18" t="s">
        <v>76</v>
      </c>
      <c r="J469" t="str">
        <f t="shared" si="7"/>
        <v>Morning Shift</v>
      </c>
      <c r="K469" s="9">
        <f>IF(line_productivity[[#This Row],[End time]]&lt;line_productivity[[#This Row],[Start Time]],((line_productivity[[#This Row],[End time]]+1)-line_productivity[[#This Row],[Start Time]])*24,(line_productivity[[#This Row],[End time]]-line_productivity[[#This Row],[Start Time]])*24)</f>
        <v>2.9772480555555534</v>
      </c>
      <c r="L469" s="9">
        <f>MAX(0,line_productivity[[#This Row],[working hours3]]-line_productivity[[#This Row],[total downtime in hr2]])</f>
        <v>1.9872480555555534</v>
      </c>
      <c r="M469" s="13">
        <f>IF(line_productivity[[#This Row],[Total downtime in min]]&gt;85,85,line_productivity[[#This Row],[Total downtime in min]])</f>
        <v>59.4</v>
      </c>
      <c r="N469" s="9">
        <f>line_productivity[[#This Row],[total downtime in min 2]]/60</f>
        <v>0.99</v>
      </c>
      <c r="O469" s="9">
        <f>IF(line_productivity[[#This Row],[total downtime in hrs]]&gt;line_productivity[[#This Row],[working hours of operator]],line_productivity[[#This Row],[working hours of operator]],line_productivity[[#This Row],[total downtime in hrs]])</f>
        <v>0.99</v>
      </c>
      <c r="P469" s="9">
        <f>IF(line_productivity[[#This Row],[working hours of operator]]=line_productivity[[#This Row],[total downtime in hr2]],(line_productivity[[#This Row],[working hours of operator]]+line_productivity[[#This Row],[total downtime in hr2]])*0.9,line_productivity[[#This Row],[working hours of operator]])</f>
        <v>2.9772480555555534</v>
      </c>
    </row>
    <row r="470" spans="1:16" x14ac:dyDescent="0.25">
      <c r="A470" s="10">
        <v>45645</v>
      </c>
      <c r="B470" t="s">
        <v>20</v>
      </c>
      <c r="C470" s="8">
        <v>422579</v>
      </c>
      <c r="D470" t="s">
        <v>48</v>
      </c>
      <c r="E470" s="26" t="s">
        <v>858</v>
      </c>
      <c r="F470" s="25" t="s">
        <v>859</v>
      </c>
      <c r="G470" s="13">
        <v>1</v>
      </c>
      <c r="H470" s="13">
        <f>line_downtime[[#This Row],[total downtime in mins]]</f>
        <v>10.199999999999999</v>
      </c>
      <c r="I470" s="18" t="s">
        <v>74</v>
      </c>
      <c r="J470" t="str">
        <f t="shared" si="7"/>
        <v>Morning Shift</v>
      </c>
      <c r="K470" s="9">
        <f>IF(line_productivity[[#This Row],[End time]]&lt;line_productivity[[#This Row],[Start Time]],((line_productivity[[#This Row],[End time]]+1)-line_productivity[[#This Row],[Start Time]])*24,(line_productivity[[#This Row],[End time]]-line_productivity[[#This Row],[Start Time]])*24)</f>
        <v>2.520382222222223</v>
      </c>
      <c r="L470" s="9">
        <f>MAX(0,line_productivity[[#This Row],[working hours3]]-line_productivity[[#This Row],[total downtime in hr2]])</f>
        <v>2.350382222222223</v>
      </c>
      <c r="M470" s="13">
        <f>IF(line_productivity[[#This Row],[Total downtime in min]]&gt;85,85,line_productivity[[#This Row],[Total downtime in min]])</f>
        <v>10.199999999999999</v>
      </c>
      <c r="N470" s="9">
        <f>line_productivity[[#This Row],[total downtime in min 2]]/60</f>
        <v>0.16999999999999998</v>
      </c>
      <c r="O470" s="9">
        <f>IF(line_productivity[[#This Row],[total downtime in hrs]]&gt;line_productivity[[#This Row],[working hours of operator]],line_productivity[[#This Row],[working hours of operator]],line_productivity[[#This Row],[total downtime in hrs]])</f>
        <v>0.16999999999999998</v>
      </c>
      <c r="P470" s="9">
        <f>IF(line_productivity[[#This Row],[working hours of operator]]=line_productivity[[#This Row],[total downtime in hr2]],(line_productivity[[#This Row],[working hours of operator]]+line_productivity[[#This Row],[total downtime in hr2]])*0.9,line_productivity[[#This Row],[working hours of operator]])</f>
        <v>2.520382222222223</v>
      </c>
    </row>
    <row r="471" spans="1:16" x14ac:dyDescent="0.25">
      <c r="A471" s="10">
        <v>45645</v>
      </c>
      <c r="B471" t="s">
        <v>21</v>
      </c>
      <c r="C471" s="8">
        <v>422580</v>
      </c>
      <c r="D471" t="s">
        <v>44</v>
      </c>
      <c r="E471" s="26" t="s">
        <v>860</v>
      </c>
      <c r="F471" s="25" t="s">
        <v>861</v>
      </c>
      <c r="G471" s="13">
        <v>1</v>
      </c>
      <c r="H471" s="13">
        <f>line_downtime[[#This Row],[total downtime in mins]]</f>
        <v>14.399999999999999</v>
      </c>
      <c r="I471" s="18" t="s">
        <v>68</v>
      </c>
      <c r="J471" t="str">
        <f t="shared" si="7"/>
        <v>Evening Shift</v>
      </c>
      <c r="K471" s="9">
        <f>IF(line_productivity[[#This Row],[End time]]&lt;line_productivity[[#This Row],[Start Time]],((line_productivity[[#This Row],[End time]]+1)-line_productivity[[#This Row],[Start Time]])*24,(line_productivity[[#This Row],[End time]]-line_productivity[[#This Row],[Start Time]])*24)</f>
        <v>2.2256438888888885</v>
      </c>
      <c r="L471" s="9">
        <f>MAX(0,line_productivity[[#This Row],[working hours3]]-line_productivity[[#This Row],[total downtime in hr2]])</f>
        <v>1.9856438888888885</v>
      </c>
      <c r="M471" s="13">
        <f>IF(line_productivity[[#This Row],[Total downtime in min]]&gt;85,85,line_productivity[[#This Row],[Total downtime in min]])</f>
        <v>14.399999999999999</v>
      </c>
      <c r="N471" s="9">
        <f>line_productivity[[#This Row],[total downtime in min 2]]/60</f>
        <v>0.23999999999999996</v>
      </c>
      <c r="O471" s="9">
        <f>IF(line_productivity[[#This Row],[total downtime in hrs]]&gt;line_productivity[[#This Row],[working hours of operator]],line_productivity[[#This Row],[working hours of operator]],line_productivity[[#This Row],[total downtime in hrs]])</f>
        <v>0.23999999999999996</v>
      </c>
      <c r="P471" s="9">
        <f>IF(line_productivity[[#This Row],[working hours of operator]]=line_productivity[[#This Row],[total downtime in hr2]],(line_productivity[[#This Row],[working hours of operator]]+line_productivity[[#This Row],[total downtime in hr2]])*0.9,line_productivity[[#This Row],[working hours of operator]])</f>
        <v>2.2256438888888885</v>
      </c>
    </row>
    <row r="472" spans="1:16" x14ac:dyDescent="0.25">
      <c r="A472" s="10">
        <v>45646</v>
      </c>
      <c r="B472" t="s">
        <v>20</v>
      </c>
      <c r="C472" s="8">
        <v>422581</v>
      </c>
      <c r="D472" t="s">
        <v>48</v>
      </c>
      <c r="E472" s="26" t="s">
        <v>126</v>
      </c>
      <c r="F472" s="25" t="s">
        <v>862</v>
      </c>
      <c r="G472" s="13">
        <v>1</v>
      </c>
      <c r="H472" s="13">
        <f>line_downtime[[#This Row],[total downtime in mins]]</f>
        <v>44.4</v>
      </c>
      <c r="I472" s="18" t="s">
        <v>70</v>
      </c>
      <c r="J472" t="str">
        <f t="shared" si="7"/>
        <v>Morning Shift</v>
      </c>
      <c r="K472" s="9">
        <f>IF(line_productivity[[#This Row],[End time]]&lt;line_productivity[[#This Row],[Start Time]],((line_productivity[[#This Row],[End time]]+1)-line_productivity[[#This Row],[Start Time]])*24,(line_productivity[[#This Row],[End time]]-line_productivity[[#This Row],[Start Time]])*24)</f>
        <v>2.1593486111111111</v>
      </c>
      <c r="L472" s="9">
        <f>MAX(0,line_productivity[[#This Row],[working hours3]]-line_productivity[[#This Row],[total downtime in hr2]])</f>
        <v>1.4193486111111111</v>
      </c>
      <c r="M472" s="13">
        <f>IF(line_productivity[[#This Row],[Total downtime in min]]&gt;85,85,line_productivity[[#This Row],[Total downtime in min]])</f>
        <v>44.4</v>
      </c>
      <c r="N472" s="9">
        <f>line_productivity[[#This Row],[total downtime in min 2]]/60</f>
        <v>0.74</v>
      </c>
      <c r="O472" s="9">
        <f>IF(line_productivity[[#This Row],[total downtime in hrs]]&gt;line_productivity[[#This Row],[working hours of operator]],line_productivity[[#This Row],[working hours of operator]],line_productivity[[#This Row],[total downtime in hrs]])</f>
        <v>0.74</v>
      </c>
      <c r="P472" s="9">
        <f>IF(line_productivity[[#This Row],[working hours of operator]]=line_productivity[[#This Row],[total downtime in hr2]],(line_productivity[[#This Row],[working hours of operator]]+line_productivity[[#This Row],[total downtime in hr2]])*0.9,line_productivity[[#This Row],[working hours of operator]])</f>
        <v>2.1593486111111111</v>
      </c>
    </row>
    <row r="473" spans="1:16" x14ac:dyDescent="0.25">
      <c r="A473" s="10">
        <v>45646</v>
      </c>
      <c r="B473" t="s">
        <v>23</v>
      </c>
      <c r="C473" s="8">
        <v>422582</v>
      </c>
      <c r="D473" t="s">
        <v>43</v>
      </c>
      <c r="E473" s="26" t="s">
        <v>863</v>
      </c>
      <c r="F473" s="25" t="s">
        <v>864</v>
      </c>
      <c r="G473" s="13">
        <v>1.6333333333333331</v>
      </c>
      <c r="H473" s="13">
        <f>line_downtime[[#This Row],[total downtime in mins]]</f>
        <v>39.600000000000009</v>
      </c>
      <c r="I473" s="18" t="s">
        <v>115</v>
      </c>
      <c r="J473" t="str">
        <f t="shared" si="7"/>
        <v>Morning Shift</v>
      </c>
      <c r="K473" s="9">
        <f>IF(line_productivity[[#This Row],[End time]]&lt;line_productivity[[#This Row],[Start Time]],((line_productivity[[#This Row],[End time]]+1)-line_productivity[[#This Row],[Start Time]])*24,(line_productivity[[#This Row],[End time]]-line_productivity[[#This Row],[Start Time]])*24)</f>
        <v>2.4597344444444422</v>
      </c>
      <c r="L473" s="9">
        <f>MAX(0,line_productivity[[#This Row],[working hours3]]-line_productivity[[#This Row],[total downtime in hr2]])</f>
        <v>1.7997344444444421</v>
      </c>
      <c r="M473" s="13">
        <f>IF(line_productivity[[#This Row],[Total downtime in min]]&gt;85,85,line_productivity[[#This Row],[Total downtime in min]])</f>
        <v>39.600000000000009</v>
      </c>
      <c r="N473" s="9">
        <f>line_productivity[[#This Row],[total downtime in min 2]]/60</f>
        <v>0.66000000000000014</v>
      </c>
      <c r="O473" s="9">
        <f>IF(line_productivity[[#This Row],[total downtime in hrs]]&gt;line_productivity[[#This Row],[working hours of operator]],line_productivity[[#This Row],[working hours of operator]],line_productivity[[#This Row],[total downtime in hrs]])</f>
        <v>0.66000000000000014</v>
      </c>
      <c r="P473" s="9">
        <f>IF(line_productivity[[#This Row],[working hours of operator]]=line_productivity[[#This Row],[total downtime in hr2]],(line_productivity[[#This Row],[working hours of operator]]+line_productivity[[#This Row],[total downtime in hr2]])*0.9,line_productivity[[#This Row],[working hours of operator]])</f>
        <v>2.4597344444444422</v>
      </c>
    </row>
    <row r="474" spans="1:16" x14ac:dyDescent="0.25">
      <c r="A474" s="10">
        <v>45646</v>
      </c>
      <c r="B474" t="s">
        <v>19</v>
      </c>
      <c r="C474" s="8">
        <v>422583</v>
      </c>
      <c r="D474" t="s">
        <v>46</v>
      </c>
      <c r="E474" s="26" t="s">
        <v>865</v>
      </c>
      <c r="F474" s="25" t="s">
        <v>866</v>
      </c>
      <c r="G474" s="13">
        <v>1</v>
      </c>
      <c r="H474" s="13">
        <f>line_downtime[[#This Row],[total downtime in mins]]</f>
        <v>41.400000000000006</v>
      </c>
      <c r="I474" s="18" t="s">
        <v>68</v>
      </c>
      <c r="J474" t="str">
        <f t="shared" si="7"/>
        <v>Evening Shift</v>
      </c>
      <c r="K474" s="9">
        <f>IF(line_productivity[[#This Row],[End time]]&lt;line_productivity[[#This Row],[Start Time]],((line_productivity[[#This Row],[End time]]+1)-line_productivity[[#This Row],[Start Time]])*24,(line_productivity[[#This Row],[End time]]-line_productivity[[#This Row],[Start Time]])*24)</f>
        <v>2.3059283333333367</v>
      </c>
      <c r="L474" s="9">
        <f>MAX(0,line_productivity[[#This Row],[working hours3]]-line_productivity[[#This Row],[total downtime in hr2]])</f>
        <v>1.6159283333333367</v>
      </c>
      <c r="M474" s="13">
        <f>IF(line_productivity[[#This Row],[Total downtime in min]]&gt;85,85,line_productivity[[#This Row],[Total downtime in min]])</f>
        <v>41.400000000000006</v>
      </c>
      <c r="N474" s="9">
        <f>line_productivity[[#This Row],[total downtime in min 2]]/60</f>
        <v>0.69000000000000006</v>
      </c>
      <c r="O474" s="9">
        <f>IF(line_productivity[[#This Row],[total downtime in hrs]]&gt;line_productivity[[#This Row],[working hours of operator]],line_productivity[[#This Row],[working hours of operator]],line_productivity[[#This Row],[total downtime in hrs]])</f>
        <v>0.69000000000000006</v>
      </c>
      <c r="P474" s="9">
        <f>IF(line_productivity[[#This Row],[working hours of operator]]=line_productivity[[#This Row],[total downtime in hr2]],(line_productivity[[#This Row],[working hours of operator]]+line_productivity[[#This Row],[total downtime in hr2]])*0.9,line_productivity[[#This Row],[working hours of operator]])</f>
        <v>2.3059283333333367</v>
      </c>
    </row>
    <row r="475" spans="1:16" x14ac:dyDescent="0.25">
      <c r="A475" s="10">
        <v>45646</v>
      </c>
      <c r="B475" t="s">
        <v>23</v>
      </c>
      <c r="C475" s="8">
        <v>422584</v>
      </c>
      <c r="D475" t="s">
        <v>47</v>
      </c>
      <c r="E475" s="26" t="s">
        <v>867</v>
      </c>
      <c r="F475" s="25" t="s">
        <v>868</v>
      </c>
      <c r="G475" s="13">
        <v>1.6333333333333331</v>
      </c>
      <c r="H475" s="13">
        <f>line_downtime[[#This Row],[total downtime in mins]]</f>
        <v>54.6</v>
      </c>
      <c r="I475" s="18" t="s">
        <v>76</v>
      </c>
      <c r="J475" t="str">
        <f t="shared" si="7"/>
        <v>Evening Shift</v>
      </c>
      <c r="K475" s="9">
        <f>IF(line_productivity[[#This Row],[End time]]&lt;line_productivity[[#This Row],[Start Time]],((line_productivity[[#This Row],[End time]]+1)-line_productivity[[#This Row],[Start Time]])*24,(line_productivity[[#This Row],[End time]]-line_productivity[[#This Row],[Start Time]])*24)</f>
        <v>3.2790880555555537</v>
      </c>
      <c r="L475" s="9">
        <f>MAX(0,line_productivity[[#This Row],[working hours3]]-line_productivity[[#This Row],[total downtime in hr2]])</f>
        <v>2.3690880555555536</v>
      </c>
      <c r="M475" s="13">
        <f>IF(line_productivity[[#This Row],[Total downtime in min]]&gt;85,85,line_productivity[[#This Row],[Total downtime in min]])</f>
        <v>54.6</v>
      </c>
      <c r="N475" s="9">
        <f>line_productivity[[#This Row],[total downtime in min 2]]/60</f>
        <v>0.91</v>
      </c>
      <c r="O475" s="9">
        <f>IF(line_productivity[[#This Row],[total downtime in hrs]]&gt;line_productivity[[#This Row],[working hours of operator]],line_productivity[[#This Row],[working hours of operator]],line_productivity[[#This Row],[total downtime in hrs]])</f>
        <v>0.91</v>
      </c>
      <c r="P475" s="9">
        <f>IF(line_productivity[[#This Row],[working hours of operator]]=line_productivity[[#This Row],[total downtime in hr2]],(line_productivity[[#This Row],[working hours of operator]]+line_productivity[[#This Row],[total downtime in hr2]])*0.9,line_productivity[[#This Row],[working hours of operator]])</f>
        <v>3.2790880555555537</v>
      </c>
    </row>
    <row r="476" spans="1:16" x14ac:dyDescent="0.25">
      <c r="A476" s="10">
        <v>45647</v>
      </c>
      <c r="B476" t="s">
        <v>20</v>
      </c>
      <c r="C476" s="8">
        <v>422585</v>
      </c>
      <c r="D476" t="s">
        <v>49</v>
      </c>
      <c r="E476" s="26" t="s">
        <v>126</v>
      </c>
      <c r="F476" s="25" t="s">
        <v>869</v>
      </c>
      <c r="G476" s="13">
        <v>1</v>
      </c>
      <c r="H476" s="13">
        <f>line_downtime[[#This Row],[total downtime in mins]]</f>
        <v>21</v>
      </c>
      <c r="I476" s="18" t="s">
        <v>88</v>
      </c>
      <c r="J476" t="str">
        <f t="shared" si="7"/>
        <v>Morning Shift</v>
      </c>
      <c r="K476" s="9">
        <f>IF(line_productivity[[#This Row],[End time]]&lt;line_productivity[[#This Row],[Start Time]],((line_productivity[[#This Row],[End time]]+1)-line_productivity[[#This Row],[Start Time]])*24,(line_productivity[[#This Row],[End time]]-line_productivity[[#This Row],[Start Time]])*24)</f>
        <v>2.9614175000000014</v>
      </c>
      <c r="L476" s="9">
        <f>MAX(0,line_productivity[[#This Row],[working hours3]]-line_productivity[[#This Row],[total downtime in hr2]])</f>
        <v>2.6114175000000013</v>
      </c>
      <c r="M476" s="13">
        <f>IF(line_productivity[[#This Row],[Total downtime in min]]&gt;85,85,line_productivity[[#This Row],[Total downtime in min]])</f>
        <v>21</v>
      </c>
      <c r="N476" s="9">
        <f>line_productivity[[#This Row],[total downtime in min 2]]/60</f>
        <v>0.35</v>
      </c>
      <c r="O476" s="9">
        <f>IF(line_productivity[[#This Row],[total downtime in hrs]]&gt;line_productivity[[#This Row],[working hours of operator]],line_productivity[[#This Row],[working hours of operator]],line_productivity[[#This Row],[total downtime in hrs]])</f>
        <v>0.35</v>
      </c>
      <c r="P476" s="9">
        <f>IF(line_productivity[[#This Row],[working hours of operator]]=line_productivity[[#This Row],[total downtime in hr2]],(line_productivity[[#This Row],[working hours of operator]]+line_productivity[[#This Row],[total downtime in hr2]])*0.9,line_productivity[[#This Row],[working hours of operator]])</f>
        <v>2.9614175000000014</v>
      </c>
    </row>
    <row r="477" spans="1:16" x14ac:dyDescent="0.25">
      <c r="A477" s="10">
        <v>45647</v>
      </c>
      <c r="B477" t="s">
        <v>20</v>
      </c>
      <c r="C477" s="8">
        <v>422586</v>
      </c>
      <c r="D477" t="s">
        <v>51</v>
      </c>
      <c r="E477" s="26" t="s">
        <v>870</v>
      </c>
      <c r="F477" s="25" t="s">
        <v>871</v>
      </c>
      <c r="G477" s="13">
        <v>1</v>
      </c>
      <c r="H477" s="13">
        <f>line_downtime[[#This Row],[total downtime in mins]]</f>
        <v>12</v>
      </c>
      <c r="I477" s="18" t="s">
        <v>72</v>
      </c>
      <c r="J477" t="str">
        <f t="shared" si="7"/>
        <v>Morning Shift</v>
      </c>
      <c r="K477" s="9">
        <f>IF(line_productivity[[#This Row],[End time]]&lt;line_productivity[[#This Row],[Start Time]],((line_productivity[[#This Row],[End time]]+1)-line_productivity[[#This Row],[Start Time]])*24,(line_productivity[[#This Row],[End time]]-line_productivity[[#This Row],[Start Time]])*24)</f>
        <v>2.1833219444444429</v>
      </c>
      <c r="L477" s="9">
        <f>MAX(0,line_productivity[[#This Row],[working hours3]]-line_productivity[[#This Row],[total downtime in hr2]])</f>
        <v>1.983321944444443</v>
      </c>
      <c r="M477" s="13">
        <f>IF(line_productivity[[#This Row],[Total downtime in min]]&gt;85,85,line_productivity[[#This Row],[Total downtime in min]])</f>
        <v>12</v>
      </c>
      <c r="N477" s="9">
        <f>line_productivity[[#This Row],[total downtime in min 2]]/60</f>
        <v>0.2</v>
      </c>
      <c r="O477" s="9">
        <f>IF(line_productivity[[#This Row],[total downtime in hrs]]&gt;line_productivity[[#This Row],[working hours of operator]],line_productivity[[#This Row],[working hours of operator]],line_productivity[[#This Row],[total downtime in hrs]])</f>
        <v>0.2</v>
      </c>
      <c r="P477" s="9">
        <f>IF(line_productivity[[#This Row],[working hours of operator]]=line_productivity[[#This Row],[total downtime in hr2]],(line_productivity[[#This Row],[working hours of operator]]+line_productivity[[#This Row],[total downtime in hr2]])*0.9,line_productivity[[#This Row],[working hours of operator]])</f>
        <v>2.1833219444444429</v>
      </c>
    </row>
    <row r="478" spans="1:16" x14ac:dyDescent="0.25">
      <c r="A478" s="10">
        <v>45647</v>
      </c>
      <c r="B478" t="s">
        <v>22</v>
      </c>
      <c r="C478" s="8">
        <v>422587</v>
      </c>
      <c r="D478" t="s">
        <v>50</v>
      </c>
      <c r="E478" s="26" t="s">
        <v>872</v>
      </c>
      <c r="F478" s="25" t="s">
        <v>873</v>
      </c>
      <c r="G478" s="13">
        <v>1</v>
      </c>
      <c r="H478" s="13">
        <f>line_downtime[[#This Row],[total downtime in mins]]</f>
        <v>51.6</v>
      </c>
      <c r="I478" s="18" t="s">
        <v>105</v>
      </c>
      <c r="J478" t="str">
        <f t="shared" si="7"/>
        <v>Morning Shift</v>
      </c>
      <c r="K478" s="9">
        <f>IF(line_productivity[[#This Row],[End time]]&lt;line_productivity[[#This Row],[Start Time]],((line_productivity[[#This Row],[End time]]+1)-line_productivity[[#This Row],[Start Time]])*24,(line_productivity[[#This Row],[End time]]-line_productivity[[#This Row],[Start Time]])*24)</f>
        <v>2.7833402777777776</v>
      </c>
      <c r="L478" s="9">
        <f>MAX(0,line_productivity[[#This Row],[working hours3]]-line_productivity[[#This Row],[total downtime in hr2]])</f>
        <v>1.9233402777777777</v>
      </c>
      <c r="M478" s="13">
        <f>IF(line_productivity[[#This Row],[Total downtime in min]]&gt;85,85,line_productivity[[#This Row],[Total downtime in min]])</f>
        <v>51.6</v>
      </c>
      <c r="N478" s="9">
        <f>line_productivity[[#This Row],[total downtime in min 2]]/60</f>
        <v>0.86</v>
      </c>
      <c r="O478" s="9">
        <f>IF(line_productivity[[#This Row],[total downtime in hrs]]&gt;line_productivity[[#This Row],[working hours of operator]],line_productivity[[#This Row],[working hours of operator]],line_productivity[[#This Row],[total downtime in hrs]])</f>
        <v>0.86</v>
      </c>
      <c r="P478" s="9">
        <f>IF(line_productivity[[#This Row],[working hours of operator]]=line_productivity[[#This Row],[total downtime in hr2]],(line_productivity[[#This Row],[working hours of operator]]+line_productivity[[#This Row],[total downtime in hr2]])*0.9,line_productivity[[#This Row],[working hours of operator]])</f>
        <v>2.7833402777777776</v>
      </c>
    </row>
    <row r="479" spans="1:16" x14ac:dyDescent="0.25">
      <c r="A479" s="10">
        <v>45647</v>
      </c>
      <c r="B479" t="s">
        <v>20</v>
      </c>
      <c r="C479" s="8">
        <v>422588</v>
      </c>
      <c r="D479" t="s">
        <v>48</v>
      </c>
      <c r="E479" s="26" t="s">
        <v>874</v>
      </c>
      <c r="F479" s="25" t="s">
        <v>875</v>
      </c>
      <c r="G479" s="13">
        <v>1</v>
      </c>
      <c r="H479" s="13">
        <f>line_downtime[[#This Row],[total downtime in mins]]</f>
        <v>37.200000000000003</v>
      </c>
      <c r="I479" s="18" t="s">
        <v>115</v>
      </c>
      <c r="J479" t="str">
        <f t="shared" si="7"/>
        <v>Evening Shift</v>
      </c>
      <c r="K479" s="9">
        <f>IF(line_productivity[[#This Row],[End time]]&lt;line_productivity[[#This Row],[Start Time]],((line_productivity[[#This Row],[End time]]+1)-line_productivity[[#This Row],[Start Time]])*24,(line_productivity[[#This Row],[End time]]-line_productivity[[#This Row],[Start Time]])*24)</f>
        <v>2.5755349999999977</v>
      </c>
      <c r="L479" s="9">
        <f>MAX(0,line_productivity[[#This Row],[working hours3]]-line_productivity[[#This Row],[total downtime in hr2]])</f>
        <v>1.9555349999999976</v>
      </c>
      <c r="M479" s="13">
        <f>IF(line_productivity[[#This Row],[Total downtime in min]]&gt;85,85,line_productivity[[#This Row],[Total downtime in min]])</f>
        <v>37.200000000000003</v>
      </c>
      <c r="N479" s="9">
        <f>line_productivity[[#This Row],[total downtime in min 2]]/60</f>
        <v>0.62</v>
      </c>
      <c r="O479" s="9">
        <f>IF(line_productivity[[#This Row],[total downtime in hrs]]&gt;line_productivity[[#This Row],[working hours of operator]],line_productivity[[#This Row],[working hours of operator]],line_productivity[[#This Row],[total downtime in hrs]])</f>
        <v>0.62</v>
      </c>
      <c r="P479" s="9">
        <f>IF(line_productivity[[#This Row],[working hours of operator]]=line_productivity[[#This Row],[total downtime in hr2]],(line_productivity[[#This Row],[working hours of operator]]+line_productivity[[#This Row],[total downtime in hr2]])*0.9,line_productivity[[#This Row],[working hours of operator]])</f>
        <v>2.5755349999999977</v>
      </c>
    </row>
    <row r="480" spans="1:16" x14ac:dyDescent="0.25">
      <c r="A480" s="10">
        <v>45648</v>
      </c>
      <c r="B480" t="s">
        <v>18</v>
      </c>
      <c r="C480" s="8">
        <v>422589</v>
      </c>
      <c r="D480" t="s">
        <v>48</v>
      </c>
      <c r="E480" s="26" t="s">
        <v>126</v>
      </c>
      <c r="F480" s="25" t="s">
        <v>876</v>
      </c>
      <c r="G480" s="13">
        <v>1</v>
      </c>
      <c r="H480" s="13">
        <f>line_downtime[[#This Row],[total downtime in mins]]</f>
        <v>48.6</v>
      </c>
      <c r="I480" s="18" t="s">
        <v>76</v>
      </c>
      <c r="J480" t="str">
        <f t="shared" si="7"/>
        <v>Morning Shift</v>
      </c>
      <c r="K480" s="9">
        <f>IF(line_productivity[[#This Row],[End time]]&lt;line_productivity[[#This Row],[Start Time]],((line_productivity[[#This Row],[End time]]+1)-line_productivity[[#This Row],[Start Time]])*24,(line_productivity[[#This Row],[End time]]-line_productivity[[#This Row],[Start Time]])*24)</f>
        <v>2.1315600000000008</v>
      </c>
      <c r="L480" s="9">
        <f>MAX(0,line_productivity[[#This Row],[working hours3]]-line_productivity[[#This Row],[total downtime in hr2]])</f>
        <v>1.3215600000000007</v>
      </c>
      <c r="M480" s="13">
        <f>IF(line_productivity[[#This Row],[Total downtime in min]]&gt;85,85,line_productivity[[#This Row],[Total downtime in min]])</f>
        <v>48.6</v>
      </c>
      <c r="N480" s="9">
        <f>line_productivity[[#This Row],[total downtime in min 2]]/60</f>
        <v>0.81</v>
      </c>
      <c r="O480" s="9">
        <f>IF(line_productivity[[#This Row],[total downtime in hrs]]&gt;line_productivity[[#This Row],[working hours of operator]],line_productivity[[#This Row],[working hours of operator]],line_productivity[[#This Row],[total downtime in hrs]])</f>
        <v>0.81</v>
      </c>
      <c r="P480" s="9">
        <f>IF(line_productivity[[#This Row],[working hours of operator]]=line_productivity[[#This Row],[total downtime in hr2]],(line_productivity[[#This Row],[working hours of operator]]+line_productivity[[#This Row],[total downtime in hr2]])*0.9,line_productivity[[#This Row],[working hours of operator]])</f>
        <v>2.1315600000000008</v>
      </c>
    </row>
    <row r="481" spans="1:16" x14ac:dyDescent="0.25">
      <c r="A481" s="10">
        <v>45648</v>
      </c>
      <c r="B481" t="s">
        <v>21</v>
      </c>
      <c r="C481" s="8">
        <v>422590</v>
      </c>
      <c r="D481" t="s">
        <v>51</v>
      </c>
      <c r="E481" s="26" t="s">
        <v>877</v>
      </c>
      <c r="F481" s="25" t="s">
        <v>878</v>
      </c>
      <c r="G481" s="13">
        <v>1</v>
      </c>
      <c r="H481" s="13">
        <f>line_downtime[[#This Row],[total downtime in mins]]</f>
        <v>52.2</v>
      </c>
      <c r="I481" s="18" t="s">
        <v>72</v>
      </c>
      <c r="J481" t="str">
        <f t="shared" si="7"/>
        <v>Morning Shift</v>
      </c>
      <c r="K481" s="9">
        <f>IF(line_productivity[[#This Row],[End time]]&lt;line_productivity[[#This Row],[Start Time]],((line_productivity[[#This Row],[End time]]+1)-line_productivity[[#This Row],[Start Time]])*24,(line_productivity[[#This Row],[End time]]-line_productivity[[#This Row],[Start Time]])*24)</f>
        <v>2.3015980555555569</v>
      </c>
      <c r="L481" s="9">
        <f>MAX(0,line_productivity[[#This Row],[working hours3]]-line_productivity[[#This Row],[total downtime in hr2]])</f>
        <v>1.4315980555555567</v>
      </c>
      <c r="M481" s="13">
        <f>IF(line_productivity[[#This Row],[Total downtime in min]]&gt;85,85,line_productivity[[#This Row],[Total downtime in min]])</f>
        <v>52.2</v>
      </c>
      <c r="N481" s="9">
        <f>line_productivity[[#This Row],[total downtime in min 2]]/60</f>
        <v>0.87</v>
      </c>
      <c r="O481" s="9">
        <f>IF(line_productivity[[#This Row],[total downtime in hrs]]&gt;line_productivity[[#This Row],[working hours of operator]],line_productivity[[#This Row],[working hours of operator]],line_productivity[[#This Row],[total downtime in hrs]])</f>
        <v>0.87</v>
      </c>
      <c r="P481" s="9">
        <f>IF(line_productivity[[#This Row],[working hours of operator]]=line_productivity[[#This Row],[total downtime in hr2]],(line_productivity[[#This Row],[working hours of operator]]+line_productivity[[#This Row],[total downtime in hr2]])*0.9,line_productivity[[#This Row],[working hours of operator]])</f>
        <v>2.3015980555555569</v>
      </c>
    </row>
    <row r="482" spans="1:16" x14ac:dyDescent="0.25">
      <c r="A482" s="10">
        <v>45648</v>
      </c>
      <c r="B482" t="s">
        <v>23</v>
      </c>
      <c r="C482" s="8">
        <v>422591</v>
      </c>
      <c r="D482" t="s">
        <v>51</v>
      </c>
      <c r="E482" s="26" t="s">
        <v>879</v>
      </c>
      <c r="F482" s="25" t="s">
        <v>880</v>
      </c>
      <c r="G482" s="13">
        <v>1.6333333333333331</v>
      </c>
      <c r="H482" s="13">
        <f>line_downtime[[#This Row],[total downtime in mins]]</f>
        <v>82.199999999999989</v>
      </c>
      <c r="I482" s="18" t="s">
        <v>70</v>
      </c>
      <c r="J482" t="str">
        <f t="shared" si="7"/>
        <v>Morning Shift</v>
      </c>
      <c r="K482" s="9">
        <f>IF(line_productivity[[#This Row],[End time]]&lt;line_productivity[[#This Row],[Start Time]],((line_productivity[[#This Row],[End time]]+1)-line_productivity[[#This Row],[Start Time]])*24,(line_productivity[[#This Row],[End time]]-line_productivity[[#This Row],[Start Time]])*24)</f>
        <v>3.4923258333333336</v>
      </c>
      <c r="L482" s="9">
        <f>MAX(0,line_productivity[[#This Row],[working hours3]]-line_productivity[[#This Row],[total downtime in hr2]])</f>
        <v>2.1223258333333339</v>
      </c>
      <c r="M482" s="13">
        <f>IF(line_productivity[[#This Row],[Total downtime in min]]&gt;85,85,line_productivity[[#This Row],[Total downtime in min]])</f>
        <v>82.199999999999989</v>
      </c>
      <c r="N482" s="9">
        <f>line_productivity[[#This Row],[total downtime in min 2]]/60</f>
        <v>1.3699999999999999</v>
      </c>
      <c r="O482" s="9">
        <f>IF(line_productivity[[#This Row],[total downtime in hrs]]&gt;line_productivity[[#This Row],[working hours of operator]],line_productivity[[#This Row],[working hours of operator]],line_productivity[[#This Row],[total downtime in hrs]])</f>
        <v>1.3699999999999999</v>
      </c>
      <c r="P482" s="9">
        <f>IF(line_productivity[[#This Row],[working hours of operator]]=line_productivity[[#This Row],[total downtime in hr2]],(line_productivity[[#This Row],[working hours of operator]]+line_productivity[[#This Row],[total downtime in hr2]])*0.9,line_productivity[[#This Row],[working hours of operator]])</f>
        <v>3.4923258333333336</v>
      </c>
    </row>
    <row r="483" spans="1:16" x14ac:dyDescent="0.25">
      <c r="A483" s="10">
        <v>45648</v>
      </c>
      <c r="B483" t="s">
        <v>23</v>
      </c>
      <c r="C483" s="8">
        <v>422592</v>
      </c>
      <c r="D483" t="s">
        <v>51</v>
      </c>
      <c r="E483" s="26" t="s">
        <v>881</v>
      </c>
      <c r="F483" s="25" t="s">
        <v>882</v>
      </c>
      <c r="G483" s="13">
        <v>1.6333333333333331</v>
      </c>
      <c r="H483" s="13">
        <f>line_downtime[[#This Row],[total downtime in mins]]</f>
        <v>57.6</v>
      </c>
      <c r="I483" s="18" t="s">
        <v>70</v>
      </c>
      <c r="J483" t="str">
        <f t="shared" si="7"/>
        <v>Evening Shift</v>
      </c>
      <c r="K483" s="9">
        <f>IF(line_productivity[[#This Row],[End time]]&lt;line_productivity[[#This Row],[Start Time]],((line_productivity[[#This Row],[End time]]+1)-line_productivity[[#This Row],[Start Time]])*24,(line_productivity[[#This Row],[End time]]-line_productivity[[#This Row],[Start Time]])*24)</f>
        <v>3.3996122222222223</v>
      </c>
      <c r="L483" s="9">
        <f>MAX(0,line_productivity[[#This Row],[working hours3]]-line_productivity[[#This Row],[total downtime in hr2]])</f>
        <v>2.4396122222222223</v>
      </c>
      <c r="M483" s="13">
        <f>IF(line_productivity[[#This Row],[Total downtime in min]]&gt;85,85,line_productivity[[#This Row],[Total downtime in min]])</f>
        <v>57.6</v>
      </c>
      <c r="N483" s="9">
        <f>line_productivity[[#This Row],[total downtime in min 2]]/60</f>
        <v>0.96000000000000008</v>
      </c>
      <c r="O483" s="9">
        <f>IF(line_productivity[[#This Row],[total downtime in hrs]]&gt;line_productivity[[#This Row],[working hours of operator]],line_productivity[[#This Row],[working hours of operator]],line_productivity[[#This Row],[total downtime in hrs]])</f>
        <v>0.96000000000000008</v>
      </c>
      <c r="P483" s="9">
        <f>IF(line_productivity[[#This Row],[working hours of operator]]=line_productivity[[#This Row],[total downtime in hr2]],(line_productivity[[#This Row],[working hours of operator]]+line_productivity[[#This Row],[total downtime in hr2]])*0.9,line_productivity[[#This Row],[working hours of operator]])</f>
        <v>3.3996122222222223</v>
      </c>
    </row>
    <row r="484" spans="1:16" x14ac:dyDescent="0.25">
      <c r="A484" s="10">
        <v>45649</v>
      </c>
      <c r="B484" t="s">
        <v>23</v>
      </c>
      <c r="C484" s="8">
        <v>422593</v>
      </c>
      <c r="D484" t="s">
        <v>50</v>
      </c>
      <c r="E484" s="26" t="s">
        <v>126</v>
      </c>
      <c r="F484" s="25" t="s">
        <v>883</v>
      </c>
      <c r="G484" s="13">
        <v>1.6333333333333331</v>
      </c>
      <c r="H484" s="13">
        <f>line_downtime[[#This Row],[total downtime in mins]]</f>
        <v>6.6</v>
      </c>
      <c r="I484" s="18" t="s">
        <v>105</v>
      </c>
      <c r="J484" t="str">
        <f t="shared" si="7"/>
        <v>Morning Shift</v>
      </c>
      <c r="K484" s="9">
        <f>IF(line_productivity[[#This Row],[End time]]&lt;line_productivity[[#This Row],[Start Time]],((line_productivity[[#This Row],[End time]]+1)-line_productivity[[#This Row],[Start Time]])*24,(line_productivity[[#This Row],[End time]]-line_productivity[[#This Row],[Start Time]])*24)</f>
        <v>3.2017663888888888</v>
      </c>
      <c r="L484" s="9">
        <f>MAX(0,line_productivity[[#This Row],[working hours3]]-line_productivity[[#This Row],[total downtime in hr2]])</f>
        <v>3.0917663888888889</v>
      </c>
      <c r="M484" s="13">
        <f>IF(line_productivity[[#This Row],[Total downtime in min]]&gt;85,85,line_productivity[[#This Row],[Total downtime in min]])</f>
        <v>6.6</v>
      </c>
      <c r="N484" s="9">
        <f>line_productivity[[#This Row],[total downtime in min 2]]/60</f>
        <v>0.11</v>
      </c>
      <c r="O484" s="9">
        <f>IF(line_productivity[[#This Row],[total downtime in hrs]]&gt;line_productivity[[#This Row],[working hours of operator]],line_productivity[[#This Row],[working hours of operator]],line_productivity[[#This Row],[total downtime in hrs]])</f>
        <v>0.11</v>
      </c>
      <c r="P484" s="9">
        <f>IF(line_productivity[[#This Row],[working hours of operator]]=line_productivity[[#This Row],[total downtime in hr2]],(line_productivity[[#This Row],[working hours of operator]]+line_productivity[[#This Row],[total downtime in hr2]])*0.9,line_productivity[[#This Row],[working hours of operator]])</f>
        <v>3.2017663888888888</v>
      </c>
    </row>
    <row r="485" spans="1:16" x14ac:dyDescent="0.25">
      <c r="A485" s="10">
        <v>45649</v>
      </c>
      <c r="B485" t="s">
        <v>23</v>
      </c>
      <c r="C485" s="8">
        <v>422594</v>
      </c>
      <c r="D485" t="s">
        <v>46</v>
      </c>
      <c r="E485" s="26" t="s">
        <v>884</v>
      </c>
      <c r="F485" s="25" t="s">
        <v>885</v>
      </c>
      <c r="G485" s="13">
        <v>1.6333333333333331</v>
      </c>
      <c r="H485" s="13">
        <f>line_downtime[[#This Row],[total downtime in mins]]</f>
        <v>45.599999999999994</v>
      </c>
      <c r="I485" s="18" t="s">
        <v>92</v>
      </c>
      <c r="J485" t="str">
        <f t="shared" si="7"/>
        <v>Morning Shift</v>
      </c>
      <c r="K485" s="9">
        <f>IF(line_productivity[[#This Row],[End time]]&lt;line_productivity[[#This Row],[Start Time]],((line_productivity[[#This Row],[End time]]+1)-line_productivity[[#This Row],[Start Time]])*24,(line_productivity[[#This Row],[End time]]-line_productivity[[#This Row],[Start Time]])*24)</f>
        <v>3.6331555555555561</v>
      </c>
      <c r="L485" s="9">
        <f>MAX(0,line_productivity[[#This Row],[working hours3]]-line_productivity[[#This Row],[total downtime in hr2]])</f>
        <v>2.8731555555555564</v>
      </c>
      <c r="M485" s="13">
        <f>IF(line_productivity[[#This Row],[Total downtime in min]]&gt;85,85,line_productivity[[#This Row],[Total downtime in min]])</f>
        <v>45.599999999999994</v>
      </c>
      <c r="N485" s="9">
        <f>line_productivity[[#This Row],[total downtime in min 2]]/60</f>
        <v>0.7599999999999999</v>
      </c>
      <c r="O485" s="9">
        <f>IF(line_productivity[[#This Row],[total downtime in hrs]]&gt;line_productivity[[#This Row],[working hours of operator]],line_productivity[[#This Row],[working hours of operator]],line_productivity[[#This Row],[total downtime in hrs]])</f>
        <v>0.7599999999999999</v>
      </c>
      <c r="P485" s="9">
        <f>IF(line_productivity[[#This Row],[working hours of operator]]=line_productivity[[#This Row],[total downtime in hr2]],(line_productivity[[#This Row],[working hours of operator]]+line_productivity[[#This Row],[total downtime in hr2]])*0.9,line_productivity[[#This Row],[working hours of operator]])</f>
        <v>3.6331555555555561</v>
      </c>
    </row>
    <row r="486" spans="1:16" x14ac:dyDescent="0.25">
      <c r="A486" s="10">
        <v>45649</v>
      </c>
      <c r="B486" t="s">
        <v>19</v>
      </c>
      <c r="C486" s="8">
        <v>422595</v>
      </c>
      <c r="D486" t="s">
        <v>44</v>
      </c>
      <c r="E486" s="26" t="s">
        <v>886</v>
      </c>
      <c r="F486" s="25" t="s">
        <v>887</v>
      </c>
      <c r="G486" s="13">
        <v>1</v>
      </c>
      <c r="H486" s="13">
        <f>line_downtime[[#This Row],[total downtime in mins]]</f>
        <v>43.8</v>
      </c>
      <c r="I486" s="18" t="s">
        <v>74</v>
      </c>
      <c r="J486" t="str">
        <f t="shared" si="7"/>
        <v>Evening Shift</v>
      </c>
      <c r="K486" s="9">
        <f>IF(line_productivity[[#This Row],[End time]]&lt;line_productivity[[#This Row],[Start Time]],((line_productivity[[#This Row],[End time]]+1)-line_productivity[[#This Row],[Start Time]])*24,(line_productivity[[#This Row],[End time]]-line_productivity[[#This Row],[Start Time]])*24)</f>
        <v>1.824473888888889</v>
      </c>
      <c r="L486" s="9">
        <f>MAX(0,line_productivity[[#This Row],[working hours3]]-line_productivity[[#This Row],[total downtime in hr2]])</f>
        <v>1.094473888888889</v>
      </c>
      <c r="M486" s="13">
        <f>IF(line_productivity[[#This Row],[Total downtime in min]]&gt;85,85,line_productivity[[#This Row],[Total downtime in min]])</f>
        <v>43.8</v>
      </c>
      <c r="N486" s="9">
        <f>line_productivity[[#This Row],[total downtime in min 2]]/60</f>
        <v>0.73</v>
      </c>
      <c r="O486" s="9">
        <f>IF(line_productivity[[#This Row],[total downtime in hrs]]&gt;line_productivity[[#This Row],[working hours of operator]],line_productivity[[#This Row],[working hours of operator]],line_productivity[[#This Row],[total downtime in hrs]])</f>
        <v>0.73</v>
      </c>
      <c r="P486" s="9">
        <f>IF(line_productivity[[#This Row],[working hours of operator]]=line_productivity[[#This Row],[total downtime in hr2]],(line_productivity[[#This Row],[working hours of operator]]+line_productivity[[#This Row],[total downtime in hr2]])*0.9,line_productivity[[#This Row],[working hours of operator]])</f>
        <v>1.824473888888889</v>
      </c>
    </row>
    <row r="487" spans="1:16" x14ac:dyDescent="0.25">
      <c r="A487" s="10">
        <v>45649</v>
      </c>
      <c r="B487" t="s">
        <v>19</v>
      </c>
      <c r="C487" s="8">
        <v>422596</v>
      </c>
      <c r="D487" t="s">
        <v>50</v>
      </c>
      <c r="E487" s="26" t="s">
        <v>888</v>
      </c>
      <c r="F487" s="25" t="s">
        <v>889</v>
      </c>
      <c r="G487" s="13">
        <v>1</v>
      </c>
      <c r="H487" s="13">
        <f>line_downtime[[#This Row],[total downtime in mins]]</f>
        <v>57.599999999999994</v>
      </c>
      <c r="I487" s="18" t="s">
        <v>78</v>
      </c>
      <c r="J487" t="str">
        <f t="shared" si="7"/>
        <v>Evening Shift</v>
      </c>
      <c r="K487" s="9">
        <f>IF(line_productivity[[#This Row],[End time]]&lt;line_productivity[[#This Row],[Start Time]],((line_productivity[[#This Row],[End time]]+1)-line_productivity[[#This Row],[Start Time]])*24,(line_productivity[[#This Row],[End time]]-line_productivity[[#This Row],[Start Time]])*24)</f>
        <v>2.5572166666666662</v>
      </c>
      <c r="L487" s="9">
        <f>MAX(0,line_productivity[[#This Row],[working hours3]]-line_productivity[[#This Row],[total downtime in hr2]])</f>
        <v>1.5972166666666663</v>
      </c>
      <c r="M487" s="13">
        <f>IF(line_productivity[[#This Row],[Total downtime in min]]&gt;85,85,line_productivity[[#This Row],[Total downtime in min]])</f>
        <v>57.599999999999994</v>
      </c>
      <c r="N487" s="9">
        <f>line_productivity[[#This Row],[total downtime in min 2]]/60</f>
        <v>0.95999999999999985</v>
      </c>
      <c r="O487" s="9">
        <f>IF(line_productivity[[#This Row],[total downtime in hrs]]&gt;line_productivity[[#This Row],[working hours of operator]],line_productivity[[#This Row],[working hours of operator]],line_productivity[[#This Row],[total downtime in hrs]])</f>
        <v>0.95999999999999985</v>
      </c>
      <c r="P487" s="9">
        <f>IF(line_productivity[[#This Row],[working hours of operator]]=line_productivity[[#This Row],[total downtime in hr2]],(line_productivity[[#This Row],[working hours of operator]]+line_productivity[[#This Row],[total downtime in hr2]])*0.9,line_productivity[[#This Row],[working hours of operator]])</f>
        <v>2.5572166666666662</v>
      </c>
    </row>
    <row r="488" spans="1:16" x14ac:dyDescent="0.25">
      <c r="A488" s="10">
        <v>45650</v>
      </c>
      <c r="B488" t="s">
        <v>19</v>
      </c>
      <c r="C488" s="8">
        <v>422597</v>
      </c>
      <c r="D488" t="s">
        <v>51</v>
      </c>
      <c r="E488" s="26" t="s">
        <v>126</v>
      </c>
      <c r="F488" s="25" t="s">
        <v>890</v>
      </c>
      <c r="G488" s="13">
        <v>1</v>
      </c>
      <c r="H488" s="13">
        <f>line_downtime[[#This Row],[total downtime in mins]]</f>
        <v>10.799999999999999</v>
      </c>
      <c r="I488" s="18" t="s">
        <v>70</v>
      </c>
      <c r="J488" t="str">
        <f t="shared" si="7"/>
        <v>Morning Shift</v>
      </c>
      <c r="K488" s="9">
        <f>IF(line_productivity[[#This Row],[End time]]&lt;line_productivity[[#This Row],[Start Time]],((line_productivity[[#This Row],[End time]]+1)-line_productivity[[#This Row],[Start Time]])*24,(line_productivity[[#This Row],[End time]]-line_productivity[[#This Row],[Start Time]])*24)</f>
        <v>2.5144880555555553</v>
      </c>
      <c r="L488" s="9">
        <f>MAX(0,line_productivity[[#This Row],[working hours3]]-line_productivity[[#This Row],[total downtime in hr2]])</f>
        <v>2.3344880555555552</v>
      </c>
      <c r="M488" s="13">
        <f>IF(line_productivity[[#This Row],[Total downtime in min]]&gt;85,85,line_productivity[[#This Row],[Total downtime in min]])</f>
        <v>10.799999999999999</v>
      </c>
      <c r="N488" s="9">
        <f>line_productivity[[#This Row],[total downtime in min 2]]/60</f>
        <v>0.18</v>
      </c>
      <c r="O488" s="9">
        <f>IF(line_productivity[[#This Row],[total downtime in hrs]]&gt;line_productivity[[#This Row],[working hours of operator]],line_productivity[[#This Row],[working hours of operator]],line_productivity[[#This Row],[total downtime in hrs]])</f>
        <v>0.18</v>
      </c>
      <c r="P488" s="9">
        <f>IF(line_productivity[[#This Row],[working hours of operator]]=line_productivity[[#This Row],[total downtime in hr2]],(line_productivity[[#This Row],[working hours of operator]]+line_productivity[[#This Row],[total downtime in hr2]])*0.9,line_productivity[[#This Row],[working hours of operator]])</f>
        <v>2.5144880555555553</v>
      </c>
    </row>
    <row r="489" spans="1:16" x14ac:dyDescent="0.25">
      <c r="A489" s="10">
        <v>45650</v>
      </c>
      <c r="B489" t="s">
        <v>20</v>
      </c>
      <c r="C489" s="8">
        <v>422598</v>
      </c>
      <c r="D489" t="s">
        <v>50</v>
      </c>
      <c r="E489" s="26" t="s">
        <v>891</v>
      </c>
      <c r="F489" s="25" t="s">
        <v>892</v>
      </c>
      <c r="G489" s="13">
        <v>1</v>
      </c>
      <c r="H489" s="13">
        <f>line_downtime[[#This Row],[total downtime in mins]]</f>
        <v>57</v>
      </c>
      <c r="I489" s="18" t="s">
        <v>83</v>
      </c>
      <c r="J489" t="str">
        <f t="shared" si="7"/>
        <v>Morning Shift</v>
      </c>
      <c r="K489" s="9">
        <f>IF(line_productivity[[#This Row],[End time]]&lt;line_productivity[[#This Row],[Start Time]],((line_productivity[[#This Row],[End time]]+1)-line_productivity[[#This Row],[Start Time]])*24,(line_productivity[[#This Row],[End time]]-line_productivity[[#This Row],[Start Time]])*24)</f>
        <v>2.3907475000000011</v>
      </c>
      <c r="L489" s="9">
        <f>MAX(0,line_productivity[[#This Row],[working hours3]]-line_productivity[[#This Row],[total downtime in hr2]])</f>
        <v>1.4407475000000012</v>
      </c>
      <c r="M489" s="13">
        <f>IF(line_productivity[[#This Row],[Total downtime in min]]&gt;85,85,line_productivity[[#This Row],[Total downtime in min]])</f>
        <v>57</v>
      </c>
      <c r="N489" s="9">
        <f>line_productivity[[#This Row],[total downtime in min 2]]/60</f>
        <v>0.95</v>
      </c>
      <c r="O489" s="9">
        <f>IF(line_productivity[[#This Row],[total downtime in hrs]]&gt;line_productivity[[#This Row],[working hours of operator]],line_productivity[[#This Row],[working hours of operator]],line_productivity[[#This Row],[total downtime in hrs]])</f>
        <v>0.95</v>
      </c>
      <c r="P489" s="9">
        <f>IF(line_productivity[[#This Row],[working hours of operator]]=line_productivity[[#This Row],[total downtime in hr2]],(line_productivity[[#This Row],[working hours of operator]]+line_productivity[[#This Row],[total downtime in hr2]])*0.9,line_productivity[[#This Row],[working hours of operator]])</f>
        <v>2.3907475000000011</v>
      </c>
    </row>
    <row r="490" spans="1:16" x14ac:dyDescent="0.25">
      <c r="A490" s="10">
        <v>45650</v>
      </c>
      <c r="B490" t="s">
        <v>20</v>
      </c>
      <c r="C490" s="8">
        <v>422599</v>
      </c>
      <c r="D490" t="s">
        <v>46</v>
      </c>
      <c r="E490" s="26" t="s">
        <v>893</v>
      </c>
      <c r="F490" s="25" t="s">
        <v>894</v>
      </c>
      <c r="G490" s="13">
        <v>1</v>
      </c>
      <c r="H490" s="13">
        <f>line_downtime[[#This Row],[total downtime in mins]]</f>
        <v>43.8</v>
      </c>
      <c r="I490" s="18" t="s">
        <v>74</v>
      </c>
      <c r="J490" t="str">
        <f t="shared" si="7"/>
        <v>Morning Shift</v>
      </c>
      <c r="K490" s="9">
        <f>IF(line_productivity[[#This Row],[End time]]&lt;line_productivity[[#This Row],[Start Time]],((line_productivity[[#This Row],[End time]]+1)-line_productivity[[#This Row],[Start Time]])*24,(line_productivity[[#This Row],[End time]]-line_productivity[[#This Row],[Start Time]])*24)</f>
        <v>2.390890555555556</v>
      </c>
      <c r="L490" s="9">
        <f>MAX(0,line_productivity[[#This Row],[working hours3]]-line_productivity[[#This Row],[total downtime in hr2]])</f>
        <v>1.660890555555556</v>
      </c>
      <c r="M490" s="13">
        <f>IF(line_productivity[[#This Row],[Total downtime in min]]&gt;85,85,line_productivity[[#This Row],[Total downtime in min]])</f>
        <v>43.8</v>
      </c>
      <c r="N490" s="9">
        <f>line_productivity[[#This Row],[total downtime in min 2]]/60</f>
        <v>0.73</v>
      </c>
      <c r="O490" s="9">
        <f>IF(line_productivity[[#This Row],[total downtime in hrs]]&gt;line_productivity[[#This Row],[working hours of operator]],line_productivity[[#This Row],[working hours of operator]],line_productivity[[#This Row],[total downtime in hrs]])</f>
        <v>0.73</v>
      </c>
      <c r="P490" s="9">
        <f>IF(line_productivity[[#This Row],[working hours of operator]]=line_productivity[[#This Row],[total downtime in hr2]],(line_productivity[[#This Row],[working hours of operator]]+line_productivity[[#This Row],[total downtime in hr2]])*0.9,line_productivity[[#This Row],[working hours of operator]])</f>
        <v>2.390890555555556</v>
      </c>
    </row>
    <row r="491" spans="1:16" x14ac:dyDescent="0.25">
      <c r="A491" s="10">
        <v>45650</v>
      </c>
      <c r="B491" t="s">
        <v>23</v>
      </c>
      <c r="C491" s="8">
        <v>422600</v>
      </c>
      <c r="D491" t="s">
        <v>50</v>
      </c>
      <c r="E491" s="26" t="s">
        <v>895</v>
      </c>
      <c r="F491" s="25" t="s">
        <v>896</v>
      </c>
      <c r="G491" s="13">
        <v>1.6333333333333331</v>
      </c>
      <c r="H491" s="13">
        <f>line_downtime[[#This Row],[total downtime in mins]]</f>
        <v>16.799999999999997</v>
      </c>
      <c r="I491" s="18" t="s">
        <v>74</v>
      </c>
      <c r="J491" t="str">
        <f t="shared" si="7"/>
        <v>Evening Shift</v>
      </c>
      <c r="K491" s="9">
        <f>IF(line_productivity[[#This Row],[End time]]&lt;line_productivity[[#This Row],[Start Time]],((line_productivity[[#This Row],[End time]]+1)-line_productivity[[#This Row],[Start Time]])*24,(line_productivity[[#This Row],[End time]]-line_productivity[[#This Row],[Start Time]])*24)</f>
        <v>3.0535088888888877</v>
      </c>
      <c r="L491" s="9">
        <f>MAX(0,line_productivity[[#This Row],[working hours3]]-line_productivity[[#This Row],[total downtime in hr2]])</f>
        <v>2.7735088888888879</v>
      </c>
      <c r="M491" s="13">
        <f>IF(line_productivity[[#This Row],[Total downtime in min]]&gt;85,85,line_productivity[[#This Row],[Total downtime in min]])</f>
        <v>16.799999999999997</v>
      </c>
      <c r="N491" s="9">
        <f>line_productivity[[#This Row],[total downtime in min 2]]/60</f>
        <v>0.27999999999999997</v>
      </c>
      <c r="O491" s="9">
        <f>IF(line_productivity[[#This Row],[total downtime in hrs]]&gt;line_productivity[[#This Row],[working hours of operator]],line_productivity[[#This Row],[working hours of operator]],line_productivity[[#This Row],[total downtime in hrs]])</f>
        <v>0.27999999999999997</v>
      </c>
      <c r="P491" s="9">
        <f>IF(line_productivity[[#This Row],[working hours of operator]]=line_productivity[[#This Row],[total downtime in hr2]],(line_productivity[[#This Row],[working hours of operator]]+line_productivity[[#This Row],[total downtime in hr2]])*0.9,line_productivity[[#This Row],[working hours of operator]])</f>
        <v>3.0535088888888877</v>
      </c>
    </row>
    <row r="492" spans="1:16" x14ac:dyDescent="0.25">
      <c r="A492" s="10">
        <v>45651</v>
      </c>
      <c r="B492" t="s">
        <v>20</v>
      </c>
      <c r="C492" s="8">
        <v>422601</v>
      </c>
      <c r="D492" t="s">
        <v>48</v>
      </c>
      <c r="E492" s="26" t="s">
        <v>126</v>
      </c>
      <c r="F492" s="25" t="s">
        <v>897</v>
      </c>
      <c r="G492" s="13">
        <v>1</v>
      </c>
      <c r="H492" s="13">
        <f>line_downtime[[#This Row],[total downtime in mins]]</f>
        <v>39</v>
      </c>
      <c r="I492" s="18" t="s">
        <v>70</v>
      </c>
      <c r="J492" t="str">
        <f t="shared" si="7"/>
        <v>Morning Shift</v>
      </c>
      <c r="K492" s="9">
        <f>IF(line_productivity[[#This Row],[End time]]&lt;line_productivity[[#This Row],[Start Time]],((line_productivity[[#This Row],[End time]]+1)-line_productivity[[#This Row],[Start Time]])*24,(line_productivity[[#This Row],[End time]]-line_productivity[[#This Row],[Start Time]])*24)</f>
        <v>2.588541666666667</v>
      </c>
      <c r="L492" s="9">
        <f>MAX(0,line_productivity[[#This Row],[working hours3]]-line_productivity[[#This Row],[total downtime in hr2]])</f>
        <v>1.9385416666666671</v>
      </c>
      <c r="M492" s="13">
        <f>IF(line_productivity[[#This Row],[Total downtime in min]]&gt;85,85,line_productivity[[#This Row],[Total downtime in min]])</f>
        <v>39</v>
      </c>
      <c r="N492" s="9">
        <f>line_productivity[[#This Row],[total downtime in min 2]]/60</f>
        <v>0.65</v>
      </c>
      <c r="O492" s="9">
        <f>IF(line_productivity[[#This Row],[total downtime in hrs]]&gt;line_productivity[[#This Row],[working hours of operator]],line_productivity[[#This Row],[working hours of operator]],line_productivity[[#This Row],[total downtime in hrs]])</f>
        <v>0.65</v>
      </c>
      <c r="P492" s="9">
        <f>IF(line_productivity[[#This Row],[working hours of operator]]=line_productivity[[#This Row],[total downtime in hr2]],(line_productivity[[#This Row],[working hours of operator]]+line_productivity[[#This Row],[total downtime in hr2]])*0.9,line_productivity[[#This Row],[working hours of operator]])</f>
        <v>2.588541666666667</v>
      </c>
    </row>
    <row r="493" spans="1:16" x14ac:dyDescent="0.25">
      <c r="A493" s="10">
        <v>45651</v>
      </c>
      <c r="B493" t="s">
        <v>21</v>
      </c>
      <c r="C493" s="8">
        <v>422602</v>
      </c>
      <c r="D493" t="s">
        <v>43</v>
      </c>
      <c r="E493" s="26" t="s">
        <v>898</v>
      </c>
      <c r="F493" s="25" t="s">
        <v>899</v>
      </c>
      <c r="G493" s="13">
        <v>1</v>
      </c>
      <c r="H493" s="13">
        <f>line_downtime[[#This Row],[total downtime in mins]]</f>
        <v>67.8</v>
      </c>
      <c r="I493" s="18" t="s">
        <v>92</v>
      </c>
      <c r="J493" t="str">
        <f t="shared" si="7"/>
        <v>Morning Shift</v>
      </c>
      <c r="K493" s="9">
        <f>IF(line_productivity[[#This Row],[End time]]&lt;line_productivity[[#This Row],[Start Time]],((line_productivity[[#This Row],[End time]]+1)-line_productivity[[#This Row],[Start Time]])*24,(line_productivity[[#This Row],[End time]]-line_productivity[[#This Row],[Start Time]])*24)</f>
        <v>2.9201216666666663</v>
      </c>
      <c r="L493" s="9">
        <f>MAX(0,line_productivity[[#This Row],[working hours3]]-line_productivity[[#This Row],[total downtime in hr2]])</f>
        <v>1.7901216666666664</v>
      </c>
      <c r="M493" s="13">
        <f>IF(line_productivity[[#This Row],[Total downtime in min]]&gt;85,85,line_productivity[[#This Row],[Total downtime in min]])</f>
        <v>67.8</v>
      </c>
      <c r="N493" s="9">
        <f>line_productivity[[#This Row],[total downtime in min 2]]/60</f>
        <v>1.1299999999999999</v>
      </c>
      <c r="O493" s="9">
        <f>IF(line_productivity[[#This Row],[total downtime in hrs]]&gt;line_productivity[[#This Row],[working hours of operator]],line_productivity[[#This Row],[working hours of operator]],line_productivity[[#This Row],[total downtime in hrs]])</f>
        <v>1.1299999999999999</v>
      </c>
      <c r="P493" s="9">
        <f>IF(line_productivity[[#This Row],[working hours of operator]]=line_productivity[[#This Row],[total downtime in hr2]],(line_productivity[[#This Row],[working hours of operator]]+line_productivity[[#This Row],[total downtime in hr2]])*0.9,line_productivity[[#This Row],[working hours of operator]])</f>
        <v>2.9201216666666663</v>
      </c>
    </row>
    <row r="494" spans="1:16" x14ac:dyDescent="0.25">
      <c r="A494" s="10">
        <v>45651</v>
      </c>
      <c r="B494" t="s">
        <v>20</v>
      </c>
      <c r="C494" s="8">
        <v>422603</v>
      </c>
      <c r="D494" t="s">
        <v>49</v>
      </c>
      <c r="E494" s="26" t="s">
        <v>900</v>
      </c>
      <c r="F494" s="25" t="s">
        <v>901</v>
      </c>
      <c r="G494" s="13">
        <v>1</v>
      </c>
      <c r="H494" s="13">
        <f>line_downtime[[#This Row],[total downtime in mins]]</f>
        <v>7.7999999999999989</v>
      </c>
      <c r="I494" s="18" t="s">
        <v>88</v>
      </c>
      <c r="J494" t="str">
        <f t="shared" si="7"/>
        <v>Morning Shift</v>
      </c>
      <c r="K494" s="9">
        <f>IF(line_productivity[[#This Row],[End time]]&lt;line_productivity[[#This Row],[Start Time]],((line_productivity[[#This Row],[End time]]+1)-line_productivity[[#This Row],[Start Time]])*24,(line_productivity[[#This Row],[End time]]-line_productivity[[#This Row],[Start Time]])*24)</f>
        <v>2.5816319444444451</v>
      </c>
      <c r="L494" s="9">
        <f>MAX(0,line_productivity[[#This Row],[working hours3]]-line_productivity[[#This Row],[total downtime in hr2]])</f>
        <v>2.4516319444444452</v>
      </c>
      <c r="M494" s="13">
        <f>IF(line_productivity[[#This Row],[Total downtime in min]]&gt;85,85,line_productivity[[#This Row],[Total downtime in min]])</f>
        <v>7.7999999999999989</v>
      </c>
      <c r="N494" s="9">
        <f>line_productivity[[#This Row],[total downtime in min 2]]/60</f>
        <v>0.12999999999999998</v>
      </c>
      <c r="O494" s="9">
        <f>IF(line_productivity[[#This Row],[total downtime in hrs]]&gt;line_productivity[[#This Row],[working hours of operator]],line_productivity[[#This Row],[working hours of operator]],line_productivity[[#This Row],[total downtime in hrs]])</f>
        <v>0.12999999999999998</v>
      </c>
      <c r="P494" s="9">
        <f>IF(line_productivity[[#This Row],[working hours of operator]]=line_productivity[[#This Row],[total downtime in hr2]],(line_productivity[[#This Row],[working hours of operator]]+line_productivity[[#This Row],[total downtime in hr2]])*0.9,line_productivity[[#This Row],[working hours of operator]])</f>
        <v>2.5816319444444451</v>
      </c>
    </row>
    <row r="495" spans="1:16" x14ac:dyDescent="0.25">
      <c r="A495" s="10">
        <v>45651</v>
      </c>
      <c r="B495" t="s">
        <v>18</v>
      </c>
      <c r="C495" s="8">
        <v>422604</v>
      </c>
      <c r="D495" t="s">
        <v>45</v>
      </c>
      <c r="E495" s="26" t="s">
        <v>902</v>
      </c>
      <c r="F495" s="25" t="s">
        <v>903</v>
      </c>
      <c r="G495" s="13">
        <v>1</v>
      </c>
      <c r="H495" s="13">
        <f>line_downtime[[#This Row],[total downtime in mins]]</f>
        <v>36.6</v>
      </c>
      <c r="I495" s="18" t="s">
        <v>92</v>
      </c>
      <c r="J495" t="str">
        <f t="shared" si="7"/>
        <v>Evening Shift</v>
      </c>
      <c r="K495" s="9">
        <f>IF(line_productivity[[#This Row],[End time]]&lt;line_productivity[[#This Row],[Start Time]],((line_productivity[[#This Row],[End time]]+1)-line_productivity[[#This Row],[Start Time]])*24,(line_productivity[[#This Row],[End time]]-line_productivity[[#This Row],[Start Time]])*24)</f>
        <v>2.3435422222222222</v>
      </c>
      <c r="L495" s="9">
        <f>MAX(0,line_productivity[[#This Row],[working hours3]]-line_productivity[[#This Row],[total downtime in hr2]])</f>
        <v>1.7335422222222223</v>
      </c>
      <c r="M495" s="13">
        <f>IF(line_productivity[[#This Row],[Total downtime in min]]&gt;85,85,line_productivity[[#This Row],[Total downtime in min]])</f>
        <v>36.6</v>
      </c>
      <c r="N495" s="9">
        <f>line_productivity[[#This Row],[total downtime in min 2]]/60</f>
        <v>0.61</v>
      </c>
      <c r="O495" s="9">
        <f>IF(line_productivity[[#This Row],[total downtime in hrs]]&gt;line_productivity[[#This Row],[working hours of operator]],line_productivity[[#This Row],[working hours of operator]],line_productivity[[#This Row],[total downtime in hrs]])</f>
        <v>0.61</v>
      </c>
      <c r="P495" s="9">
        <f>IF(line_productivity[[#This Row],[working hours of operator]]=line_productivity[[#This Row],[total downtime in hr2]],(line_productivity[[#This Row],[working hours of operator]]+line_productivity[[#This Row],[total downtime in hr2]])*0.9,line_productivity[[#This Row],[working hours of operator]])</f>
        <v>2.3435422222222222</v>
      </c>
    </row>
    <row r="496" spans="1:16" x14ac:dyDescent="0.25">
      <c r="A496" s="10">
        <v>45652</v>
      </c>
      <c r="B496" t="s">
        <v>23</v>
      </c>
      <c r="C496" s="8">
        <v>422605</v>
      </c>
      <c r="D496" t="s">
        <v>47</v>
      </c>
      <c r="E496" s="26" t="s">
        <v>126</v>
      </c>
      <c r="F496" s="25" t="s">
        <v>904</v>
      </c>
      <c r="G496" s="13">
        <v>1.6333333333333331</v>
      </c>
      <c r="H496" s="13">
        <f>line_downtime[[#This Row],[total downtime in mins]]</f>
        <v>11.399999999999999</v>
      </c>
      <c r="I496" s="18" t="s">
        <v>109</v>
      </c>
      <c r="J496" t="str">
        <f t="shared" si="7"/>
        <v>Morning Shift</v>
      </c>
      <c r="K496" s="9">
        <f>IF(line_productivity[[#This Row],[End time]]&lt;line_productivity[[#This Row],[Start Time]],((line_productivity[[#This Row],[End time]]+1)-line_productivity[[#This Row],[Start Time]])*24,(line_productivity[[#This Row],[End time]]-line_productivity[[#This Row],[Start Time]])*24)</f>
        <v>3.376773333333333</v>
      </c>
      <c r="L496" s="9">
        <f>MAX(0,line_productivity[[#This Row],[working hours3]]-line_productivity[[#This Row],[total downtime in hr2]])</f>
        <v>3.186773333333333</v>
      </c>
      <c r="M496" s="13">
        <f>IF(line_productivity[[#This Row],[Total downtime in min]]&gt;85,85,line_productivity[[#This Row],[Total downtime in min]])</f>
        <v>11.399999999999999</v>
      </c>
      <c r="N496" s="9">
        <f>line_productivity[[#This Row],[total downtime in min 2]]/60</f>
        <v>0.18999999999999997</v>
      </c>
      <c r="O496" s="9">
        <f>IF(line_productivity[[#This Row],[total downtime in hrs]]&gt;line_productivity[[#This Row],[working hours of operator]],line_productivity[[#This Row],[working hours of operator]],line_productivity[[#This Row],[total downtime in hrs]])</f>
        <v>0.18999999999999997</v>
      </c>
      <c r="P496" s="9">
        <f>IF(line_productivity[[#This Row],[working hours of operator]]=line_productivity[[#This Row],[total downtime in hr2]],(line_productivity[[#This Row],[working hours of operator]]+line_productivity[[#This Row],[total downtime in hr2]])*0.9,line_productivity[[#This Row],[working hours of operator]])</f>
        <v>3.376773333333333</v>
      </c>
    </row>
    <row r="497" spans="1:16" x14ac:dyDescent="0.25">
      <c r="A497" s="10">
        <v>45652</v>
      </c>
      <c r="B497" t="s">
        <v>23</v>
      </c>
      <c r="C497" s="8">
        <v>422606</v>
      </c>
      <c r="D497" t="s">
        <v>52</v>
      </c>
      <c r="E497" s="26" t="s">
        <v>905</v>
      </c>
      <c r="F497" s="25" t="s">
        <v>906</v>
      </c>
      <c r="G497" s="13">
        <v>1.6333333333333331</v>
      </c>
      <c r="H497" s="13">
        <f>line_downtime[[#This Row],[total downtime in mins]]</f>
        <v>18</v>
      </c>
      <c r="I497" s="18" t="s">
        <v>76</v>
      </c>
      <c r="J497" t="str">
        <f t="shared" si="7"/>
        <v>Morning Shift</v>
      </c>
      <c r="K497" s="9">
        <f>IF(line_productivity[[#This Row],[End time]]&lt;line_productivity[[#This Row],[Start Time]],((line_productivity[[#This Row],[End time]]+1)-line_productivity[[#This Row],[Start Time]])*24,(line_productivity[[#This Row],[End time]]-line_productivity[[#This Row],[Start Time]])*24)</f>
        <v>2.7101233333333341</v>
      </c>
      <c r="L497" s="9">
        <f>MAX(0,line_productivity[[#This Row],[working hours3]]-line_productivity[[#This Row],[total downtime in hr2]])</f>
        <v>2.4101233333333343</v>
      </c>
      <c r="M497" s="13">
        <f>IF(line_productivity[[#This Row],[Total downtime in min]]&gt;85,85,line_productivity[[#This Row],[Total downtime in min]])</f>
        <v>18</v>
      </c>
      <c r="N497" s="9">
        <f>line_productivity[[#This Row],[total downtime in min 2]]/60</f>
        <v>0.3</v>
      </c>
      <c r="O497" s="9">
        <f>IF(line_productivity[[#This Row],[total downtime in hrs]]&gt;line_productivity[[#This Row],[working hours of operator]],line_productivity[[#This Row],[working hours of operator]],line_productivity[[#This Row],[total downtime in hrs]])</f>
        <v>0.3</v>
      </c>
      <c r="P497" s="9">
        <f>IF(line_productivity[[#This Row],[working hours of operator]]=line_productivity[[#This Row],[total downtime in hr2]],(line_productivity[[#This Row],[working hours of operator]]+line_productivity[[#This Row],[total downtime in hr2]])*0.9,line_productivity[[#This Row],[working hours of operator]])</f>
        <v>2.7101233333333341</v>
      </c>
    </row>
    <row r="498" spans="1:16" x14ac:dyDescent="0.25">
      <c r="A498" s="10">
        <v>45652</v>
      </c>
      <c r="B498" t="s">
        <v>22</v>
      </c>
      <c r="C498" s="8">
        <v>422607</v>
      </c>
      <c r="D498" t="s">
        <v>49</v>
      </c>
      <c r="E498" s="26" t="s">
        <v>907</v>
      </c>
      <c r="F498" s="25" t="s">
        <v>908</v>
      </c>
      <c r="G498" s="13">
        <v>1</v>
      </c>
      <c r="H498" s="13">
        <f>line_downtime[[#This Row],[total downtime in mins]]</f>
        <v>56.399999999999991</v>
      </c>
      <c r="I498" s="18" t="s">
        <v>88</v>
      </c>
      <c r="J498" t="str">
        <f t="shared" si="7"/>
        <v>Morning Shift</v>
      </c>
      <c r="K498" s="9">
        <f>IF(line_productivity[[#This Row],[End time]]&lt;line_productivity[[#This Row],[Start Time]],((line_productivity[[#This Row],[End time]]+1)-line_productivity[[#This Row],[Start Time]])*24,(line_productivity[[#This Row],[End time]]-line_productivity[[#This Row],[Start Time]])*24)</f>
        <v>2.6962808333333337</v>
      </c>
      <c r="L498" s="9">
        <f>MAX(0,line_productivity[[#This Row],[working hours3]]-line_productivity[[#This Row],[total downtime in hr2]])</f>
        <v>1.7562808333333337</v>
      </c>
      <c r="M498" s="13">
        <f>IF(line_productivity[[#This Row],[Total downtime in min]]&gt;85,85,line_productivity[[#This Row],[Total downtime in min]])</f>
        <v>56.399999999999991</v>
      </c>
      <c r="N498" s="9">
        <f>line_productivity[[#This Row],[total downtime in min 2]]/60</f>
        <v>0.93999999999999984</v>
      </c>
      <c r="O498" s="9">
        <f>IF(line_productivity[[#This Row],[total downtime in hrs]]&gt;line_productivity[[#This Row],[working hours of operator]],line_productivity[[#This Row],[working hours of operator]],line_productivity[[#This Row],[total downtime in hrs]])</f>
        <v>0.93999999999999984</v>
      </c>
      <c r="P498" s="9">
        <f>IF(line_productivity[[#This Row],[working hours of operator]]=line_productivity[[#This Row],[total downtime in hr2]],(line_productivity[[#This Row],[working hours of operator]]+line_productivity[[#This Row],[total downtime in hr2]])*0.9,line_productivity[[#This Row],[working hours of operator]])</f>
        <v>2.6962808333333337</v>
      </c>
    </row>
    <row r="499" spans="1:16" x14ac:dyDescent="0.25">
      <c r="A499" s="10">
        <v>45652</v>
      </c>
      <c r="B499" t="s">
        <v>23</v>
      </c>
      <c r="C499" s="8">
        <v>422608</v>
      </c>
      <c r="D499" t="s">
        <v>52</v>
      </c>
      <c r="E499" s="26" t="s">
        <v>909</v>
      </c>
      <c r="F499" s="25" t="s">
        <v>910</v>
      </c>
      <c r="G499" s="13">
        <v>1.6333333333333331</v>
      </c>
      <c r="H499" s="13">
        <f>line_downtime[[#This Row],[total downtime in mins]]</f>
        <v>15</v>
      </c>
      <c r="I499" s="18" t="s">
        <v>90</v>
      </c>
      <c r="J499" t="str">
        <f t="shared" si="7"/>
        <v>Evening Shift</v>
      </c>
      <c r="K499" s="9">
        <f>IF(line_productivity[[#This Row],[End time]]&lt;line_productivity[[#This Row],[Start Time]],((line_productivity[[#This Row],[End time]]+1)-line_productivity[[#This Row],[Start Time]])*24,(line_productivity[[#This Row],[End time]]-line_productivity[[#This Row],[Start Time]])*24)</f>
        <v>3.4969088888888855</v>
      </c>
      <c r="L499" s="9">
        <f>MAX(0,line_productivity[[#This Row],[working hours3]]-line_productivity[[#This Row],[total downtime in hr2]])</f>
        <v>3.2469088888888855</v>
      </c>
      <c r="M499" s="13">
        <f>IF(line_productivity[[#This Row],[Total downtime in min]]&gt;85,85,line_productivity[[#This Row],[Total downtime in min]])</f>
        <v>15</v>
      </c>
      <c r="N499" s="9">
        <f>line_productivity[[#This Row],[total downtime in min 2]]/60</f>
        <v>0.25</v>
      </c>
      <c r="O499" s="9">
        <f>IF(line_productivity[[#This Row],[total downtime in hrs]]&gt;line_productivity[[#This Row],[working hours of operator]],line_productivity[[#This Row],[working hours of operator]],line_productivity[[#This Row],[total downtime in hrs]])</f>
        <v>0.25</v>
      </c>
      <c r="P499" s="9">
        <f>IF(line_productivity[[#This Row],[working hours of operator]]=line_productivity[[#This Row],[total downtime in hr2]],(line_productivity[[#This Row],[working hours of operator]]+line_productivity[[#This Row],[total downtime in hr2]])*0.9,line_productivity[[#This Row],[working hours of operator]])</f>
        <v>3.4969088888888855</v>
      </c>
    </row>
    <row r="500" spans="1:16" x14ac:dyDescent="0.25">
      <c r="A500" s="10">
        <v>45653</v>
      </c>
      <c r="B500" t="s">
        <v>22</v>
      </c>
      <c r="C500" s="8">
        <v>422609</v>
      </c>
      <c r="D500" t="s">
        <v>49</v>
      </c>
      <c r="E500" s="26" t="s">
        <v>126</v>
      </c>
      <c r="F500" s="25" t="s">
        <v>911</v>
      </c>
      <c r="G500" s="13">
        <v>1</v>
      </c>
      <c r="H500" s="13">
        <f>line_downtime[[#This Row],[total downtime in mins]]</f>
        <v>28.2</v>
      </c>
      <c r="I500" s="18" t="s">
        <v>76</v>
      </c>
      <c r="J500" t="str">
        <f t="shared" si="7"/>
        <v>Morning Shift</v>
      </c>
      <c r="K500" s="9">
        <f>IF(line_productivity[[#This Row],[End time]]&lt;line_productivity[[#This Row],[Start Time]],((line_productivity[[#This Row],[End time]]+1)-line_productivity[[#This Row],[Start Time]])*24,(line_productivity[[#This Row],[End time]]-line_productivity[[#This Row],[Start Time]])*24)</f>
        <v>2.2984158333333338</v>
      </c>
      <c r="L500" s="9">
        <f>MAX(0,line_productivity[[#This Row],[working hours3]]-line_productivity[[#This Row],[total downtime in hr2]])</f>
        <v>1.8284158333333338</v>
      </c>
      <c r="M500" s="13">
        <f>IF(line_productivity[[#This Row],[Total downtime in min]]&gt;85,85,line_productivity[[#This Row],[Total downtime in min]])</f>
        <v>28.2</v>
      </c>
      <c r="N500" s="9">
        <f>line_productivity[[#This Row],[total downtime in min 2]]/60</f>
        <v>0.47</v>
      </c>
      <c r="O500" s="9">
        <f>IF(line_productivity[[#This Row],[total downtime in hrs]]&gt;line_productivity[[#This Row],[working hours of operator]],line_productivity[[#This Row],[working hours of operator]],line_productivity[[#This Row],[total downtime in hrs]])</f>
        <v>0.47</v>
      </c>
      <c r="P500" s="9">
        <f>IF(line_productivity[[#This Row],[working hours of operator]]=line_productivity[[#This Row],[total downtime in hr2]],(line_productivity[[#This Row],[working hours of operator]]+line_productivity[[#This Row],[total downtime in hr2]])*0.9,line_productivity[[#This Row],[working hours of operator]])</f>
        <v>2.2984158333333338</v>
      </c>
    </row>
    <row r="501" spans="1:16" x14ac:dyDescent="0.25">
      <c r="A501" s="10">
        <v>45653</v>
      </c>
      <c r="B501" t="s">
        <v>23</v>
      </c>
      <c r="C501" s="8">
        <v>422610</v>
      </c>
      <c r="D501" t="s">
        <v>43</v>
      </c>
      <c r="E501" s="26" t="s">
        <v>912</v>
      </c>
      <c r="F501" s="25" t="s">
        <v>913</v>
      </c>
      <c r="G501" s="13">
        <v>1.6333333333333331</v>
      </c>
      <c r="H501" s="13">
        <f>line_downtime[[#This Row],[total downtime in mins]]</f>
        <v>69</v>
      </c>
      <c r="I501" s="18" t="s">
        <v>83</v>
      </c>
      <c r="J501" t="str">
        <f t="shared" si="7"/>
        <v>Morning Shift</v>
      </c>
      <c r="K501" s="9">
        <f>IF(line_productivity[[#This Row],[End time]]&lt;line_productivity[[#This Row],[Start Time]],((line_productivity[[#This Row],[End time]]+1)-line_productivity[[#This Row],[Start Time]])*24,(line_productivity[[#This Row],[End time]]-line_productivity[[#This Row],[Start Time]])*24)</f>
        <v>3.2840327777777767</v>
      </c>
      <c r="L501" s="9">
        <f>MAX(0,line_productivity[[#This Row],[working hours3]]-line_productivity[[#This Row],[total downtime in hr2]])</f>
        <v>2.1340327777777768</v>
      </c>
      <c r="M501" s="13">
        <f>IF(line_productivity[[#This Row],[Total downtime in min]]&gt;85,85,line_productivity[[#This Row],[Total downtime in min]])</f>
        <v>69</v>
      </c>
      <c r="N501" s="9">
        <f>line_productivity[[#This Row],[total downtime in min 2]]/60</f>
        <v>1.1499999999999999</v>
      </c>
      <c r="O501" s="9">
        <f>IF(line_productivity[[#This Row],[total downtime in hrs]]&gt;line_productivity[[#This Row],[working hours of operator]],line_productivity[[#This Row],[working hours of operator]],line_productivity[[#This Row],[total downtime in hrs]])</f>
        <v>1.1499999999999999</v>
      </c>
      <c r="P501" s="9">
        <f>IF(line_productivity[[#This Row],[working hours of operator]]=line_productivity[[#This Row],[total downtime in hr2]],(line_productivity[[#This Row],[working hours of operator]]+line_productivity[[#This Row],[total downtime in hr2]])*0.9,line_productivity[[#This Row],[working hours of operator]])</f>
        <v>3.2840327777777767</v>
      </c>
    </row>
    <row r="502" spans="1:16" x14ac:dyDescent="0.25">
      <c r="A502" s="10">
        <v>45653</v>
      </c>
      <c r="B502" t="s">
        <v>20</v>
      </c>
      <c r="C502" s="8">
        <v>422611</v>
      </c>
      <c r="D502" t="s">
        <v>48</v>
      </c>
      <c r="E502" s="26" t="s">
        <v>914</v>
      </c>
      <c r="F502" s="25" t="s">
        <v>915</v>
      </c>
      <c r="G502" s="13">
        <v>1</v>
      </c>
      <c r="H502" s="13">
        <f>line_downtime[[#This Row],[total downtime in mins]]</f>
        <v>7.1999999999999993</v>
      </c>
      <c r="I502" s="18" t="s">
        <v>88</v>
      </c>
      <c r="J502" t="str">
        <f t="shared" si="7"/>
        <v>Evening Shift</v>
      </c>
      <c r="K502" s="9">
        <f>IF(line_productivity[[#This Row],[End time]]&lt;line_productivity[[#This Row],[Start Time]],((line_productivity[[#This Row],[End time]]+1)-line_productivity[[#This Row],[Start Time]])*24,(line_productivity[[#This Row],[End time]]-line_productivity[[#This Row],[Start Time]])*24)</f>
        <v>2.7858855555555557</v>
      </c>
      <c r="L502" s="9">
        <f>MAX(0,line_productivity[[#This Row],[working hours3]]-line_productivity[[#This Row],[total downtime in hr2]])</f>
        <v>2.6658855555555556</v>
      </c>
      <c r="M502" s="13">
        <f>IF(line_productivity[[#This Row],[Total downtime in min]]&gt;85,85,line_productivity[[#This Row],[Total downtime in min]])</f>
        <v>7.1999999999999993</v>
      </c>
      <c r="N502" s="9">
        <f>line_productivity[[#This Row],[total downtime in min 2]]/60</f>
        <v>0.11999999999999998</v>
      </c>
      <c r="O502" s="9">
        <f>IF(line_productivity[[#This Row],[total downtime in hrs]]&gt;line_productivity[[#This Row],[working hours of operator]],line_productivity[[#This Row],[working hours of operator]],line_productivity[[#This Row],[total downtime in hrs]])</f>
        <v>0.11999999999999998</v>
      </c>
      <c r="P502" s="9">
        <f>IF(line_productivity[[#This Row],[working hours of operator]]=line_productivity[[#This Row],[total downtime in hr2]],(line_productivity[[#This Row],[working hours of operator]]+line_productivity[[#This Row],[total downtime in hr2]])*0.9,line_productivity[[#This Row],[working hours of operator]])</f>
        <v>2.7858855555555557</v>
      </c>
    </row>
    <row r="503" spans="1:16" x14ac:dyDescent="0.25">
      <c r="A503" s="10">
        <v>45653</v>
      </c>
      <c r="B503" t="s">
        <v>18</v>
      </c>
      <c r="C503" s="8">
        <v>422612</v>
      </c>
      <c r="D503" t="s">
        <v>44</v>
      </c>
      <c r="E503" s="26" t="s">
        <v>916</v>
      </c>
      <c r="F503" s="25" t="s">
        <v>917</v>
      </c>
      <c r="G503" s="13">
        <v>1</v>
      </c>
      <c r="H503" s="13">
        <f>line_downtime[[#This Row],[total downtime in mins]]</f>
        <v>47.4</v>
      </c>
      <c r="I503" s="18" t="s">
        <v>88</v>
      </c>
      <c r="J503" t="str">
        <f t="shared" si="7"/>
        <v>Evening Shift</v>
      </c>
      <c r="K503" s="9">
        <f>IF(line_productivity[[#This Row],[End time]]&lt;line_productivity[[#This Row],[Start Time]],((line_productivity[[#This Row],[End time]]+1)-line_productivity[[#This Row],[Start Time]])*24,(line_productivity[[#This Row],[End time]]-line_productivity[[#This Row],[Start Time]])*24)</f>
        <v>2.9381655555555568</v>
      </c>
      <c r="L503" s="9">
        <f>MAX(0,line_productivity[[#This Row],[working hours3]]-line_productivity[[#This Row],[total downtime in hr2]])</f>
        <v>2.1481655555555568</v>
      </c>
      <c r="M503" s="13">
        <f>IF(line_productivity[[#This Row],[Total downtime in min]]&gt;85,85,line_productivity[[#This Row],[Total downtime in min]])</f>
        <v>47.4</v>
      </c>
      <c r="N503" s="9">
        <f>line_productivity[[#This Row],[total downtime in min 2]]/60</f>
        <v>0.78999999999999992</v>
      </c>
      <c r="O503" s="9">
        <f>IF(line_productivity[[#This Row],[total downtime in hrs]]&gt;line_productivity[[#This Row],[working hours of operator]],line_productivity[[#This Row],[working hours of operator]],line_productivity[[#This Row],[total downtime in hrs]])</f>
        <v>0.78999999999999992</v>
      </c>
      <c r="P503" s="9">
        <f>IF(line_productivity[[#This Row],[working hours of operator]]=line_productivity[[#This Row],[total downtime in hr2]],(line_productivity[[#This Row],[working hours of operator]]+line_productivity[[#This Row],[total downtime in hr2]])*0.9,line_productivity[[#This Row],[working hours of operator]])</f>
        <v>2.9381655555555568</v>
      </c>
    </row>
    <row r="504" spans="1:16" x14ac:dyDescent="0.25">
      <c r="A504" s="10">
        <v>45654</v>
      </c>
      <c r="B504" t="s">
        <v>19</v>
      </c>
      <c r="C504" s="8">
        <v>422613</v>
      </c>
      <c r="D504" t="s">
        <v>43</v>
      </c>
      <c r="E504" s="26" t="s">
        <v>126</v>
      </c>
      <c r="F504" s="25" t="s">
        <v>918</v>
      </c>
      <c r="G504" s="13">
        <v>1</v>
      </c>
      <c r="H504" s="13">
        <f>line_downtime[[#This Row],[total downtime in mins]]</f>
        <v>84</v>
      </c>
      <c r="I504" s="18" t="s">
        <v>86</v>
      </c>
      <c r="J504" t="str">
        <f t="shared" si="7"/>
        <v>Morning Shift</v>
      </c>
      <c r="K504" s="9">
        <f>IF(line_productivity[[#This Row],[End time]]&lt;line_productivity[[#This Row],[Start Time]],((line_productivity[[#This Row],[End time]]+1)-line_productivity[[#This Row],[Start Time]])*24,(line_productivity[[#This Row],[End time]]-line_productivity[[#This Row],[Start Time]])*24)</f>
        <v>2.0262219444444436</v>
      </c>
      <c r="L504" s="9">
        <f>MAX(0,line_productivity[[#This Row],[working hours3]]-line_productivity[[#This Row],[total downtime in hr2]])</f>
        <v>0.62622194444444368</v>
      </c>
      <c r="M504" s="13">
        <f>IF(line_productivity[[#This Row],[Total downtime in min]]&gt;85,85,line_productivity[[#This Row],[Total downtime in min]])</f>
        <v>84</v>
      </c>
      <c r="N504" s="9">
        <f>line_productivity[[#This Row],[total downtime in min 2]]/60</f>
        <v>1.4</v>
      </c>
      <c r="O504" s="9">
        <f>IF(line_productivity[[#This Row],[total downtime in hrs]]&gt;line_productivity[[#This Row],[working hours of operator]],line_productivity[[#This Row],[working hours of operator]],line_productivity[[#This Row],[total downtime in hrs]])</f>
        <v>1.4</v>
      </c>
      <c r="P504" s="9">
        <f>IF(line_productivity[[#This Row],[working hours of operator]]=line_productivity[[#This Row],[total downtime in hr2]],(line_productivity[[#This Row],[working hours of operator]]+line_productivity[[#This Row],[total downtime in hr2]])*0.9,line_productivity[[#This Row],[working hours of operator]])</f>
        <v>2.0262219444444436</v>
      </c>
    </row>
    <row r="505" spans="1:16" x14ac:dyDescent="0.25">
      <c r="A505" s="10">
        <v>45654</v>
      </c>
      <c r="B505" t="s">
        <v>20</v>
      </c>
      <c r="C505" s="8">
        <v>422614</v>
      </c>
      <c r="D505" t="s">
        <v>45</v>
      </c>
      <c r="E505" s="26" t="s">
        <v>919</v>
      </c>
      <c r="F505" s="25" t="s">
        <v>920</v>
      </c>
      <c r="G505" s="13">
        <v>1</v>
      </c>
      <c r="H505" s="13">
        <f>line_downtime[[#This Row],[total downtime in mins]]</f>
        <v>36.6</v>
      </c>
      <c r="I505" s="18" t="s">
        <v>68</v>
      </c>
      <c r="J505" t="str">
        <f t="shared" si="7"/>
        <v>Morning Shift</v>
      </c>
      <c r="K505" s="9">
        <f>IF(line_productivity[[#This Row],[End time]]&lt;line_productivity[[#This Row],[Start Time]],((line_productivity[[#This Row],[End time]]+1)-line_productivity[[#This Row],[Start Time]])*24,(line_productivity[[#This Row],[End time]]-line_productivity[[#This Row],[Start Time]])*24)</f>
        <v>2.1601558333333339</v>
      </c>
      <c r="L505" s="9">
        <f>MAX(0,line_productivity[[#This Row],[working hours3]]-line_productivity[[#This Row],[total downtime in hr2]])</f>
        <v>1.5501558333333341</v>
      </c>
      <c r="M505" s="13">
        <f>IF(line_productivity[[#This Row],[Total downtime in min]]&gt;85,85,line_productivity[[#This Row],[Total downtime in min]])</f>
        <v>36.6</v>
      </c>
      <c r="N505" s="9">
        <f>line_productivity[[#This Row],[total downtime in min 2]]/60</f>
        <v>0.61</v>
      </c>
      <c r="O505" s="9">
        <f>IF(line_productivity[[#This Row],[total downtime in hrs]]&gt;line_productivity[[#This Row],[working hours of operator]],line_productivity[[#This Row],[working hours of operator]],line_productivity[[#This Row],[total downtime in hrs]])</f>
        <v>0.61</v>
      </c>
      <c r="P505" s="9">
        <f>IF(line_productivity[[#This Row],[working hours of operator]]=line_productivity[[#This Row],[total downtime in hr2]],(line_productivity[[#This Row],[working hours of operator]]+line_productivity[[#This Row],[total downtime in hr2]])*0.9,line_productivity[[#This Row],[working hours of operator]])</f>
        <v>2.1601558333333339</v>
      </c>
    </row>
    <row r="506" spans="1:16" x14ac:dyDescent="0.25">
      <c r="A506" s="10">
        <v>45654</v>
      </c>
      <c r="B506" t="s">
        <v>18</v>
      </c>
      <c r="C506" s="8">
        <v>422615</v>
      </c>
      <c r="D506" t="s">
        <v>44</v>
      </c>
      <c r="E506" s="26" t="s">
        <v>921</v>
      </c>
      <c r="F506" s="25" t="s">
        <v>922</v>
      </c>
      <c r="G506" s="13">
        <v>1</v>
      </c>
      <c r="H506" s="13">
        <f>line_downtime[[#This Row],[total downtime in mins]]</f>
        <v>32.4</v>
      </c>
      <c r="I506" s="18" t="s">
        <v>74</v>
      </c>
      <c r="J506" t="str">
        <f t="shared" si="7"/>
        <v>Evening Shift</v>
      </c>
      <c r="K506" s="9">
        <f>IF(line_productivity[[#This Row],[End time]]&lt;line_productivity[[#This Row],[Start Time]],((line_productivity[[#This Row],[End time]]+1)-line_productivity[[#This Row],[Start Time]])*24,(line_productivity[[#This Row],[End time]]-line_productivity[[#This Row],[Start Time]])*24)</f>
        <v>2.3694872222222223</v>
      </c>
      <c r="L506" s="9">
        <f>MAX(0,line_productivity[[#This Row],[working hours3]]-line_productivity[[#This Row],[total downtime in hr2]])</f>
        <v>1.8294872222222223</v>
      </c>
      <c r="M506" s="13">
        <f>IF(line_productivity[[#This Row],[Total downtime in min]]&gt;85,85,line_productivity[[#This Row],[Total downtime in min]])</f>
        <v>32.4</v>
      </c>
      <c r="N506" s="9">
        <f>line_productivity[[#This Row],[total downtime in min 2]]/60</f>
        <v>0.53999999999999992</v>
      </c>
      <c r="O506" s="9">
        <f>IF(line_productivity[[#This Row],[total downtime in hrs]]&gt;line_productivity[[#This Row],[working hours of operator]],line_productivity[[#This Row],[working hours of operator]],line_productivity[[#This Row],[total downtime in hrs]])</f>
        <v>0.53999999999999992</v>
      </c>
      <c r="P506" s="9">
        <f>IF(line_productivity[[#This Row],[working hours of operator]]=line_productivity[[#This Row],[total downtime in hr2]],(line_productivity[[#This Row],[working hours of operator]]+line_productivity[[#This Row],[total downtime in hr2]])*0.9,line_productivity[[#This Row],[working hours of operator]])</f>
        <v>2.3694872222222223</v>
      </c>
    </row>
    <row r="507" spans="1:16" x14ac:dyDescent="0.25">
      <c r="A507" s="10">
        <v>45654</v>
      </c>
      <c r="B507" t="s">
        <v>18</v>
      </c>
      <c r="C507" s="8">
        <v>422616</v>
      </c>
      <c r="D507" t="s">
        <v>46</v>
      </c>
      <c r="E507" s="26" t="s">
        <v>923</v>
      </c>
      <c r="F507" s="25" t="s">
        <v>924</v>
      </c>
      <c r="G507" s="13">
        <v>1</v>
      </c>
      <c r="H507" s="13">
        <f>line_downtime[[#This Row],[total downtime in mins]]</f>
        <v>7.7999999999999989</v>
      </c>
      <c r="I507" s="18" t="s">
        <v>88</v>
      </c>
      <c r="J507" t="str">
        <f t="shared" si="7"/>
        <v>Evening Shift</v>
      </c>
      <c r="K507" s="9">
        <f>IF(line_productivity[[#This Row],[End time]]&lt;line_productivity[[#This Row],[Start Time]],((line_productivity[[#This Row],[End time]]+1)-line_productivity[[#This Row],[Start Time]])*24,(line_productivity[[#This Row],[End time]]-line_productivity[[#This Row],[Start Time]])*24)</f>
        <v>2.5899575000000006</v>
      </c>
      <c r="L507" s="9">
        <f>MAX(0,line_productivity[[#This Row],[working hours3]]-line_productivity[[#This Row],[total downtime in hr2]])</f>
        <v>2.4599575000000007</v>
      </c>
      <c r="M507" s="13">
        <f>IF(line_productivity[[#This Row],[Total downtime in min]]&gt;85,85,line_productivity[[#This Row],[Total downtime in min]])</f>
        <v>7.7999999999999989</v>
      </c>
      <c r="N507" s="9">
        <f>line_productivity[[#This Row],[total downtime in min 2]]/60</f>
        <v>0.12999999999999998</v>
      </c>
      <c r="O507" s="9">
        <f>IF(line_productivity[[#This Row],[total downtime in hrs]]&gt;line_productivity[[#This Row],[working hours of operator]],line_productivity[[#This Row],[working hours of operator]],line_productivity[[#This Row],[total downtime in hrs]])</f>
        <v>0.12999999999999998</v>
      </c>
      <c r="P507" s="9">
        <f>IF(line_productivity[[#This Row],[working hours of operator]]=line_productivity[[#This Row],[total downtime in hr2]],(line_productivity[[#This Row],[working hours of operator]]+line_productivity[[#This Row],[total downtime in hr2]])*0.9,line_productivity[[#This Row],[working hours of operator]])</f>
        <v>2.5899575000000006</v>
      </c>
    </row>
    <row r="508" spans="1:16" x14ac:dyDescent="0.25">
      <c r="A508" s="10">
        <v>45655</v>
      </c>
      <c r="B508" t="s">
        <v>23</v>
      </c>
      <c r="C508" s="8">
        <v>422617</v>
      </c>
      <c r="D508" t="s">
        <v>48</v>
      </c>
      <c r="E508" s="26" t="s">
        <v>126</v>
      </c>
      <c r="F508" s="25" t="s">
        <v>925</v>
      </c>
      <c r="G508" s="13">
        <v>1.6333333333333331</v>
      </c>
      <c r="H508" s="13">
        <f>line_downtime[[#This Row],[total downtime in mins]]</f>
        <v>75</v>
      </c>
      <c r="I508" s="18" t="s">
        <v>81</v>
      </c>
      <c r="J508" t="str">
        <f t="shared" si="7"/>
        <v>Morning Shift</v>
      </c>
      <c r="K508" s="9">
        <f>IF(line_productivity[[#This Row],[End time]]&lt;line_productivity[[#This Row],[Start Time]],((line_productivity[[#This Row],[End time]]+1)-line_productivity[[#This Row],[Start Time]])*24,(line_productivity[[#This Row],[End time]]-line_productivity[[#This Row],[Start Time]])*24)</f>
        <v>2.7431958333333326</v>
      </c>
      <c r="L508" s="9">
        <f>MAX(0,line_productivity[[#This Row],[working hours3]]-line_productivity[[#This Row],[total downtime in hr2]])</f>
        <v>1.4931958333333326</v>
      </c>
      <c r="M508" s="13">
        <f>IF(line_productivity[[#This Row],[Total downtime in min]]&gt;85,85,line_productivity[[#This Row],[Total downtime in min]])</f>
        <v>75</v>
      </c>
      <c r="N508" s="9">
        <f>line_productivity[[#This Row],[total downtime in min 2]]/60</f>
        <v>1.25</v>
      </c>
      <c r="O508" s="9">
        <f>IF(line_productivity[[#This Row],[total downtime in hrs]]&gt;line_productivity[[#This Row],[working hours of operator]],line_productivity[[#This Row],[working hours of operator]],line_productivity[[#This Row],[total downtime in hrs]])</f>
        <v>1.25</v>
      </c>
      <c r="P508" s="9">
        <f>IF(line_productivity[[#This Row],[working hours of operator]]=line_productivity[[#This Row],[total downtime in hr2]],(line_productivity[[#This Row],[working hours of operator]]+line_productivity[[#This Row],[total downtime in hr2]])*0.9,line_productivity[[#This Row],[working hours of operator]])</f>
        <v>2.7431958333333326</v>
      </c>
    </row>
    <row r="509" spans="1:16" x14ac:dyDescent="0.25">
      <c r="A509" s="10">
        <v>45655</v>
      </c>
      <c r="B509" t="s">
        <v>22</v>
      </c>
      <c r="C509" s="8">
        <v>422618</v>
      </c>
      <c r="D509" t="s">
        <v>51</v>
      </c>
      <c r="E509" s="26" t="s">
        <v>926</v>
      </c>
      <c r="F509" s="25" t="s">
        <v>927</v>
      </c>
      <c r="G509" s="13">
        <v>1</v>
      </c>
      <c r="H509" s="13">
        <f>line_downtime[[#This Row],[total downtime in mins]]</f>
        <v>54</v>
      </c>
      <c r="I509" s="18" t="s">
        <v>81</v>
      </c>
      <c r="J509" t="str">
        <f t="shared" si="7"/>
        <v>Morning Shift</v>
      </c>
      <c r="K509" s="9">
        <f>IF(line_productivity[[#This Row],[End time]]&lt;line_productivity[[#This Row],[Start Time]],((line_productivity[[#This Row],[End time]]+1)-line_productivity[[#This Row],[Start Time]])*24,(line_productivity[[#This Row],[End time]]-line_productivity[[#This Row],[Start Time]])*24)</f>
        <v>2.3368855555555546</v>
      </c>
      <c r="L509" s="9">
        <f>MAX(0,line_productivity[[#This Row],[working hours3]]-line_productivity[[#This Row],[total downtime in hr2]])</f>
        <v>1.4368855555555546</v>
      </c>
      <c r="M509" s="13">
        <f>IF(line_productivity[[#This Row],[Total downtime in min]]&gt;85,85,line_productivity[[#This Row],[Total downtime in min]])</f>
        <v>54</v>
      </c>
      <c r="N509" s="9">
        <f>line_productivity[[#This Row],[total downtime in min 2]]/60</f>
        <v>0.9</v>
      </c>
      <c r="O509" s="9">
        <f>IF(line_productivity[[#This Row],[total downtime in hrs]]&gt;line_productivity[[#This Row],[working hours of operator]],line_productivity[[#This Row],[working hours of operator]],line_productivity[[#This Row],[total downtime in hrs]])</f>
        <v>0.9</v>
      </c>
      <c r="P509" s="9">
        <f>IF(line_productivity[[#This Row],[working hours of operator]]=line_productivity[[#This Row],[total downtime in hr2]],(line_productivity[[#This Row],[working hours of operator]]+line_productivity[[#This Row],[total downtime in hr2]])*0.9,line_productivity[[#This Row],[working hours of operator]])</f>
        <v>2.3368855555555546</v>
      </c>
    </row>
    <row r="510" spans="1:16" x14ac:dyDescent="0.25">
      <c r="A510" s="10">
        <v>45655</v>
      </c>
      <c r="B510" t="s">
        <v>23</v>
      </c>
      <c r="C510" s="8">
        <v>422619</v>
      </c>
      <c r="D510" t="s">
        <v>50</v>
      </c>
      <c r="E510" s="26" t="s">
        <v>928</v>
      </c>
      <c r="F510" s="25" t="s">
        <v>929</v>
      </c>
      <c r="G510" s="13">
        <v>1.6333333333333331</v>
      </c>
      <c r="H510" s="13">
        <f>line_downtime[[#This Row],[total downtime in mins]]</f>
        <v>26.999999999999996</v>
      </c>
      <c r="I510" s="18" t="s">
        <v>76</v>
      </c>
      <c r="J510" t="str">
        <f t="shared" si="7"/>
        <v>Evening Shift</v>
      </c>
      <c r="K510" s="9">
        <f>IF(line_productivity[[#This Row],[End time]]&lt;line_productivity[[#This Row],[Start Time]],((line_productivity[[#This Row],[End time]]+1)-line_productivity[[#This Row],[Start Time]])*24,(line_productivity[[#This Row],[End time]]-line_productivity[[#This Row],[Start Time]])*24)</f>
        <v>3.3697602777777771</v>
      </c>
      <c r="L510" s="9">
        <f>MAX(0,line_productivity[[#This Row],[working hours3]]-line_productivity[[#This Row],[total downtime in hr2]])</f>
        <v>2.9197602777777769</v>
      </c>
      <c r="M510" s="13">
        <f>IF(line_productivity[[#This Row],[Total downtime in min]]&gt;85,85,line_productivity[[#This Row],[Total downtime in min]])</f>
        <v>26.999999999999996</v>
      </c>
      <c r="N510" s="9">
        <f>line_productivity[[#This Row],[total downtime in min 2]]/60</f>
        <v>0.44999999999999996</v>
      </c>
      <c r="O510" s="9">
        <f>IF(line_productivity[[#This Row],[total downtime in hrs]]&gt;line_productivity[[#This Row],[working hours of operator]],line_productivity[[#This Row],[working hours of operator]],line_productivity[[#This Row],[total downtime in hrs]])</f>
        <v>0.44999999999999996</v>
      </c>
      <c r="P510" s="9">
        <f>IF(line_productivity[[#This Row],[working hours of operator]]=line_productivity[[#This Row],[total downtime in hr2]],(line_productivity[[#This Row],[working hours of operator]]+line_productivity[[#This Row],[total downtime in hr2]])*0.9,line_productivity[[#This Row],[working hours of operator]])</f>
        <v>3.3697602777777771</v>
      </c>
    </row>
    <row r="511" spans="1:16" x14ac:dyDescent="0.25">
      <c r="A511" s="10">
        <v>45655</v>
      </c>
      <c r="B511" t="s">
        <v>22</v>
      </c>
      <c r="C511" s="8">
        <v>422620</v>
      </c>
      <c r="D511" t="s">
        <v>47</v>
      </c>
      <c r="E511" s="26" t="s">
        <v>930</v>
      </c>
      <c r="F511" s="25" t="s">
        <v>931</v>
      </c>
      <c r="G511" s="13">
        <v>1</v>
      </c>
      <c r="H511" s="13">
        <f>line_downtime[[#This Row],[total downtime in mins]]</f>
        <v>10.8</v>
      </c>
      <c r="I511" s="18" t="s">
        <v>70</v>
      </c>
      <c r="J511" t="str">
        <f t="shared" si="7"/>
        <v>Evening Shift</v>
      </c>
      <c r="K511" s="9">
        <f>IF(line_productivity[[#This Row],[End time]]&lt;line_productivity[[#This Row],[Start Time]],((line_productivity[[#This Row],[End time]]+1)-line_productivity[[#This Row],[Start Time]])*24,(line_productivity[[#This Row],[End time]]-line_productivity[[#This Row],[Start Time]])*24)</f>
        <v>2.3901927777777789</v>
      </c>
      <c r="L511" s="9">
        <f>MAX(0,line_productivity[[#This Row],[working hours3]]-line_productivity[[#This Row],[total downtime in hr2]])</f>
        <v>2.2101927777777788</v>
      </c>
      <c r="M511" s="13">
        <f>IF(line_productivity[[#This Row],[Total downtime in min]]&gt;85,85,line_productivity[[#This Row],[Total downtime in min]])</f>
        <v>10.8</v>
      </c>
      <c r="N511" s="9">
        <f>line_productivity[[#This Row],[total downtime in min 2]]/60</f>
        <v>0.18000000000000002</v>
      </c>
      <c r="O511" s="9">
        <f>IF(line_productivity[[#This Row],[total downtime in hrs]]&gt;line_productivity[[#This Row],[working hours of operator]],line_productivity[[#This Row],[working hours of operator]],line_productivity[[#This Row],[total downtime in hrs]])</f>
        <v>0.18000000000000002</v>
      </c>
      <c r="P511" s="9">
        <f>IF(line_productivity[[#This Row],[working hours of operator]]=line_productivity[[#This Row],[total downtime in hr2]],(line_productivity[[#This Row],[working hours of operator]]+line_productivity[[#This Row],[total downtime in hr2]])*0.9,line_productivity[[#This Row],[working hours of operator]])</f>
        <v>2.3901927777777789</v>
      </c>
    </row>
    <row r="512" spans="1:16" x14ac:dyDescent="0.25">
      <c r="A512" s="10">
        <v>45656</v>
      </c>
      <c r="B512" t="s">
        <v>20</v>
      </c>
      <c r="C512" s="8">
        <v>422621</v>
      </c>
      <c r="D512" t="s">
        <v>44</v>
      </c>
      <c r="E512" s="26" t="s">
        <v>126</v>
      </c>
      <c r="F512" s="25" t="s">
        <v>932</v>
      </c>
      <c r="G512" s="13">
        <v>1</v>
      </c>
      <c r="H512" s="13">
        <f>line_downtime[[#This Row],[total downtime in mins]]</f>
        <v>39</v>
      </c>
      <c r="I512" s="18" t="s">
        <v>76</v>
      </c>
      <c r="J512" t="str">
        <f t="shared" si="7"/>
        <v>Morning Shift</v>
      </c>
      <c r="K512" s="9">
        <f>IF(line_productivity[[#This Row],[End time]]&lt;line_productivity[[#This Row],[Start Time]],((line_productivity[[#This Row],[End time]]+1)-line_productivity[[#This Row],[Start Time]])*24,(line_productivity[[#This Row],[End time]]-line_productivity[[#This Row],[Start Time]])*24)</f>
        <v>2.3173930555555557</v>
      </c>
      <c r="L512" s="9">
        <f>MAX(0,line_productivity[[#This Row],[working hours3]]-line_productivity[[#This Row],[total downtime in hr2]])</f>
        <v>1.6673930555555558</v>
      </c>
      <c r="M512" s="13">
        <f>IF(line_productivity[[#This Row],[Total downtime in min]]&gt;85,85,line_productivity[[#This Row],[Total downtime in min]])</f>
        <v>39</v>
      </c>
      <c r="N512" s="9">
        <f>line_productivity[[#This Row],[total downtime in min 2]]/60</f>
        <v>0.65</v>
      </c>
      <c r="O512" s="9">
        <f>IF(line_productivity[[#This Row],[total downtime in hrs]]&gt;line_productivity[[#This Row],[working hours of operator]],line_productivity[[#This Row],[working hours of operator]],line_productivity[[#This Row],[total downtime in hrs]])</f>
        <v>0.65</v>
      </c>
      <c r="P512" s="9">
        <f>IF(line_productivity[[#This Row],[working hours of operator]]=line_productivity[[#This Row],[total downtime in hr2]],(line_productivity[[#This Row],[working hours of operator]]+line_productivity[[#This Row],[total downtime in hr2]])*0.9,line_productivity[[#This Row],[working hours of operator]])</f>
        <v>2.3173930555555557</v>
      </c>
    </row>
    <row r="513" spans="1:16" x14ac:dyDescent="0.25">
      <c r="A513" s="10">
        <v>45656</v>
      </c>
      <c r="B513" t="s">
        <v>20</v>
      </c>
      <c r="C513" s="8">
        <v>422622</v>
      </c>
      <c r="D513" t="s">
        <v>47</v>
      </c>
      <c r="E513" s="26" t="s">
        <v>933</v>
      </c>
      <c r="F513" s="25" t="s">
        <v>934</v>
      </c>
      <c r="G513" s="13">
        <v>1</v>
      </c>
      <c r="H513" s="13">
        <f>line_downtime[[#This Row],[total downtime in mins]]</f>
        <v>59.400000000000006</v>
      </c>
      <c r="I513" s="18" t="s">
        <v>99</v>
      </c>
      <c r="J513" t="str">
        <f t="shared" si="7"/>
        <v>Morning Shift</v>
      </c>
      <c r="K513" s="9">
        <f>IF(line_productivity[[#This Row],[End time]]&lt;line_productivity[[#This Row],[Start Time]],((line_productivity[[#This Row],[End time]]+1)-line_productivity[[#This Row],[Start Time]])*24,(line_productivity[[#This Row],[End time]]-line_productivity[[#This Row],[Start Time]])*24)</f>
        <v>2.7700272222222231</v>
      </c>
      <c r="L513" s="9">
        <f>MAX(0,line_productivity[[#This Row],[working hours3]]-line_productivity[[#This Row],[total downtime in hr2]])</f>
        <v>1.7800272222222229</v>
      </c>
      <c r="M513" s="13">
        <f>IF(line_productivity[[#This Row],[Total downtime in min]]&gt;85,85,line_productivity[[#This Row],[Total downtime in min]])</f>
        <v>59.400000000000006</v>
      </c>
      <c r="N513" s="9">
        <f>line_productivity[[#This Row],[total downtime in min 2]]/60</f>
        <v>0.9900000000000001</v>
      </c>
      <c r="O513" s="9">
        <f>IF(line_productivity[[#This Row],[total downtime in hrs]]&gt;line_productivity[[#This Row],[working hours of operator]],line_productivity[[#This Row],[working hours of operator]],line_productivity[[#This Row],[total downtime in hrs]])</f>
        <v>0.9900000000000001</v>
      </c>
      <c r="P513" s="9">
        <f>IF(line_productivity[[#This Row],[working hours of operator]]=line_productivity[[#This Row],[total downtime in hr2]],(line_productivity[[#This Row],[working hours of operator]]+line_productivity[[#This Row],[total downtime in hr2]])*0.9,line_productivity[[#This Row],[working hours of operator]])</f>
        <v>2.7700272222222231</v>
      </c>
    </row>
    <row r="514" spans="1:16" x14ac:dyDescent="0.25">
      <c r="A514" s="10">
        <v>45656</v>
      </c>
      <c r="B514" t="s">
        <v>19</v>
      </c>
      <c r="C514" s="8">
        <v>422623</v>
      </c>
      <c r="D514" t="s">
        <v>49</v>
      </c>
      <c r="E514" s="26" t="s">
        <v>935</v>
      </c>
      <c r="F514" s="25" t="s">
        <v>936</v>
      </c>
      <c r="G514" s="13">
        <v>1</v>
      </c>
      <c r="H514" s="13">
        <f>line_downtime[[#This Row],[total downtime in mins]]</f>
        <v>27.599999999999998</v>
      </c>
      <c r="I514" s="18" t="s">
        <v>88</v>
      </c>
      <c r="J514" t="str">
        <f t="shared" ref="J514:J577" si="8">IF(HOUR(E514)&lt;12, "Morning Shift", "Evening Shift")</f>
        <v>Morning Shift</v>
      </c>
      <c r="K514" s="9">
        <f>IF(line_productivity[[#This Row],[End time]]&lt;line_productivity[[#This Row],[Start Time]],((line_productivity[[#This Row],[End time]]+1)-line_productivity[[#This Row],[Start Time]])*24,(line_productivity[[#This Row],[End time]]-line_productivity[[#This Row],[Start Time]])*24)</f>
        <v>2.5567286111111112</v>
      </c>
      <c r="L514" s="9">
        <f>MAX(0,line_productivity[[#This Row],[working hours3]]-line_productivity[[#This Row],[total downtime in hr2]])</f>
        <v>2.0967286111111112</v>
      </c>
      <c r="M514" s="13">
        <f>IF(line_productivity[[#This Row],[Total downtime in min]]&gt;85,85,line_productivity[[#This Row],[Total downtime in min]])</f>
        <v>27.599999999999998</v>
      </c>
      <c r="N514" s="9">
        <f>line_productivity[[#This Row],[total downtime in min 2]]/60</f>
        <v>0.45999999999999996</v>
      </c>
      <c r="O514" s="9">
        <f>IF(line_productivity[[#This Row],[total downtime in hrs]]&gt;line_productivity[[#This Row],[working hours of operator]],line_productivity[[#This Row],[working hours of operator]],line_productivity[[#This Row],[total downtime in hrs]])</f>
        <v>0.45999999999999996</v>
      </c>
      <c r="P514" s="9">
        <f>IF(line_productivity[[#This Row],[working hours of operator]]=line_productivity[[#This Row],[total downtime in hr2]],(line_productivity[[#This Row],[working hours of operator]]+line_productivity[[#This Row],[total downtime in hr2]])*0.9,line_productivity[[#This Row],[working hours of operator]])</f>
        <v>2.5567286111111112</v>
      </c>
    </row>
    <row r="515" spans="1:16" x14ac:dyDescent="0.25">
      <c r="A515" s="10">
        <v>45656</v>
      </c>
      <c r="B515" t="s">
        <v>22</v>
      </c>
      <c r="C515" s="8">
        <v>422624</v>
      </c>
      <c r="D515" t="s">
        <v>49</v>
      </c>
      <c r="E515" s="26" t="s">
        <v>937</v>
      </c>
      <c r="F515" s="25" t="s">
        <v>938</v>
      </c>
      <c r="G515" s="13">
        <v>1</v>
      </c>
      <c r="H515" s="13">
        <f>line_downtime[[#This Row],[total downtime in mins]]</f>
        <v>13.799999999999999</v>
      </c>
      <c r="I515" s="18" t="s">
        <v>88</v>
      </c>
      <c r="J515" t="str">
        <f t="shared" si="8"/>
        <v>Evening Shift</v>
      </c>
      <c r="K515" s="9">
        <f>IF(line_productivity[[#This Row],[End time]]&lt;line_productivity[[#This Row],[Start Time]],((line_productivity[[#This Row],[End time]]+1)-line_productivity[[#This Row],[Start Time]])*24,(line_productivity[[#This Row],[End time]]-line_productivity[[#This Row],[Start Time]])*24)</f>
        <v>2.0718222222222247</v>
      </c>
      <c r="L515" s="9">
        <f>MAX(0,line_productivity[[#This Row],[working hours3]]-line_productivity[[#This Row],[total downtime in hr2]])</f>
        <v>1.8418222222222247</v>
      </c>
      <c r="M515" s="13">
        <f>IF(line_productivity[[#This Row],[Total downtime in min]]&gt;85,85,line_productivity[[#This Row],[Total downtime in min]])</f>
        <v>13.799999999999999</v>
      </c>
      <c r="N515" s="9">
        <f>line_productivity[[#This Row],[total downtime in min 2]]/60</f>
        <v>0.22999999999999998</v>
      </c>
      <c r="O515" s="9">
        <f>IF(line_productivity[[#This Row],[total downtime in hrs]]&gt;line_productivity[[#This Row],[working hours of operator]],line_productivity[[#This Row],[working hours of operator]],line_productivity[[#This Row],[total downtime in hrs]])</f>
        <v>0.22999999999999998</v>
      </c>
      <c r="P515" s="9">
        <f>IF(line_productivity[[#This Row],[working hours of operator]]=line_productivity[[#This Row],[total downtime in hr2]],(line_productivity[[#This Row],[working hours of operator]]+line_productivity[[#This Row],[total downtime in hr2]])*0.9,line_productivity[[#This Row],[working hours of operator]])</f>
        <v>2.0718222222222247</v>
      </c>
    </row>
    <row r="516" spans="1:16" x14ac:dyDescent="0.25">
      <c r="A516" s="10">
        <v>45657</v>
      </c>
      <c r="B516" t="s">
        <v>21</v>
      </c>
      <c r="C516" s="8">
        <v>422625</v>
      </c>
      <c r="D516" t="s">
        <v>51</v>
      </c>
      <c r="E516" s="26" t="s">
        <v>126</v>
      </c>
      <c r="F516" s="25" t="s">
        <v>939</v>
      </c>
      <c r="G516" s="13">
        <v>1</v>
      </c>
      <c r="H516" s="13">
        <f>line_downtime[[#This Row],[total downtime in mins]]</f>
        <v>22.2</v>
      </c>
      <c r="I516" s="18" t="s">
        <v>113</v>
      </c>
      <c r="J516" t="str">
        <f t="shared" si="8"/>
        <v>Morning Shift</v>
      </c>
      <c r="K516" s="9">
        <f>IF(line_productivity[[#This Row],[End time]]&lt;line_productivity[[#This Row],[Start Time]],((line_productivity[[#This Row],[End time]]+1)-line_productivity[[#This Row],[Start Time]])*24,(line_productivity[[#This Row],[End time]]-line_productivity[[#This Row],[Start Time]])*24)</f>
        <v>2.7864188888888899</v>
      </c>
      <c r="L516" s="9">
        <f>MAX(0,line_productivity[[#This Row],[working hours3]]-line_productivity[[#This Row],[total downtime in hr2]])</f>
        <v>2.4164188888888898</v>
      </c>
      <c r="M516" s="13">
        <f>IF(line_productivity[[#This Row],[Total downtime in min]]&gt;85,85,line_productivity[[#This Row],[Total downtime in min]])</f>
        <v>22.2</v>
      </c>
      <c r="N516" s="9">
        <f>line_productivity[[#This Row],[total downtime in min 2]]/60</f>
        <v>0.37</v>
      </c>
      <c r="O516" s="9">
        <f>IF(line_productivity[[#This Row],[total downtime in hrs]]&gt;line_productivity[[#This Row],[working hours of operator]],line_productivity[[#This Row],[working hours of operator]],line_productivity[[#This Row],[total downtime in hrs]])</f>
        <v>0.37</v>
      </c>
      <c r="P516" s="9">
        <f>IF(line_productivity[[#This Row],[working hours of operator]]=line_productivity[[#This Row],[total downtime in hr2]],(line_productivity[[#This Row],[working hours of operator]]+line_productivity[[#This Row],[total downtime in hr2]])*0.9,line_productivity[[#This Row],[working hours of operator]])</f>
        <v>2.7864188888888899</v>
      </c>
    </row>
    <row r="517" spans="1:16" x14ac:dyDescent="0.25">
      <c r="A517" s="10">
        <v>45657</v>
      </c>
      <c r="B517" t="s">
        <v>20</v>
      </c>
      <c r="C517" s="8">
        <v>422626</v>
      </c>
      <c r="D517" t="s">
        <v>50</v>
      </c>
      <c r="E517" s="26" t="s">
        <v>940</v>
      </c>
      <c r="F517" s="25" t="s">
        <v>941</v>
      </c>
      <c r="G517" s="13">
        <v>1</v>
      </c>
      <c r="H517" s="13">
        <f>line_downtime[[#This Row],[total downtime in mins]]</f>
        <v>73.8</v>
      </c>
      <c r="I517" s="18" t="s">
        <v>70</v>
      </c>
      <c r="J517" t="str">
        <f t="shared" si="8"/>
        <v>Morning Shift</v>
      </c>
      <c r="K517" s="9">
        <f>IF(line_productivity[[#This Row],[End time]]&lt;line_productivity[[#This Row],[Start Time]],((line_productivity[[#This Row],[End time]]+1)-line_productivity[[#This Row],[Start Time]])*24,(line_productivity[[#This Row],[End time]]-line_productivity[[#This Row],[Start Time]])*24)</f>
        <v>2.0808700000000018</v>
      </c>
      <c r="L517" s="9">
        <f>MAX(0,line_productivity[[#This Row],[working hours3]]-line_productivity[[#This Row],[total downtime in hr2]])</f>
        <v>0.85087000000000179</v>
      </c>
      <c r="M517" s="13">
        <f>IF(line_productivity[[#This Row],[Total downtime in min]]&gt;85,85,line_productivity[[#This Row],[Total downtime in min]])</f>
        <v>73.8</v>
      </c>
      <c r="N517" s="9">
        <f>line_productivity[[#This Row],[total downtime in min 2]]/60</f>
        <v>1.23</v>
      </c>
      <c r="O517" s="9">
        <f>IF(line_productivity[[#This Row],[total downtime in hrs]]&gt;line_productivity[[#This Row],[working hours of operator]],line_productivity[[#This Row],[working hours of operator]],line_productivity[[#This Row],[total downtime in hrs]])</f>
        <v>1.23</v>
      </c>
      <c r="P517" s="9">
        <f>IF(line_productivity[[#This Row],[working hours of operator]]=line_productivity[[#This Row],[total downtime in hr2]],(line_productivity[[#This Row],[working hours of operator]]+line_productivity[[#This Row],[total downtime in hr2]])*0.9,line_productivity[[#This Row],[working hours of operator]])</f>
        <v>2.0808700000000018</v>
      </c>
    </row>
    <row r="518" spans="1:16" x14ac:dyDescent="0.25">
      <c r="A518" s="10">
        <v>45657</v>
      </c>
      <c r="B518" t="s">
        <v>18</v>
      </c>
      <c r="C518" s="8">
        <v>422627</v>
      </c>
      <c r="D518" t="s">
        <v>43</v>
      </c>
      <c r="E518" s="26" t="s">
        <v>942</v>
      </c>
      <c r="F518" s="25" t="s">
        <v>943</v>
      </c>
      <c r="G518" s="13">
        <v>1</v>
      </c>
      <c r="H518" s="13">
        <f>line_downtime[[#This Row],[total downtime in mins]]</f>
        <v>64.2</v>
      </c>
      <c r="I518" s="18" t="s">
        <v>111</v>
      </c>
      <c r="J518" t="str">
        <f t="shared" si="8"/>
        <v>Morning Shift</v>
      </c>
      <c r="K518" s="9">
        <f>IF(line_productivity[[#This Row],[End time]]&lt;line_productivity[[#This Row],[Start Time]],((line_productivity[[#This Row],[End time]]+1)-line_productivity[[#This Row],[Start Time]])*24,(line_productivity[[#This Row],[End time]]-line_productivity[[#This Row],[Start Time]])*24)</f>
        <v>2.844304444444445</v>
      </c>
      <c r="L518" s="9">
        <f>MAX(0,line_productivity[[#This Row],[working hours3]]-line_productivity[[#This Row],[total downtime in hr2]])</f>
        <v>1.7743044444444449</v>
      </c>
      <c r="M518" s="13">
        <f>IF(line_productivity[[#This Row],[Total downtime in min]]&gt;85,85,line_productivity[[#This Row],[Total downtime in min]])</f>
        <v>64.2</v>
      </c>
      <c r="N518" s="9">
        <f>line_productivity[[#This Row],[total downtime in min 2]]/60</f>
        <v>1.07</v>
      </c>
      <c r="O518" s="9">
        <f>IF(line_productivity[[#This Row],[total downtime in hrs]]&gt;line_productivity[[#This Row],[working hours of operator]],line_productivity[[#This Row],[working hours of operator]],line_productivity[[#This Row],[total downtime in hrs]])</f>
        <v>1.07</v>
      </c>
      <c r="P518" s="9">
        <f>IF(line_productivity[[#This Row],[working hours of operator]]=line_productivity[[#This Row],[total downtime in hr2]],(line_productivity[[#This Row],[working hours of operator]]+line_productivity[[#This Row],[total downtime in hr2]])*0.9,line_productivity[[#This Row],[working hours of operator]])</f>
        <v>2.844304444444445</v>
      </c>
    </row>
    <row r="519" spans="1:16" x14ac:dyDescent="0.25">
      <c r="A519" s="10">
        <v>45657</v>
      </c>
      <c r="B519" t="s">
        <v>19</v>
      </c>
      <c r="C519" s="8">
        <v>422628</v>
      </c>
      <c r="D519" t="s">
        <v>52</v>
      </c>
      <c r="E519" s="26" t="s">
        <v>944</v>
      </c>
      <c r="F519" s="25" t="s">
        <v>945</v>
      </c>
      <c r="G519" s="13">
        <v>1</v>
      </c>
      <c r="H519" s="13">
        <f>line_downtime[[#This Row],[total downtime in mins]]</f>
        <v>24</v>
      </c>
      <c r="I519" s="18" t="s">
        <v>115</v>
      </c>
      <c r="J519" t="str">
        <f t="shared" si="8"/>
        <v>Evening Shift</v>
      </c>
      <c r="K519" s="9">
        <f>IF(line_productivity[[#This Row],[End time]]&lt;line_productivity[[#This Row],[Start Time]],((line_productivity[[#This Row],[End time]]+1)-line_productivity[[#This Row],[Start Time]])*24,(line_productivity[[#This Row],[End time]]-line_productivity[[#This Row],[Start Time]])*24)</f>
        <v>2.1189683333333349</v>
      </c>
      <c r="L519" s="9">
        <f>MAX(0,line_productivity[[#This Row],[working hours3]]-line_productivity[[#This Row],[total downtime in hr2]])</f>
        <v>1.718968333333335</v>
      </c>
      <c r="M519" s="13">
        <f>IF(line_productivity[[#This Row],[Total downtime in min]]&gt;85,85,line_productivity[[#This Row],[Total downtime in min]])</f>
        <v>24</v>
      </c>
      <c r="N519" s="9">
        <f>line_productivity[[#This Row],[total downtime in min 2]]/60</f>
        <v>0.4</v>
      </c>
      <c r="O519" s="9">
        <f>IF(line_productivity[[#This Row],[total downtime in hrs]]&gt;line_productivity[[#This Row],[working hours of operator]],line_productivity[[#This Row],[working hours of operator]],line_productivity[[#This Row],[total downtime in hrs]])</f>
        <v>0.4</v>
      </c>
      <c r="P519" s="9">
        <f>IF(line_productivity[[#This Row],[working hours of operator]]=line_productivity[[#This Row],[total downtime in hr2]],(line_productivity[[#This Row],[working hours of operator]]+line_productivity[[#This Row],[total downtime in hr2]])*0.9,line_productivity[[#This Row],[working hours of operator]])</f>
        <v>2.1189683333333349</v>
      </c>
    </row>
    <row r="520" spans="1:16" x14ac:dyDescent="0.25">
      <c r="A520" s="10">
        <v>45658</v>
      </c>
      <c r="B520" t="s">
        <v>21</v>
      </c>
      <c r="C520" s="8">
        <v>422629</v>
      </c>
      <c r="D520" t="s">
        <v>47</v>
      </c>
      <c r="E520" s="26" t="s">
        <v>126</v>
      </c>
      <c r="F520" s="25" t="s">
        <v>946</v>
      </c>
      <c r="G520" s="13">
        <v>1</v>
      </c>
      <c r="H520" s="13">
        <f>line_downtime[[#This Row],[total downtime in mins]]</f>
        <v>50.400000000000006</v>
      </c>
      <c r="I520" s="18" t="s">
        <v>68</v>
      </c>
      <c r="J520" t="str">
        <f t="shared" si="8"/>
        <v>Morning Shift</v>
      </c>
      <c r="K520" s="9">
        <f>IF(line_productivity[[#This Row],[End time]]&lt;line_productivity[[#This Row],[Start Time]],((line_productivity[[#This Row],[End time]]+1)-line_productivity[[#This Row],[Start Time]])*24,(line_productivity[[#This Row],[End time]]-line_productivity[[#This Row],[Start Time]])*24)</f>
        <v>2.8096750000000008</v>
      </c>
      <c r="L520" s="9">
        <f>MAX(0,line_productivity[[#This Row],[working hours3]]-line_productivity[[#This Row],[total downtime in hr2]])</f>
        <v>1.9696750000000007</v>
      </c>
      <c r="M520" s="13">
        <f>IF(line_productivity[[#This Row],[Total downtime in min]]&gt;85,85,line_productivity[[#This Row],[Total downtime in min]])</f>
        <v>50.400000000000006</v>
      </c>
      <c r="N520" s="9">
        <f>line_productivity[[#This Row],[total downtime in min 2]]/60</f>
        <v>0.84000000000000008</v>
      </c>
      <c r="O520" s="9">
        <f>IF(line_productivity[[#This Row],[total downtime in hrs]]&gt;line_productivity[[#This Row],[working hours of operator]],line_productivity[[#This Row],[working hours of operator]],line_productivity[[#This Row],[total downtime in hrs]])</f>
        <v>0.84000000000000008</v>
      </c>
      <c r="P520" s="9">
        <f>IF(line_productivity[[#This Row],[working hours of operator]]=line_productivity[[#This Row],[total downtime in hr2]],(line_productivity[[#This Row],[working hours of operator]]+line_productivity[[#This Row],[total downtime in hr2]])*0.9,line_productivity[[#This Row],[working hours of operator]])</f>
        <v>2.8096750000000008</v>
      </c>
    </row>
    <row r="521" spans="1:16" x14ac:dyDescent="0.25">
      <c r="A521" s="10">
        <v>45658</v>
      </c>
      <c r="B521" t="s">
        <v>22</v>
      </c>
      <c r="C521" s="8">
        <v>422630</v>
      </c>
      <c r="D521" t="s">
        <v>50</v>
      </c>
      <c r="E521" s="26" t="s">
        <v>947</v>
      </c>
      <c r="F521" s="25" t="s">
        <v>948</v>
      </c>
      <c r="G521" s="13">
        <v>1</v>
      </c>
      <c r="H521" s="13">
        <f>line_downtime[[#This Row],[total downtime in mins]]</f>
        <v>9</v>
      </c>
      <c r="I521" s="18" t="s">
        <v>111</v>
      </c>
      <c r="J521" t="str">
        <f t="shared" si="8"/>
        <v>Morning Shift</v>
      </c>
      <c r="K521" s="9">
        <f>IF(line_productivity[[#This Row],[End time]]&lt;line_productivity[[#This Row],[Start Time]],((line_productivity[[#This Row],[End time]]+1)-line_productivity[[#This Row],[Start Time]])*24,(line_productivity[[#This Row],[End time]]-line_productivity[[#This Row],[Start Time]])*24)</f>
        <v>2.1167327777777767</v>
      </c>
      <c r="L521" s="9">
        <f>MAX(0,line_productivity[[#This Row],[working hours3]]-line_productivity[[#This Row],[total downtime in hr2]])</f>
        <v>1.9667327777777768</v>
      </c>
      <c r="M521" s="13">
        <f>IF(line_productivity[[#This Row],[Total downtime in min]]&gt;85,85,line_productivity[[#This Row],[Total downtime in min]])</f>
        <v>9</v>
      </c>
      <c r="N521" s="9">
        <f>line_productivity[[#This Row],[total downtime in min 2]]/60</f>
        <v>0.15</v>
      </c>
      <c r="O521" s="9">
        <f>IF(line_productivity[[#This Row],[total downtime in hrs]]&gt;line_productivity[[#This Row],[working hours of operator]],line_productivity[[#This Row],[working hours of operator]],line_productivity[[#This Row],[total downtime in hrs]])</f>
        <v>0.15</v>
      </c>
      <c r="P521" s="9">
        <f>IF(line_productivity[[#This Row],[working hours of operator]]=line_productivity[[#This Row],[total downtime in hr2]],(line_productivity[[#This Row],[working hours of operator]]+line_productivity[[#This Row],[total downtime in hr2]])*0.9,line_productivity[[#This Row],[working hours of operator]])</f>
        <v>2.1167327777777767</v>
      </c>
    </row>
    <row r="522" spans="1:16" x14ac:dyDescent="0.25">
      <c r="A522" s="10">
        <v>45658</v>
      </c>
      <c r="B522" t="s">
        <v>18</v>
      </c>
      <c r="C522" s="8">
        <v>422631</v>
      </c>
      <c r="D522" t="s">
        <v>43</v>
      </c>
      <c r="E522" s="26" t="s">
        <v>949</v>
      </c>
      <c r="F522" s="25" t="s">
        <v>950</v>
      </c>
      <c r="G522" s="13">
        <v>1</v>
      </c>
      <c r="H522" s="13">
        <f>line_downtime[[#This Row],[total downtime in mins]]</f>
        <v>23.400000000000002</v>
      </c>
      <c r="I522" s="18" t="s">
        <v>70</v>
      </c>
      <c r="J522" t="str">
        <f t="shared" si="8"/>
        <v>Morning Shift</v>
      </c>
      <c r="K522" s="9">
        <f>IF(line_productivity[[#This Row],[End time]]&lt;line_productivity[[#This Row],[Start Time]],((line_productivity[[#This Row],[End time]]+1)-line_productivity[[#This Row],[Start Time]])*24,(line_productivity[[#This Row],[End time]]-line_productivity[[#This Row],[Start Time]])*24)</f>
        <v>2.3150169444444457</v>
      </c>
      <c r="L522" s="9">
        <f>MAX(0,line_productivity[[#This Row],[working hours3]]-line_productivity[[#This Row],[total downtime in hr2]])</f>
        <v>1.9250169444444456</v>
      </c>
      <c r="M522" s="13">
        <f>IF(line_productivity[[#This Row],[Total downtime in min]]&gt;85,85,line_productivity[[#This Row],[Total downtime in min]])</f>
        <v>23.400000000000002</v>
      </c>
      <c r="N522" s="9">
        <f>line_productivity[[#This Row],[total downtime in min 2]]/60</f>
        <v>0.39</v>
      </c>
      <c r="O522" s="9">
        <f>IF(line_productivity[[#This Row],[total downtime in hrs]]&gt;line_productivity[[#This Row],[working hours of operator]],line_productivity[[#This Row],[working hours of operator]],line_productivity[[#This Row],[total downtime in hrs]])</f>
        <v>0.39</v>
      </c>
      <c r="P522" s="9">
        <f>IF(line_productivity[[#This Row],[working hours of operator]]=line_productivity[[#This Row],[total downtime in hr2]],(line_productivity[[#This Row],[working hours of operator]]+line_productivity[[#This Row],[total downtime in hr2]])*0.9,line_productivity[[#This Row],[working hours of operator]])</f>
        <v>2.3150169444444457</v>
      </c>
    </row>
    <row r="523" spans="1:16" x14ac:dyDescent="0.25">
      <c r="A523" s="10">
        <v>45658</v>
      </c>
      <c r="B523" t="s">
        <v>18</v>
      </c>
      <c r="C523" s="8">
        <v>422632</v>
      </c>
      <c r="D523" t="s">
        <v>45</v>
      </c>
      <c r="E523" s="26" t="s">
        <v>951</v>
      </c>
      <c r="F523" s="25" t="s">
        <v>952</v>
      </c>
      <c r="G523" s="13">
        <v>1</v>
      </c>
      <c r="H523" s="13">
        <f>line_downtime[[#This Row],[total downtime in mins]]</f>
        <v>50.400000000000006</v>
      </c>
      <c r="I523" s="18" t="s">
        <v>95</v>
      </c>
      <c r="J523" t="str">
        <f t="shared" si="8"/>
        <v>Evening Shift</v>
      </c>
      <c r="K523" s="9">
        <f>IF(line_productivity[[#This Row],[End time]]&lt;line_productivity[[#This Row],[Start Time]],((line_productivity[[#This Row],[End time]]+1)-line_productivity[[#This Row],[Start Time]])*24,(line_productivity[[#This Row],[End time]]-line_productivity[[#This Row],[Start Time]])*24)</f>
        <v>1.3900563888888904</v>
      </c>
      <c r="L523" s="9">
        <f>MAX(0,line_productivity[[#This Row],[working hours3]]-line_productivity[[#This Row],[total downtime in hr2]])</f>
        <v>0.5500563888888903</v>
      </c>
      <c r="M523" s="13">
        <f>IF(line_productivity[[#This Row],[Total downtime in min]]&gt;85,85,line_productivity[[#This Row],[Total downtime in min]])</f>
        <v>50.400000000000006</v>
      </c>
      <c r="N523" s="9">
        <f>line_productivity[[#This Row],[total downtime in min 2]]/60</f>
        <v>0.84000000000000008</v>
      </c>
      <c r="O523" s="9">
        <f>IF(line_productivity[[#This Row],[total downtime in hrs]]&gt;line_productivity[[#This Row],[working hours of operator]],line_productivity[[#This Row],[working hours of operator]],line_productivity[[#This Row],[total downtime in hrs]])</f>
        <v>0.84000000000000008</v>
      </c>
      <c r="P523" s="9">
        <f>IF(line_productivity[[#This Row],[working hours of operator]]=line_productivity[[#This Row],[total downtime in hr2]],(line_productivity[[#This Row],[working hours of operator]]+line_productivity[[#This Row],[total downtime in hr2]])*0.9,line_productivity[[#This Row],[working hours of operator]])</f>
        <v>1.3900563888888904</v>
      </c>
    </row>
    <row r="524" spans="1:16" x14ac:dyDescent="0.25">
      <c r="A524" s="10">
        <v>45659</v>
      </c>
      <c r="B524" t="s">
        <v>20</v>
      </c>
      <c r="C524" s="8">
        <v>422633</v>
      </c>
      <c r="D524" t="s">
        <v>45</v>
      </c>
      <c r="E524" s="26" t="s">
        <v>126</v>
      </c>
      <c r="F524" s="25" t="s">
        <v>953</v>
      </c>
      <c r="G524" s="13">
        <v>1</v>
      </c>
      <c r="H524" s="13">
        <f>line_downtime[[#This Row],[total downtime in mins]]</f>
        <v>42.6</v>
      </c>
      <c r="I524" s="18" t="s">
        <v>68</v>
      </c>
      <c r="J524" t="str">
        <f t="shared" si="8"/>
        <v>Morning Shift</v>
      </c>
      <c r="K524" s="9">
        <f>IF(line_productivity[[#This Row],[End time]]&lt;line_productivity[[#This Row],[Start Time]],((line_productivity[[#This Row],[End time]]+1)-line_productivity[[#This Row],[Start Time]])*24,(line_productivity[[#This Row],[End time]]-line_productivity[[#This Row],[Start Time]])*24)</f>
        <v>2.1658750000000011</v>
      </c>
      <c r="L524" s="9">
        <f>MAX(0,line_productivity[[#This Row],[working hours3]]-line_productivity[[#This Row],[total downtime in hr2]])</f>
        <v>1.4558750000000011</v>
      </c>
      <c r="M524" s="13">
        <f>IF(line_productivity[[#This Row],[Total downtime in min]]&gt;85,85,line_productivity[[#This Row],[Total downtime in min]])</f>
        <v>42.6</v>
      </c>
      <c r="N524" s="9">
        <f>line_productivity[[#This Row],[total downtime in min 2]]/60</f>
        <v>0.71000000000000008</v>
      </c>
      <c r="O524" s="9">
        <f>IF(line_productivity[[#This Row],[total downtime in hrs]]&gt;line_productivity[[#This Row],[working hours of operator]],line_productivity[[#This Row],[working hours of operator]],line_productivity[[#This Row],[total downtime in hrs]])</f>
        <v>0.71000000000000008</v>
      </c>
      <c r="P524" s="9">
        <f>IF(line_productivity[[#This Row],[working hours of operator]]=line_productivity[[#This Row],[total downtime in hr2]],(line_productivity[[#This Row],[working hours of operator]]+line_productivity[[#This Row],[total downtime in hr2]])*0.9,line_productivity[[#This Row],[working hours of operator]])</f>
        <v>2.1658750000000011</v>
      </c>
    </row>
    <row r="525" spans="1:16" x14ac:dyDescent="0.25">
      <c r="A525" s="10">
        <v>45659</v>
      </c>
      <c r="B525" t="s">
        <v>18</v>
      </c>
      <c r="C525" s="8">
        <v>422634</v>
      </c>
      <c r="D525" t="s">
        <v>43</v>
      </c>
      <c r="E525" s="26" t="s">
        <v>954</v>
      </c>
      <c r="F525" s="25" t="s">
        <v>955</v>
      </c>
      <c r="G525" s="13">
        <v>1</v>
      </c>
      <c r="H525" s="13">
        <f>line_downtime[[#This Row],[total downtime in mins]]</f>
        <v>24</v>
      </c>
      <c r="I525" s="18" t="s">
        <v>113</v>
      </c>
      <c r="J525" t="str">
        <f t="shared" si="8"/>
        <v>Morning Shift</v>
      </c>
      <c r="K525" s="9">
        <f>IF(line_productivity[[#This Row],[End time]]&lt;line_productivity[[#This Row],[Start Time]],((line_productivity[[#This Row],[End time]]+1)-line_productivity[[#This Row],[Start Time]])*24,(line_productivity[[#This Row],[End time]]-line_productivity[[#This Row],[Start Time]])*24)</f>
        <v>2.379658888888891</v>
      </c>
      <c r="L525" s="9">
        <f>MAX(0,line_productivity[[#This Row],[working hours3]]-line_productivity[[#This Row],[total downtime in hr2]])</f>
        <v>1.9796588888888911</v>
      </c>
      <c r="M525" s="13">
        <f>IF(line_productivity[[#This Row],[Total downtime in min]]&gt;85,85,line_productivity[[#This Row],[Total downtime in min]])</f>
        <v>24</v>
      </c>
      <c r="N525" s="9">
        <f>line_productivity[[#This Row],[total downtime in min 2]]/60</f>
        <v>0.4</v>
      </c>
      <c r="O525" s="9">
        <f>IF(line_productivity[[#This Row],[total downtime in hrs]]&gt;line_productivity[[#This Row],[working hours of operator]],line_productivity[[#This Row],[working hours of operator]],line_productivity[[#This Row],[total downtime in hrs]])</f>
        <v>0.4</v>
      </c>
      <c r="P525" s="9">
        <f>IF(line_productivity[[#This Row],[working hours of operator]]=line_productivity[[#This Row],[total downtime in hr2]],(line_productivity[[#This Row],[working hours of operator]]+line_productivity[[#This Row],[total downtime in hr2]])*0.9,line_productivity[[#This Row],[working hours of operator]])</f>
        <v>2.379658888888891</v>
      </c>
    </row>
    <row r="526" spans="1:16" x14ac:dyDescent="0.25">
      <c r="A526" s="10">
        <v>45659</v>
      </c>
      <c r="B526" t="s">
        <v>21</v>
      </c>
      <c r="C526" s="8">
        <v>422635</v>
      </c>
      <c r="D526" t="s">
        <v>48</v>
      </c>
      <c r="E526" s="26" t="s">
        <v>956</v>
      </c>
      <c r="F526" s="25" t="s">
        <v>957</v>
      </c>
      <c r="G526" s="13">
        <v>1</v>
      </c>
      <c r="H526" s="13">
        <f>line_downtime[[#This Row],[total downtime in mins]]</f>
        <v>49.2</v>
      </c>
      <c r="I526" s="18" t="s">
        <v>99</v>
      </c>
      <c r="J526" t="str">
        <f t="shared" si="8"/>
        <v>Morning Shift</v>
      </c>
      <c r="K526" s="9">
        <f>IF(line_productivity[[#This Row],[End time]]&lt;line_productivity[[#This Row],[Start Time]],((line_productivity[[#This Row],[End time]]+1)-line_productivity[[#This Row],[Start Time]])*24,(line_productivity[[#This Row],[End time]]-line_productivity[[#This Row],[Start Time]])*24)</f>
        <v>1.6618530555555551</v>
      </c>
      <c r="L526" s="9">
        <f>MAX(0,line_productivity[[#This Row],[working hours3]]-line_productivity[[#This Row],[total downtime in hr2]])</f>
        <v>0.84185305555555501</v>
      </c>
      <c r="M526" s="13">
        <f>IF(line_productivity[[#This Row],[Total downtime in min]]&gt;85,85,line_productivity[[#This Row],[Total downtime in min]])</f>
        <v>49.2</v>
      </c>
      <c r="N526" s="9">
        <f>line_productivity[[#This Row],[total downtime in min 2]]/60</f>
        <v>0.82000000000000006</v>
      </c>
      <c r="O526" s="9">
        <f>IF(line_productivity[[#This Row],[total downtime in hrs]]&gt;line_productivity[[#This Row],[working hours of operator]],line_productivity[[#This Row],[working hours of operator]],line_productivity[[#This Row],[total downtime in hrs]])</f>
        <v>0.82000000000000006</v>
      </c>
      <c r="P526" s="9">
        <f>IF(line_productivity[[#This Row],[working hours of operator]]=line_productivity[[#This Row],[total downtime in hr2]],(line_productivity[[#This Row],[working hours of operator]]+line_productivity[[#This Row],[total downtime in hr2]])*0.9,line_productivity[[#This Row],[working hours of operator]])</f>
        <v>1.6618530555555551</v>
      </c>
    </row>
    <row r="527" spans="1:16" x14ac:dyDescent="0.25">
      <c r="A527" s="10">
        <v>45659</v>
      </c>
      <c r="B527" t="s">
        <v>23</v>
      </c>
      <c r="C527" s="8">
        <v>422636</v>
      </c>
      <c r="D527" t="s">
        <v>49</v>
      </c>
      <c r="E527" s="26" t="s">
        <v>958</v>
      </c>
      <c r="F527" s="25" t="s">
        <v>959</v>
      </c>
      <c r="G527" s="13">
        <v>1.6333333333333331</v>
      </c>
      <c r="H527" s="13">
        <f>line_downtime[[#This Row],[total downtime in mins]]</f>
        <v>36</v>
      </c>
      <c r="I527" s="18" t="s">
        <v>109</v>
      </c>
      <c r="J527" t="str">
        <f t="shared" si="8"/>
        <v>Evening Shift</v>
      </c>
      <c r="K527" s="9">
        <f>IF(line_productivity[[#This Row],[End time]]&lt;line_productivity[[#This Row],[Start Time]],((line_productivity[[#This Row],[End time]]+1)-line_productivity[[#This Row],[Start Time]])*24,(line_productivity[[#This Row],[End time]]-line_productivity[[#This Row],[Start Time]])*24)</f>
        <v>3.0825111111111108</v>
      </c>
      <c r="L527" s="9">
        <f>MAX(0,line_productivity[[#This Row],[working hours3]]-line_productivity[[#This Row],[total downtime in hr2]])</f>
        <v>2.4825111111111107</v>
      </c>
      <c r="M527" s="13">
        <f>IF(line_productivity[[#This Row],[Total downtime in min]]&gt;85,85,line_productivity[[#This Row],[Total downtime in min]])</f>
        <v>36</v>
      </c>
      <c r="N527" s="9">
        <f>line_productivity[[#This Row],[total downtime in min 2]]/60</f>
        <v>0.6</v>
      </c>
      <c r="O527" s="9">
        <f>IF(line_productivity[[#This Row],[total downtime in hrs]]&gt;line_productivity[[#This Row],[working hours of operator]],line_productivity[[#This Row],[working hours of operator]],line_productivity[[#This Row],[total downtime in hrs]])</f>
        <v>0.6</v>
      </c>
      <c r="P527" s="9">
        <f>IF(line_productivity[[#This Row],[working hours of operator]]=line_productivity[[#This Row],[total downtime in hr2]],(line_productivity[[#This Row],[working hours of operator]]+line_productivity[[#This Row],[total downtime in hr2]])*0.9,line_productivity[[#This Row],[working hours of operator]])</f>
        <v>3.0825111111111108</v>
      </c>
    </row>
    <row r="528" spans="1:16" x14ac:dyDescent="0.25">
      <c r="A528" s="10">
        <v>45660</v>
      </c>
      <c r="B528" t="s">
        <v>23</v>
      </c>
      <c r="C528" s="8">
        <v>422637</v>
      </c>
      <c r="D528" t="s">
        <v>51</v>
      </c>
      <c r="E528" s="26" t="s">
        <v>126</v>
      </c>
      <c r="F528" s="25" t="s">
        <v>960</v>
      </c>
      <c r="G528" s="13">
        <v>1.6333333333333331</v>
      </c>
      <c r="H528" s="13">
        <f>line_downtime[[#This Row],[total downtime in mins]]</f>
        <v>37.200000000000003</v>
      </c>
      <c r="I528" s="18" t="s">
        <v>83</v>
      </c>
      <c r="J528" t="str">
        <f t="shared" si="8"/>
        <v>Morning Shift</v>
      </c>
      <c r="K528" s="9">
        <f>IF(line_productivity[[#This Row],[End time]]&lt;line_productivity[[#This Row],[Start Time]],((line_productivity[[#This Row],[End time]]+1)-line_productivity[[#This Row],[Start Time]])*24,(line_productivity[[#This Row],[End time]]-line_productivity[[#This Row],[Start Time]])*24)</f>
        <v>3.0750855555555558</v>
      </c>
      <c r="L528" s="9">
        <f>MAX(0,line_productivity[[#This Row],[working hours3]]-line_productivity[[#This Row],[total downtime in hr2]])</f>
        <v>2.4550855555555557</v>
      </c>
      <c r="M528" s="13">
        <f>IF(line_productivity[[#This Row],[Total downtime in min]]&gt;85,85,line_productivity[[#This Row],[Total downtime in min]])</f>
        <v>37.200000000000003</v>
      </c>
      <c r="N528" s="9">
        <f>line_productivity[[#This Row],[total downtime in min 2]]/60</f>
        <v>0.62</v>
      </c>
      <c r="O528" s="9">
        <f>IF(line_productivity[[#This Row],[total downtime in hrs]]&gt;line_productivity[[#This Row],[working hours of operator]],line_productivity[[#This Row],[working hours of operator]],line_productivity[[#This Row],[total downtime in hrs]])</f>
        <v>0.62</v>
      </c>
      <c r="P528" s="9">
        <f>IF(line_productivity[[#This Row],[working hours of operator]]=line_productivity[[#This Row],[total downtime in hr2]],(line_productivity[[#This Row],[working hours of operator]]+line_productivity[[#This Row],[total downtime in hr2]])*0.9,line_productivity[[#This Row],[working hours of operator]])</f>
        <v>3.0750855555555558</v>
      </c>
    </row>
    <row r="529" spans="1:16" x14ac:dyDescent="0.25">
      <c r="A529" s="10">
        <v>45660</v>
      </c>
      <c r="B529" t="s">
        <v>18</v>
      </c>
      <c r="C529" s="8">
        <v>422638</v>
      </c>
      <c r="D529" t="s">
        <v>50</v>
      </c>
      <c r="E529" s="26" t="s">
        <v>961</v>
      </c>
      <c r="F529" s="25" t="s">
        <v>962</v>
      </c>
      <c r="G529" s="13">
        <v>1</v>
      </c>
      <c r="H529" s="13">
        <f>line_downtime[[#This Row],[total downtime in mins]]</f>
        <v>48.600000000000009</v>
      </c>
      <c r="I529" s="18" t="s">
        <v>68</v>
      </c>
      <c r="J529" t="str">
        <f t="shared" si="8"/>
        <v>Morning Shift</v>
      </c>
      <c r="K529" s="9">
        <f>IF(line_productivity[[#This Row],[End time]]&lt;line_productivity[[#This Row],[Start Time]],((line_productivity[[#This Row],[End time]]+1)-line_productivity[[#This Row],[Start Time]])*24,(line_productivity[[#This Row],[End time]]-line_productivity[[#This Row],[Start Time]])*24)</f>
        <v>2.0590872222222205</v>
      </c>
      <c r="L529" s="9">
        <f>MAX(0,line_productivity[[#This Row],[working hours3]]-line_productivity[[#This Row],[total downtime in hr2]])</f>
        <v>1.2490872222222205</v>
      </c>
      <c r="M529" s="13">
        <f>IF(line_productivity[[#This Row],[Total downtime in min]]&gt;85,85,line_productivity[[#This Row],[Total downtime in min]])</f>
        <v>48.600000000000009</v>
      </c>
      <c r="N529" s="9">
        <f>line_productivity[[#This Row],[total downtime in min 2]]/60</f>
        <v>0.81000000000000016</v>
      </c>
      <c r="O529" s="9">
        <f>IF(line_productivity[[#This Row],[total downtime in hrs]]&gt;line_productivity[[#This Row],[working hours of operator]],line_productivity[[#This Row],[working hours of operator]],line_productivity[[#This Row],[total downtime in hrs]])</f>
        <v>0.81000000000000016</v>
      </c>
      <c r="P529" s="9">
        <f>IF(line_productivity[[#This Row],[working hours of operator]]=line_productivity[[#This Row],[total downtime in hr2]],(line_productivity[[#This Row],[working hours of operator]]+line_productivity[[#This Row],[total downtime in hr2]])*0.9,line_productivity[[#This Row],[working hours of operator]])</f>
        <v>2.0590872222222205</v>
      </c>
    </row>
    <row r="530" spans="1:16" x14ac:dyDescent="0.25">
      <c r="A530" s="10">
        <v>45660</v>
      </c>
      <c r="B530" t="s">
        <v>19</v>
      </c>
      <c r="C530" s="8">
        <v>422639</v>
      </c>
      <c r="D530" t="s">
        <v>50</v>
      </c>
      <c r="E530" s="26" t="s">
        <v>963</v>
      </c>
      <c r="F530" s="25" t="s">
        <v>964</v>
      </c>
      <c r="G530" s="13">
        <v>1</v>
      </c>
      <c r="H530" s="13">
        <f>line_downtime[[#This Row],[total downtime in mins]]</f>
        <v>28.2</v>
      </c>
      <c r="I530" s="18" t="s">
        <v>70</v>
      </c>
      <c r="J530" t="str">
        <f t="shared" si="8"/>
        <v>Evening Shift</v>
      </c>
      <c r="K530" s="9">
        <f>IF(line_productivity[[#This Row],[End time]]&lt;line_productivity[[#This Row],[Start Time]],((line_productivity[[#This Row],[End time]]+1)-line_productivity[[#This Row],[Start Time]])*24,(line_productivity[[#This Row],[End time]]-line_productivity[[#This Row],[Start Time]])*24)</f>
        <v>2.2650186111111132</v>
      </c>
      <c r="L530" s="9">
        <f>MAX(0,line_productivity[[#This Row],[working hours3]]-line_productivity[[#This Row],[total downtime in hr2]])</f>
        <v>1.7950186111111133</v>
      </c>
      <c r="M530" s="13">
        <f>IF(line_productivity[[#This Row],[Total downtime in min]]&gt;85,85,line_productivity[[#This Row],[Total downtime in min]])</f>
        <v>28.2</v>
      </c>
      <c r="N530" s="9">
        <f>line_productivity[[#This Row],[total downtime in min 2]]/60</f>
        <v>0.47</v>
      </c>
      <c r="O530" s="9">
        <f>IF(line_productivity[[#This Row],[total downtime in hrs]]&gt;line_productivity[[#This Row],[working hours of operator]],line_productivity[[#This Row],[working hours of operator]],line_productivity[[#This Row],[total downtime in hrs]])</f>
        <v>0.47</v>
      </c>
      <c r="P530" s="9">
        <f>IF(line_productivity[[#This Row],[working hours of operator]]=line_productivity[[#This Row],[total downtime in hr2]],(line_productivity[[#This Row],[working hours of operator]]+line_productivity[[#This Row],[total downtime in hr2]])*0.9,line_productivity[[#This Row],[working hours of operator]])</f>
        <v>2.2650186111111132</v>
      </c>
    </row>
    <row r="531" spans="1:16" x14ac:dyDescent="0.25">
      <c r="A531" s="10">
        <v>45660</v>
      </c>
      <c r="B531" t="s">
        <v>18</v>
      </c>
      <c r="C531" s="8">
        <v>422640</v>
      </c>
      <c r="D531" t="s">
        <v>48</v>
      </c>
      <c r="E531" s="26" t="s">
        <v>965</v>
      </c>
      <c r="F531" s="25" t="s">
        <v>966</v>
      </c>
      <c r="G531" s="13">
        <v>1</v>
      </c>
      <c r="H531" s="13">
        <f>line_downtime[[#This Row],[total downtime in mins]]</f>
        <v>18.600000000000001</v>
      </c>
      <c r="I531" s="18" t="s">
        <v>88</v>
      </c>
      <c r="J531" t="str">
        <f t="shared" si="8"/>
        <v>Evening Shift</v>
      </c>
      <c r="K531" s="9">
        <f>IF(line_productivity[[#This Row],[End time]]&lt;line_productivity[[#This Row],[Start Time]],((line_productivity[[#This Row],[End time]]+1)-line_productivity[[#This Row],[Start Time]])*24,(line_productivity[[#This Row],[End time]]-line_productivity[[#This Row],[Start Time]])*24)</f>
        <v>2.310590277777778</v>
      </c>
      <c r="L531" s="9">
        <f>MAX(0,line_productivity[[#This Row],[working hours3]]-line_productivity[[#This Row],[total downtime in hr2]])</f>
        <v>2.000590277777778</v>
      </c>
      <c r="M531" s="13">
        <f>IF(line_productivity[[#This Row],[Total downtime in min]]&gt;85,85,line_productivity[[#This Row],[Total downtime in min]])</f>
        <v>18.600000000000001</v>
      </c>
      <c r="N531" s="9">
        <f>line_productivity[[#This Row],[total downtime in min 2]]/60</f>
        <v>0.31</v>
      </c>
      <c r="O531" s="9">
        <f>IF(line_productivity[[#This Row],[total downtime in hrs]]&gt;line_productivity[[#This Row],[working hours of operator]],line_productivity[[#This Row],[working hours of operator]],line_productivity[[#This Row],[total downtime in hrs]])</f>
        <v>0.31</v>
      </c>
      <c r="P531" s="9">
        <f>IF(line_productivity[[#This Row],[working hours of operator]]=line_productivity[[#This Row],[total downtime in hr2]],(line_productivity[[#This Row],[working hours of operator]]+line_productivity[[#This Row],[total downtime in hr2]])*0.9,line_productivity[[#This Row],[working hours of operator]])</f>
        <v>2.310590277777778</v>
      </c>
    </row>
    <row r="532" spans="1:16" x14ac:dyDescent="0.25">
      <c r="A532" s="10">
        <v>45661</v>
      </c>
      <c r="B532" t="s">
        <v>22</v>
      </c>
      <c r="C532" s="8">
        <v>422641</v>
      </c>
      <c r="D532" t="s">
        <v>52</v>
      </c>
      <c r="E532" s="26" t="s">
        <v>126</v>
      </c>
      <c r="F532" s="25" t="s">
        <v>967</v>
      </c>
      <c r="G532" s="13">
        <v>1</v>
      </c>
      <c r="H532" s="13">
        <f>line_downtime[[#This Row],[total downtime in mins]]</f>
        <v>58.8</v>
      </c>
      <c r="I532" s="18" t="s">
        <v>70</v>
      </c>
      <c r="J532" t="str">
        <f t="shared" si="8"/>
        <v>Morning Shift</v>
      </c>
      <c r="K532" s="9">
        <f>IF(line_productivity[[#This Row],[End time]]&lt;line_productivity[[#This Row],[Start Time]],((line_productivity[[#This Row],[End time]]+1)-line_productivity[[#This Row],[Start Time]])*24,(line_productivity[[#This Row],[End time]]-line_productivity[[#This Row],[Start Time]])*24)</f>
        <v>2.1634336111111105</v>
      </c>
      <c r="L532" s="9">
        <f>MAX(0,line_productivity[[#This Row],[working hours3]]-line_productivity[[#This Row],[total downtime in hr2]])</f>
        <v>1.1834336111111106</v>
      </c>
      <c r="M532" s="13">
        <f>IF(line_productivity[[#This Row],[Total downtime in min]]&gt;85,85,line_productivity[[#This Row],[Total downtime in min]])</f>
        <v>58.8</v>
      </c>
      <c r="N532" s="9">
        <f>line_productivity[[#This Row],[total downtime in min 2]]/60</f>
        <v>0.98</v>
      </c>
      <c r="O532" s="9">
        <f>IF(line_productivity[[#This Row],[total downtime in hrs]]&gt;line_productivity[[#This Row],[working hours of operator]],line_productivity[[#This Row],[working hours of operator]],line_productivity[[#This Row],[total downtime in hrs]])</f>
        <v>0.98</v>
      </c>
      <c r="P532" s="9">
        <f>IF(line_productivity[[#This Row],[working hours of operator]]=line_productivity[[#This Row],[total downtime in hr2]],(line_productivity[[#This Row],[working hours of operator]]+line_productivity[[#This Row],[total downtime in hr2]])*0.9,line_productivity[[#This Row],[working hours of operator]])</f>
        <v>2.1634336111111105</v>
      </c>
    </row>
    <row r="533" spans="1:16" x14ac:dyDescent="0.25">
      <c r="A533" s="10">
        <v>45661</v>
      </c>
      <c r="B533" t="s">
        <v>23</v>
      </c>
      <c r="C533" s="8">
        <v>422642</v>
      </c>
      <c r="D533" t="s">
        <v>44</v>
      </c>
      <c r="E533" s="26" t="s">
        <v>968</v>
      </c>
      <c r="F533" s="25" t="s">
        <v>969</v>
      </c>
      <c r="G533" s="13">
        <v>1.6333333333333331</v>
      </c>
      <c r="H533" s="13">
        <f>line_downtime[[#This Row],[total downtime in mins]]</f>
        <v>31.199999999999996</v>
      </c>
      <c r="I533" s="18" t="s">
        <v>95</v>
      </c>
      <c r="J533" t="str">
        <f t="shared" si="8"/>
        <v>Morning Shift</v>
      </c>
      <c r="K533" s="9">
        <f>IF(line_productivity[[#This Row],[End time]]&lt;line_productivity[[#This Row],[Start Time]],((line_productivity[[#This Row],[End time]]+1)-line_productivity[[#This Row],[Start Time]])*24,(line_productivity[[#This Row],[End time]]-line_productivity[[#This Row],[Start Time]])*24)</f>
        <v>3.1142788888888888</v>
      </c>
      <c r="L533" s="9">
        <f>MAX(0,line_productivity[[#This Row],[working hours3]]-line_productivity[[#This Row],[total downtime in hr2]])</f>
        <v>2.5942788888888888</v>
      </c>
      <c r="M533" s="13">
        <f>IF(line_productivity[[#This Row],[Total downtime in min]]&gt;85,85,line_productivity[[#This Row],[Total downtime in min]])</f>
        <v>31.199999999999996</v>
      </c>
      <c r="N533" s="9">
        <f>line_productivity[[#This Row],[total downtime in min 2]]/60</f>
        <v>0.51999999999999991</v>
      </c>
      <c r="O533" s="9">
        <f>IF(line_productivity[[#This Row],[total downtime in hrs]]&gt;line_productivity[[#This Row],[working hours of operator]],line_productivity[[#This Row],[working hours of operator]],line_productivity[[#This Row],[total downtime in hrs]])</f>
        <v>0.51999999999999991</v>
      </c>
      <c r="P533" s="9">
        <f>IF(line_productivity[[#This Row],[working hours of operator]]=line_productivity[[#This Row],[total downtime in hr2]],(line_productivity[[#This Row],[working hours of operator]]+line_productivity[[#This Row],[total downtime in hr2]])*0.9,line_productivity[[#This Row],[working hours of operator]])</f>
        <v>3.1142788888888888</v>
      </c>
    </row>
    <row r="534" spans="1:16" x14ac:dyDescent="0.25">
      <c r="A534" s="10">
        <v>45661</v>
      </c>
      <c r="B534" t="s">
        <v>22</v>
      </c>
      <c r="C534" s="8">
        <v>422643</v>
      </c>
      <c r="D534" t="s">
        <v>44</v>
      </c>
      <c r="E534" s="26" t="s">
        <v>970</v>
      </c>
      <c r="F534" s="25" t="s">
        <v>971</v>
      </c>
      <c r="G534" s="13">
        <v>1</v>
      </c>
      <c r="H534" s="13">
        <f>line_downtime[[#This Row],[total downtime in mins]]</f>
        <v>29.4</v>
      </c>
      <c r="I534" s="18" t="s">
        <v>70</v>
      </c>
      <c r="J534" t="str">
        <f t="shared" si="8"/>
        <v>Evening Shift</v>
      </c>
      <c r="K534" s="9">
        <f>IF(line_productivity[[#This Row],[End time]]&lt;line_productivity[[#This Row],[Start Time]],((line_productivity[[#This Row],[End time]]+1)-line_productivity[[#This Row],[Start Time]])*24,(line_productivity[[#This Row],[End time]]-line_productivity[[#This Row],[Start Time]])*24)</f>
        <v>2.5608141666666668</v>
      </c>
      <c r="L534" s="9">
        <f>MAX(0,line_productivity[[#This Row],[working hours3]]-line_productivity[[#This Row],[total downtime in hr2]])</f>
        <v>2.0708141666666666</v>
      </c>
      <c r="M534" s="13">
        <f>IF(line_productivity[[#This Row],[Total downtime in min]]&gt;85,85,line_productivity[[#This Row],[Total downtime in min]])</f>
        <v>29.4</v>
      </c>
      <c r="N534" s="9">
        <f>line_productivity[[#This Row],[total downtime in min 2]]/60</f>
        <v>0.49</v>
      </c>
      <c r="O534" s="9">
        <f>IF(line_productivity[[#This Row],[total downtime in hrs]]&gt;line_productivity[[#This Row],[working hours of operator]],line_productivity[[#This Row],[working hours of operator]],line_productivity[[#This Row],[total downtime in hrs]])</f>
        <v>0.49</v>
      </c>
      <c r="P534" s="9">
        <f>IF(line_productivity[[#This Row],[working hours of operator]]=line_productivity[[#This Row],[total downtime in hr2]],(line_productivity[[#This Row],[working hours of operator]]+line_productivity[[#This Row],[total downtime in hr2]])*0.9,line_productivity[[#This Row],[working hours of operator]])</f>
        <v>2.5608141666666668</v>
      </c>
    </row>
    <row r="535" spans="1:16" x14ac:dyDescent="0.25">
      <c r="A535" s="10">
        <v>45661</v>
      </c>
      <c r="B535" t="s">
        <v>18</v>
      </c>
      <c r="C535" s="8">
        <v>422644</v>
      </c>
      <c r="D535" t="s">
        <v>51</v>
      </c>
      <c r="E535" s="26" t="s">
        <v>972</v>
      </c>
      <c r="F535" s="25" t="s">
        <v>973</v>
      </c>
      <c r="G535" s="13">
        <v>1</v>
      </c>
      <c r="H535" s="13">
        <f>line_downtime[[#This Row],[total downtime in mins]]</f>
        <v>6.6</v>
      </c>
      <c r="I535" s="18" t="s">
        <v>111</v>
      </c>
      <c r="J535" t="str">
        <f t="shared" si="8"/>
        <v>Evening Shift</v>
      </c>
      <c r="K535" s="9">
        <f>IF(line_productivity[[#This Row],[End time]]&lt;line_productivity[[#This Row],[Start Time]],((line_productivity[[#This Row],[End time]]+1)-line_productivity[[#This Row],[Start Time]])*24,(line_productivity[[#This Row],[End time]]-line_productivity[[#This Row],[Start Time]])*24)</f>
        <v>2.293300277777778</v>
      </c>
      <c r="L535" s="9">
        <f>MAX(0,line_productivity[[#This Row],[working hours3]]-line_productivity[[#This Row],[total downtime in hr2]])</f>
        <v>2.1833002777777781</v>
      </c>
      <c r="M535" s="13">
        <f>IF(line_productivity[[#This Row],[Total downtime in min]]&gt;85,85,line_productivity[[#This Row],[Total downtime in min]])</f>
        <v>6.6</v>
      </c>
      <c r="N535" s="9">
        <f>line_productivity[[#This Row],[total downtime in min 2]]/60</f>
        <v>0.11</v>
      </c>
      <c r="O535" s="9">
        <f>IF(line_productivity[[#This Row],[total downtime in hrs]]&gt;line_productivity[[#This Row],[working hours of operator]],line_productivity[[#This Row],[working hours of operator]],line_productivity[[#This Row],[total downtime in hrs]])</f>
        <v>0.11</v>
      </c>
      <c r="P535" s="9">
        <f>IF(line_productivity[[#This Row],[working hours of operator]]=line_productivity[[#This Row],[total downtime in hr2]],(line_productivity[[#This Row],[working hours of operator]]+line_productivity[[#This Row],[total downtime in hr2]])*0.9,line_productivity[[#This Row],[working hours of operator]])</f>
        <v>2.293300277777778</v>
      </c>
    </row>
    <row r="536" spans="1:16" x14ac:dyDescent="0.25">
      <c r="A536" s="10">
        <v>45662</v>
      </c>
      <c r="B536" t="s">
        <v>21</v>
      </c>
      <c r="C536" s="8">
        <v>422645</v>
      </c>
      <c r="D536" t="s">
        <v>52</v>
      </c>
      <c r="E536" s="26" t="s">
        <v>126</v>
      </c>
      <c r="F536" s="25" t="s">
        <v>974</v>
      </c>
      <c r="G536" s="13">
        <v>1</v>
      </c>
      <c r="H536" s="13">
        <f>line_downtime[[#This Row],[total downtime in mins]]</f>
        <v>56.4</v>
      </c>
      <c r="I536" s="18" t="s">
        <v>81</v>
      </c>
      <c r="J536" t="str">
        <f t="shared" si="8"/>
        <v>Morning Shift</v>
      </c>
      <c r="K536" s="9">
        <f>IF(line_productivity[[#This Row],[End time]]&lt;line_productivity[[#This Row],[Start Time]],((line_productivity[[#This Row],[End time]]+1)-line_productivity[[#This Row],[Start Time]])*24,(line_productivity[[#This Row],[End time]]-line_productivity[[#This Row],[Start Time]])*24)</f>
        <v>2.1358297222222227</v>
      </c>
      <c r="L536" s="9">
        <f>MAX(0,line_productivity[[#This Row],[working hours3]]-line_productivity[[#This Row],[total downtime in hr2]])</f>
        <v>1.1958297222222227</v>
      </c>
      <c r="M536" s="13">
        <f>IF(line_productivity[[#This Row],[Total downtime in min]]&gt;85,85,line_productivity[[#This Row],[Total downtime in min]])</f>
        <v>56.4</v>
      </c>
      <c r="N536" s="9">
        <f>line_productivity[[#This Row],[total downtime in min 2]]/60</f>
        <v>0.94</v>
      </c>
      <c r="O536" s="9">
        <f>IF(line_productivity[[#This Row],[total downtime in hrs]]&gt;line_productivity[[#This Row],[working hours of operator]],line_productivity[[#This Row],[working hours of operator]],line_productivity[[#This Row],[total downtime in hrs]])</f>
        <v>0.94</v>
      </c>
      <c r="P536" s="9">
        <f>IF(line_productivity[[#This Row],[working hours of operator]]=line_productivity[[#This Row],[total downtime in hr2]],(line_productivity[[#This Row],[working hours of operator]]+line_productivity[[#This Row],[total downtime in hr2]])*0.9,line_productivity[[#This Row],[working hours of operator]])</f>
        <v>2.1358297222222227</v>
      </c>
    </row>
    <row r="537" spans="1:16" x14ac:dyDescent="0.25">
      <c r="A537" s="10">
        <v>45662</v>
      </c>
      <c r="B537" t="s">
        <v>20</v>
      </c>
      <c r="C537" s="8">
        <v>422646</v>
      </c>
      <c r="D537" t="s">
        <v>49</v>
      </c>
      <c r="E537" s="26" t="s">
        <v>975</v>
      </c>
      <c r="F537" s="25" t="s">
        <v>976</v>
      </c>
      <c r="G537" s="13">
        <v>1</v>
      </c>
      <c r="H537" s="13">
        <f>line_downtime[[#This Row],[total downtime in mins]]</f>
        <v>39</v>
      </c>
      <c r="I537" s="18" t="s">
        <v>68</v>
      </c>
      <c r="J537" t="str">
        <f t="shared" si="8"/>
        <v>Morning Shift</v>
      </c>
      <c r="K537" s="9">
        <f>IF(line_productivity[[#This Row],[End time]]&lt;line_productivity[[#This Row],[Start Time]],((line_productivity[[#This Row],[End time]]+1)-line_productivity[[#This Row],[Start Time]])*24,(line_productivity[[#This Row],[End time]]-line_productivity[[#This Row],[Start Time]])*24)</f>
        <v>2.6385047222222204</v>
      </c>
      <c r="L537" s="9">
        <f>MAX(0,line_productivity[[#This Row],[working hours3]]-line_productivity[[#This Row],[total downtime in hr2]])</f>
        <v>1.9885047222222205</v>
      </c>
      <c r="M537" s="13">
        <f>IF(line_productivity[[#This Row],[Total downtime in min]]&gt;85,85,line_productivity[[#This Row],[Total downtime in min]])</f>
        <v>39</v>
      </c>
      <c r="N537" s="9">
        <f>line_productivity[[#This Row],[total downtime in min 2]]/60</f>
        <v>0.65</v>
      </c>
      <c r="O537" s="9">
        <f>IF(line_productivity[[#This Row],[total downtime in hrs]]&gt;line_productivity[[#This Row],[working hours of operator]],line_productivity[[#This Row],[working hours of operator]],line_productivity[[#This Row],[total downtime in hrs]])</f>
        <v>0.65</v>
      </c>
      <c r="P537" s="9">
        <f>IF(line_productivity[[#This Row],[working hours of operator]]=line_productivity[[#This Row],[total downtime in hr2]],(line_productivity[[#This Row],[working hours of operator]]+line_productivity[[#This Row],[total downtime in hr2]])*0.9,line_productivity[[#This Row],[working hours of operator]])</f>
        <v>2.6385047222222204</v>
      </c>
    </row>
    <row r="538" spans="1:16" x14ac:dyDescent="0.25">
      <c r="A538" s="10">
        <v>45662</v>
      </c>
      <c r="B538" t="s">
        <v>23</v>
      </c>
      <c r="C538" s="8">
        <v>422647</v>
      </c>
      <c r="D538" t="s">
        <v>47</v>
      </c>
      <c r="E538" s="26" t="s">
        <v>977</v>
      </c>
      <c r="F538" s="25" t="s">
        <v>978</v>
      </c>
      <c r="G538" s="13">
        <v>1.6333333333333331</v>
      </c>
      <c r="H538" s="13">
        <f>line_downtime[[#This Row],[total downtime in mins]]</f>
        <v>43.8</v>
      </c>
      <c r="I538" s="18" t="s">
        <v>72</v>
      </c>
      <c r="J538" t="str">
        <f t="shared" si="8"/>
        <v>Morning Shift</v>
      </c>
      <c r="K538" s="9">
        <f>IF(line_productivity[[#This Row],[End time]]&lt;line_productivity[[#This Row],[Start Time]],((line_productivity[[#This Row],[End time]]+1)-line_productivity[[#This Row],[Start Time]])*24,(line_productivity[[#This Row],[End time]]-line_productivity[[#This Row],[Start Time]])*24)</f>
        <v>3.304266944444445</v>
      </c>
      <c r="L538" s="9">
        <f>MAX(0,line_productivity[[#This Row],[working hours3]]-line_productivity[[#This Row],[total downtime in hr2]])</f>
        <v>2.574266944444445</v>
      </c>
      <c r="M538" s="13">
        <f>IF(line_productivity[[#This Row],[Total downtime in min]]&gt;85,85,line_productivity[[#This Row],[Total downtime in min]])</f>
        <v>43.8</v>
      </c>
      <c r="N538" s="9">
        <f>line_productivity[[#This Row],[total downtime in min 2]]/60</f>
        <v>0.73</v>
      </c>
      <c r="O538" s="9">
        <f>IF(line_productivity[[#This Row],[total downtime in hrs]]&gt;line_productivity[[#This Row],[working hours of operator]],line_productivity[[#This Row],[working hours of operator]],line_productivity[[#This Row],[total downtime in hrs]])</f>
        <v>0.73</v>
      </c>
      <c r="P538" s="9">
        <f>IF(line_productivity[[#This Row],[working hours of operator]]=line_productivity[[#This Row],[total downtime in hr2]],(line_productivity[[#This Row],[working hours of operator]]+line_productivity[[#This Row],[total downtime in hr2]])*0.9,line_productivity[[#This Row],[working hours of operator]])</f>
        <v>3.304266944444445</v>
      </c>
    </row>
    <row r="539" spans="1:16" x14ac:dyDescent="0.25">
      <c r="A539" s="10">
        <v>45662</v>
      </c>
      <c r="B539" t="s">
        <v>22</v>
      </c>
      <c r="C539" s="8">
        <v>422648</v>
      </c>
      <c r="D539" t="s">
        <v>50</v>
      </c>
      <c r="E539" s="26" t="s">
        <v>979</v>
      </c>
      <c r="F539" s="25" t="s">
        <v>980</v>
      </c>
      <c r="G539" s="13">
        <v>1</v>
      </c>
      <c r="H539" s="13">
        <f>line_downtime[[#This Row],[total downtime in mins]]</f>
        <v>11.399999999999999</v>
      </c>
      <c r="I539" s="18" t="s">
        <v>78</v>
      </c>
      <c r="J539" t="str">
        <f t="shared" si="8"/>
        <v>Evening Shift</v>
      </c>
      <c r="K539" s="9">
        <f>IF(line_productivity[[#This Row],[End time]]&lt;line_productivity[[#This Row],[Start Time]],((line_productivity[[#This Row],[End time]]+1)-line_productivity[[#This Row],[Start Time]])*24,(line_productivity[[#This Row],[End time]]-line_productivity[[#This Row],[Start Time]])*24)</f>
        <v>2.5761808333333329</v>
      </c>
      <c r="L539" s="9">
        <f>MAX(0,line_productivity[[#This Row],[working hours3]]-line_productivity[[#This Row],[total downtime in hr2]])</f>
        <v>2.386180833333333</v>
      </c>
      <c r="M539" s="13">
        <f>IF(line_productivity[[#This Row],[Total downtime in min]]&gt;85,85,line_productivity[[#This Row],[Total downtime in min]])</f>
        <v>11.399999999999999</v>
      </c>
      <c r="N539" s="9">
        <f>line_productivity[[#This Row],[total downtime in min 2]]/60</f>
        <v>0.18999999999999997</v>
      </c>
      <c r="O539" s="9">
        <f>IF(line_productivity[[#This Row],[total downtime in hrs]]&gt;line_productivity[[#This Row],[working hours of operator]],line_productivity[[#This Row],[working hours of operator]],line_productivity[[#This Row],[total downtime in hrs]])</f>
        <v>0.18999999999999997</v>
      </c>
      <c r="P539" s="9">
        <f>IF(line_productivity[[#This Row],[working hours of operator]]=line_productivity[[#This Row],[total downtime in hr2]],(line_productivity[[#This Row],[working hours of operator]]+line_productivity[[#This Row],[total downtime in hr2]])*0.9,line_productivity[[#This Row],[working hours of operator]])</f>
        <v>2.5761808333333329</v>
      </c>
    </row>
    <row r="540" spans="1:16" x14ac:dyDescent="0.25">
      <c r="A540" s="10">
        <v>45663</v>
      </c>
      <c r="B540" t="s">
        <v>23</v>
      </c>
      <c r="C540" s="8">
        <v>422649</v>
      </c>
      <c r="D540" t="s">
        <v>51</v>
      </c>
      <c r="E540" s="26" t="s">
        <v>126</v>
      </c>
      <c r="F540" s="25" t="s">
        <v>981</v>
      </c>
      <c r="G540" s="13">
        <v>1.6333333333333331</v>
      </c>
      <c r="H540" s="13">
        <f>line_downtime[[#This Row],[total downtime in mins]]</f>
        <v>40.200000000000003</v>
      </c>
      <c r="I540" s="18" t="s">
        <v>74</v>
      </c>
      <c r="J540" t="str">
        <f t="shared" si="8"/>
        <v>Morning Shift</v>
      </c>
      <c r="K540" s="9">
        <f>IF(line_productivity[[#This Row],[End time]]&lt;line_productivity[[#This Row],[Start Time]],((line_productivity[[#This Row],[End time]]+1)-line_productivity[[#This Row],[Start Time]])*24,(line_productivity[[#This Row],[End time]]-line_productivity[[#This Row],[Start Time]])*24)</f>
        <v>2.8606908333333343</v>
      </c>
      <c r="L540" s="9">
        <f>MAX(0,line_productivity[[#This Row],[working hours3]]-line_productivity[[#This Row],[total downtime in hr2]])</f>
        <v>2.1906908333333344</v>
      </c>
      <c r="M540" s="13">
        <f>IF(line_productivity[[#This Row],[Total downtime in min]]&gt;85,85,line_productivity[[#This Row],[Total downtime in min]])</f>
        <v>40.200000000000003</v>
      </c>
      <c r="N540" s="9">
        <f>line_productivity[[#This Row],[total downtime in min 2]]/60</f>
        <v>0.67</v>
      </c>
      <c r="O540" s="9">
        <f>IF(line_productivity[[#This Row],[total downtime in hrs]]&gt;line_productivity[[#This Row],[working hours of operator]],line_productivity[[#This Row],[working hours of operator]],line_productivity[[#This Row],[total downtime in hrs]])</f>
        <v>0.67</v>
      </c>
      <c r="P540" s="9">
        <f>IF(line_productivity[[#This Row],[working hours of operator]]=line_productivity[[#This Row],[total downtime in hr2]],(line_productivity[[#This Row],[working hours of operator]]+line_productivity[[#This Row],[total downtime in hr2]])*0.9,line_productivity[[#This Row],[working hours of operator]])</f>
        <v>2.8606908333333343</v>
      </c>
    </row>
    <row r="541" spans="1:16" x14ac:dyDescent="0.25">
      <c r="A541" s="10">
        <v>45663</v>
      </c>
      <c r="B541" t="s">
        <v>19</v>
      </c>
      <c r="C541" s="8">
        <v>422650</v>
      </c>
      <c r="D541" t="s">
        <v>52</v>
      </c>
      <c r="E541" s="26" t="s">
        <v>982</v>
      </c>
      <c r="F541" s="25" t="s">
        <v>983</v>
      </c>
      <c r="G541" s="13">
        <v>1</v>
      </c>
      <c r="H541" s="13">
        <f>line_downtime[[#This Row],[total downtime in mins]]</f>
        <v>42</v>
      </c>
      <c r="I541" s="18" t="s">
        <v>68</v>
      </c>
      <c r="J541" t="str">
        <f t="shared" si="8"/>
        <v>Morning Shift</v>
      </c>
      <c r="K541" s="9">
        <f>IF(line_productivity[[#This Row],[End time]]&lt;line_productivity[[#This Row],[Start Time]],((line_productivity[[#This Row],[End time]]+1)-line_productivity[[#This Row],[Start Time]])*24,(line_productivity[[#This Row],[End time]]-line_productivity[[#This Row],[Start Time]])*24)</f>
        <v>2.2973580555555531</v>
      </c>
      <c r="L541" s="9">
        <f>MAX(0,line_productivity[[#This Row],[working hours3]]-line_productivity[[#This Row],[total downtime in hr2]])</f>
        <v>1.5973580555555531</v>
      </c>
      <c r="M541" s="13">
        <f>IF(line_productivity[[#This Row],[Total downtime in min]]&gt;85,85,line_productivity[[#This Row],[Total downtime in min]])</f>
        <v>42</v>
      </c>
      <c r="N541" s="9">
        <f>line_productivity[[#This Row],[total downtime in min 2]]/60</f>
        <v>0.7</v>
      </c>
      <c r="O541" s="9">
        <f>IF(line_productivity[[#This Row],[total downtime in hrs]]&gt;line_productivity[[#This Row],[working hours of operator]],line_productivity[[#This Row],[working hours of operator]],line_productivity[[#This Row],[total downtime in hrs]])</f>
        <v>0.7</v>
      </c>
      <c r="P541" s="9">
        <f>IF(line_productivity[[#This Row],[working hours of operator]]=line_productivity[[#This Row],[total downtime in hr2]],(line_productivity[[#This Row],[working hours of operator]]+line_productivity[[#This Row],[total downtime in hr2]])*0.9,line_productivity[[#This Row],[working hours of operator]])</f>
        <v>2.2973580555555531</v>
      </c>
    </row>
    <row r="542" spans="1:16" x14ac:dyDescent="0.25">
      <c r="A542" s="10">
        <v>45663</v>
      </c>
      <c r="B542" t="s">
        <v>23</v>
      </c>
      <c r="C542" s="8">
        <v>422651</v>
      </c>
      <c r="D542" t="s">
        <v>48</v>
      </c>
      <c r="E542" s="26" t="s">
        <v>984</v>
      </c>
      <c r="F542" s="25" t="s">
        <v>985</v>
      </c>
      <c r="G542" s="13">
        <v>1.6333333333333331</v>
      </c>
      <c r="H542" s="13">
        <f>line_downtime[[#This Row],[total downtime in mins]]</f>
        <v>30.6</v>
      </c>
      <c r="I542" s="18" t="s">
        <v>74</v>
      </c>
      <c r="J542" t="str">
        <f t="shared" si="8"/>
        <v>Morning Shift</v>
      </c>
      <c r="K542" s="9">
        <f>IF(line_productivity[[#This Row],[End time]]&lt;line_productivity[[#This Row],[Start Time]],((line_productivity[[#This Row],[End time]]+1)-line_productivity[[#This Row],[Start Time]])*24,(line_productivity[[#This Row],[End time]]-line_productivity[[#This Row],[Start Time]])*24)</f>
        <v>2.7085819444444468</v>
      </c>
      <c r="L542" s="9">
        <f>MAX(0,line_productivity[[#This Row],[working hours3]]-line_productivity[[#This Row],[total downtime in hr2]])</f>
        <v>2.198581944444447</v>
      </c>
      <c r="M542" s="13">
        <f>IF(line_productivity[[#This Row],[Total downtime in min]]&gt;85,85,line_productivity[[#This Row],[Total downtime in min]])</f>
        <v>30.6</v>
      </c>
      <c r="N542" s="9">
        <f>line_productivity[[#This Row],[total downtime in min 2]]/60</f>
        <v>0.51</v>
      </c>
      <c r="O542" s="9">
        <f>IF(line_productivity[[#This Row],[total downtime in hrs]]&gt;line_productivity[[#This Row],[working hours of operator]],line_productivity[[#This Row],[working hours of operator]],line_productivity[[#This Row],[total downtime in hrs]])</f>
        <v>0.51</v>
      </c>
      <c r="P542" s="9">
        <f>IF(line_productivity[[#This Row],[working hours of operator]]=line_productivity[[#This Row],[total downtime in hr2]],(line_productivity[[#This Row],[working hours of operator]]+line_productivity[[#This Row],[total downtime in hr2]])*0.9,line_productivity[[#This Row],[working hours of operator]])</f>
        <v>2.7085819444444468</v>
      </c>
    </row>
    <row r="543" spans="1:16" x14ac:dyDescent="0.25">
      <c r="A543" s="10">
        <v>45663</v>
      </c>
      <c r="B543" t="s">
        <v>22</v>
      </c>
      <c r="C543" s="8">
        <v>422652</v>
      </c>
      <c r="D543" t="s">
        <v>46</v>
      </c>
      <c r="E543" s="26" t="s">
        <v>986</v>
      </c>
      <c r="F543" s="25" t="s">
        <v>987</v>
      </c>
      <c r="G543" s="13">
        <v>1</v>
      </c>
      <c r="H543" s="13">
        <f>line_downtime[[#This Row],[total downtime in mins]]</f>
        <v>58.199999999999996</v>
      </c>
      <c r="I543" s="18" t="s">
        <v>74</v>
      </c>
      <c r="J543" t="str">
        <f t="shared" si="8"/>
        <v>Evening Shift</v>
      </c>
      <c r="K543" s="9">
        <f>IF(line_productivity[[#This Row],[End time]]&lt;line_productivity[[#This Row],[Start Time]],((line_productivity[[#This Row],[End time]]+1)-line_productivity[[#This Row],[Start Time]])*24,(line_productivity[[#This Row],[End time]]-line_productivity[[#This Row],[Start Time]])*24)</f>
        <v>2.1656799999999992</v>
      </c>
      <c r="L543" s="9">
        <f>MAX(0,line_productivity[[#This Row],[working hours3]]-line_productivity[[#This Row],[total downtime in hr2]])</f>
        <v>1.1956799999999992</v>
      </c>
      <c r="M543" s="13">
        <f>IF(line_productivity[[#This Row],[Total downtime in min]]&gt;85,85,line_productivity[[#This Row],[Total downtime in min]])</f>
        <v>58.199999999999996</v>
      </c>
      <c r="N543" s="9">
        <f>line_productivity[[#This Row],[total downtime in min 2]]/60</f>
        <v>0.97</v>
      </c>
      <c r="O543" s="9">
        <f>IF(line_productivity[[#This Row],[total downtime in hrs]]&gt;line_productivity[[#This Row],[working hours of operator]],line_productivity[[#This Row],[working hours of operator]],line_productivity[[#This Row],[total downtime in hrs]])</f>
        <v>0.97</v>
      </c>
      <c r="P543" s="9">
        <f>IF(line_productivity[[#This Row],[working hours of operator]]=line_productivity[[#This Row],[total downtime in hr2]],(line_productivity[[#This Row],[working hours of operator]]+line_productivity[[#This Row],[total downtime in hr2]])*0.9,line_productivity[[#This Row],[working hours of operator]])</f>
        <v>2.1656799999999992</v>
      </c>
    </row>
    <row r="544" spans="1:16" x14ac:dyDescent="0.25">
      <c r="A544" s="10">
        <v>45664</v>
      </c>
      <c r="B544" t="s">
        <v>20</v>
      </c>
      <c r="C544" s="8">
        <v>422653</v>
      </c>
      <c r="D544" t="s">
        <v>51</v>
      </c>
      <c r="E544" s="26" t="s">
        <v>126</v>
      </c>
      <c r="F544" s="25" t="s">
        <v>988</v>
      </c>
      <c r="G544" s="13">
        <v>1</v>
      </c>
      <c r="H544" s="13">
        <f>line_downtime[[#This Row],[total downtime in mins]]</f>
        <v>57</v>
      </c>
      <c r="I544" s="18" t="s">
        <v>86</v>
      </c>
      <c r="J544" t="str">
        <f t="shared" si="8"/>
        <v>Morning Shift</v>
      </c>
      <c r="K544" s="9">
        <f>IF(line_productivity[[#This Row],[End time]]&lt;line_productivity[[#This Row],[Start Time]],((line_productivity[[#This Row],[End time]]+1)-line_productivity[[#This Row],[Start Time]])*24,(line_productivity[[#This Row],[End time]]-line_productivity[[#This Row],[Start Time]])*24)</f>
        <v>2.3592027777777771</v>
      </c>
      <c r="L544" s="9">
        <f>MAX(0,line_productivity[[#This Row],[working hours3]]-line_productivity[[#This Row],[total downtime in hr2]])</f>
        <v>1.4092027777777771</v>
      </c>
      <c r="M544" s="13">
        <f>IF(line_productivity[[#This Row],[Total downtime in min]]&gt;85,85,line_productivity[[#This Row],[Total downtime in min]])</f>
        <v>57</v>
      </c>
      <c r="N544" s="9">
        <f>line_productivity[[#This Row],[total downtime in min 2]]/60</f>
        <v>0.95</v>
      </c>
      <c r="O544" s="9">
        <f>IF(line_productivity[[#This Row],[total downtime in hrs]]&gt;line_productivity[[#This Row],[working hours of operator]],line_productivity[[#This Row],[working hours of operator]],line_productivity[[#This Row],[total downtime in hrs]])</f>
        <v>0.95</v>
      </c>
      <c r="P544" s="9">
        <f>IF(line_productivity[[#This Row],[working hours of operator]]=line_productivity[[#This Row],[total downtime in hr2]],(line_productivity[[#This Row],[working hours of operator]]+line_productivity[[#This Row],[total downtime in hr2]])*0.9,line_productivity[[#This Row],[working hours of operator]])</f>
        <v>2.3592027777777771</v>
      </c>
    </row>
    <row r="545" spans="1:16" x14ac:dyDescent="0.25">
      <c r="A545" s="10">
        <v>45664</v>
      </c>
      <c r="B545" t="s">
        <v>22</v>
      </c>
      <c r="C545" s="8">
        <v>422654</v>
      </c>
      <c r="D545" t="s">
        <v>51</v>
      </c>
      <c r="E545" s="26" t="s">
        <v>989</v>
      </c>
      <c r="F545" s="25" t="s">
        <v>990</v>
      </c>
      <c r="G545" s="13">
        <v>1</v>
      </c>
      <c r="H545" s="13">
        <f>line_downtime[[#This Row],[total downtime in mins]]</f>
        <v>43.8</v>
      </c>
      <c r="I545" s="18" t="s">
        <v>99</v>
      </c>
      <c r="J545" t="str">
        <f t="shared" si="8"/>
        <v>Morning Shift</v>
      </c>
      <c r="K545" s="9">
        <f>IF(line_productivity[[#This Row],[End time]]&lt;line_productivity[[#This Row],[Start Time]],((line_productivity[[#This Row],[End time]]+1)-line_productivity[[#This Row],[Start Time]])*24,(line_productivity[[#This Row],[End time]]-line_productivity[[#This Row],[Start Time]])*24)</f>
        <v>2.3067638888888884</v>
      </c>
      <c r="L545" s="9">
        <f>MAX(0,line_productivity[[#This Row],[working hours3]]-line_productivity[[#This Row],[total downtime in hr2]])</f>
        <v>1.5767638888888884</v>
      </c>
      <c r="M545" s="13">
        <f>IF(line_productivity[[#This Row],[Total downtime in min]]&gt;85,85,line_productivity[[#This Row],[Total downtime in min]])</f>
        <v>43.8</v>
      </c>
      <c r="N545" s="9">
        <f>line_productivity[[#This Row],[total downtime in min 2]]/60</f>
        <v>0.73</v>
      </c>
      <c r="O545" s="9">
        <f>IF(line_productivity[[#This Row],[total downtime in hrs]]&gt;line_productivity[[#This Row],[working hours of operator]],line_productivity[[#This Row],[working hours of operator]],line_productivity[[#This Row],[total downtime in hrs]])</f>
        <v>0.73</v>
      </c>
      <c r="P545" s="9">
        <f>IF(line_productivity[[#This Row],[working hours of operator]]=line_productivity[[#This Row],[total downtime in hr2]],(line_productivity[[#This Row],[working hours of operator]]+line_productivity[[#This Row],[total downtime in hr2]])*0.9,line_productivity[[#This Row],[working hours of operator]])</f>
        <v>2.3067638888888884</v>
      </c>
    </row>
    <row r="546" spans="1:16" x14ac:dyDescent="0.25">
      <c r="A546" s="10">
        <v>45664</v>
      </c>
      <c r="B546" t="s">
        <v>22</v>
      </c>
      <c r="C546" s="8">
        <v>422655</v>
      </c>
      <c r="D546" t="s">
        <v>49</v>
      </c>
      <c r="E546" s="26" t="s">
        <v>991</v>
      </c>
      <c r="F546" s="25" t="s">
        <v>992</v>
      </c>
      <c r="G546" s="13">
        <v>1</v>
      </c>
      <c r="H546" s="13">
        <f>line_downtime[[#This Row],[total downtime in mins]]</f>
        <v>21.599999999999998</v>
      </c>
      <c r="I546" s="18" t="s">
        <v>70</v>
      </c>
      <c r="J546" t="str">
        <f t="shared" si="8"/>
        <v>Morning Shift</v>
      </c>
      <c r="K546" s="9">
        <f>IF(line_productivity[[#This Row],[End time]]&lt;line_productivity[[#This Row],[Start Time]],((line_productivity[[#This Row],[End time]]+1)-line_productivity[[#This Row],[Start Time]])*24,(line_productivity[[#This Row],[End time]]-line_productivity[[#This Row],[Start Time]])*24)</f>
        <v>2.2198886111111107</v>
      </c>
      <c r="L546" s="9">
        <f>MAX(0,line_productivity[[#This Row],[working hours3]]-line_productivity[[#This Row],[total downtime in hr2]])</f>
        <v>1.8598886111111108</v>
      </c>
      <c r="M546" s="13">
        <f>IF(line_productivity[[#This Row],[Total downtime in min]]&gt;85,85,line_productivity[[#This Row],[Total downtime in min]])</f>
        <v>21.599999999999998</v>
      </c>
      <c r="N546" s="9">
        <f>line_productivity[[#This Row],[total downtime in min 2]]/60</f>
        <v>0.36</v>
      </c>
      <c r="O546" s="9">
        <f>IF(line_productivity[[#This Row],[total downtime in hrs]]&gt;line_productivity[[#This Row],[working hours of operator]],line_productivity[[#This Row],[working hours of operator]],line_productivity[[#This Row],[total downtime in hrs]])</f>
        <v>0.36</v>
      </c>
      <c r="P546" s="9">
        <f>IF(line_productivity[[#This Row],[working hours of operator]]=line_productivity[[#This Row],[total downtime in hr2]],(line_productivity[[#This Row],[working hours of operator]]+line_productivity[[#This Row],[total downtime in hr2]])*0.9,line_productivity[[#This Row],[working hours of operator]])</f>
        <v>2.2198886111111107</v>
      </c>
    </row>
    <row r="547" spans="1:16" x14ac:dyDescent="0.25">
      <c r="A547" s="10">
        <v>45664</v>
      </c>
      <c r="B547" t="s">
        <v>23</v>
      </c>
      <c r="C547" s="8">
        <v>422656</v>
      </c>
      <c r="D547" t="s">
        <v>50</v>
      </c>
      <c r="E547" s="26" t="s">
        <v>993</v>
      </c>
      <c r="F547" s="25" t="s">
        <v>994</v>
      </c>
      <c r="G547" s="13">
        <v>1.6333333333333331</v>
      </c>
      <c r="H547" s="13">
        <f>line_downtime[[#This Row],[total downtime in mins]]</f>
        <v>51.6</v>
      </c>
      <c r="I547" s="18" t="s">
        <v>68</v>
      </c>
      <c r="J547" t="str">
        <f t="shared" si="8"/>
        <v>Evening Shift</v>
      </c>
      <c r="K547" s="9">
        <f>IF(line_productivity[[#This Row],[End time]]&lt;line_productivity[[#This Row],[Start Time]],((line_productivity[[#This Row],[End time]]+1)-line_productivity[[#This Row],[Start Time]])*24,(line_productivity[[#This Row],[End time]]-line_productivity[[#This Row],[Start Time]])*24)</f>
        <v>3.2250291666666691</v>
      </c>
      <c r="L547" s="9">
        <f>MAX(0,line_productivity[[#This Row],[working hours3]]-line_productivity[[#This Row],[total downtime in hr2]])</f>
        <v>2.3650291666666692</v>
      </c>
      <c r="M547" s="13">
        <f>IF(line_productivity[[#This Row],[Total downtime in min]]&gt;85,85,line_productivity[[#This Row],[Total downtime in min]])</f>
        <v>51.6</v>
      </c>
      <c r="N547" s="9">
        <f>line_productivity[[#This Row],[total downtime in min 2]]/60</f>
        <v>0.86</v>
      </c>
      <c r="O547" s="9">
        <f>IF(line_productivity[[#This Row],[total downtime in hrs]]&gt;line_productivity[[#This Row],[working hours of operator]],line_productivity[[#This Row],[working hours of operator]],line_productivity[[#This Row],[total downtime in hrs]])</f>
        <v>0.86</v>
      </c>
      <c r="P547" s="9">
        <f>IF(line_productivity[[#This Row],[working hours of operator]]=line_productivity[[#This Row],[total downtime in hr2]],(line_productivity[[#This Row],[working hours of operator]]+line_productivity[[#This Row],[total downtime in hr2]])*0.9,line_productivity[[#This Row],[working hours of operator]])</f>
        <v>3.2250291666666691</v>
      </c>
    </row>
    <row r="548" spans="1:16" x14ac:dyDescent="0.25">
      <c r="A548" s="10">
        <v>45665</v>
      </c>
      <c r="B548" t="s">
        <v>18</v>
      </c>
      <c r="C548" s="8">
        <v>422657</v>
      </c>
      <c r="D548" t="s">
        <v>45</v>
      </c>
      <c r="E548" s="26" t="s">
        <v>126</v>
      </c>
      <c r="F548" s="25" t="s">
        <v>995</v>
      </c>
      <c r="G548" s="13">
        <v>1</v>
      </c>
      <c r="H548" s="13">
        <f>line_downtime[[#This Row],[total downtime in mins]]</f>
        <v>49.800000000000004</v>
      </c>
      <c r="I548" s="18" t="s">
        <v>109</v>
      </c>
      <c r="J548" t="str">
        <f t="shared" si="8"/>
        <v>Morning Shift</v>
      </c>
      <c r="K548" s="9">
        <f>IF(line_productivity[[#This Row],[End time]]&lt;line_productivity[[#This Row],[Start Time]],((line_productivity[[#This Row],[End time]]+1)-line_productivity[[#This Row],[Start Time]])*24,(line_productivity[[#This Row],[End time]]-line_productivity[[#This Row],[Start Time]])*24)</f>
        <v>2.5309522222222229</v>
      </c>
      <c r="L548" s="9">
        <f>MAX(0,line_productivity[[#This Row],[working hours3]]-line_productivity[[#This Row],[total downtime in hr2]])</f>
        <v>1.7009522222222229</v>
      </c>
      <c r="M548" s="13">
        <f>IF(line_productivity[[#This Row],[Total downtime in min]]&gt;85,85,line_productivity[[#This Row],[Total downtime in min]])</f>
        <v>49.800000000000004</v>
      </c>
      <c r="N548" s="9">
        <f>line_productivity[[#This Row],[total downtime in min 2]]/60</f>
        <v>0.83000000000000007</v>
      </c>
      <c r="O548" s="9">
        <f>IF(line_productivity[[#This Row],[total downtime in hrs]]&gt;line_productivity[[#This Row],[working hours of operator]],line_productivity[[#This Row],[working hours of operator]],line_productivity[[#This Row],[total downtime in hrs]])</f>
        <v>0.83000000000000007</v>
      </c>
      <c r="P548" s="9">
        <f>IF(line_productivity[[#This Row],[working hours of operator]]=line_productivity[[#This Row],[total downtime in hr2]],(line_productivity[[#This Row],[working hours of operator]]+line_productivity[[#This Row],[total downtime in hr2]])*0.9,line_productivity[[#This Row],[working hours of operator]])</f>
        <v>2.5309522222222229</v>
      </c>
    </row>
    <row r="549" spans="1:16" x14ac:dyDescent="0.25">
      <c r="A549" s="10">
        <v>45665</v>
      </c>
      <c r="B549" t="s">
        <v>20</v>
      </c>
      <c r="C549" s="8">
        <v>422658</v>
      </c>
      <c r="D549" t="s">
        <v>52</v>
      </c>
      <c r="E549" s="26" t="s">
        <v>996</v>
      </c>
      <c r="F549" s="25" t="s">
        <v>997</v>
      </c>
      <c r="G549" s="13">
        <v>1</v>
      </c>
      <c r="H549" s="13">
        <f>line_downtime[[#This Row],[total downtime in mins]]</f>
        <v>23.4</v>
      </c>
      <c r="I549" s="18" t="s">
        <v>105</v>
      </c>
      <c r="J549" t="str">
        <f t="shared" si="8"/>
        <v>Morning Shift</v>
      </c>
      <c r="K549" s="9">
        <f>IF(line_productivity[[#This Row],[End time]]&lt;line_productivity[[#This Row],[Start Time]],((line_productivity[[#This Row],[End time]]+1)-line_productivity[[#This Row],[Start Time]])*24,(line_productivity[[#This Row],[End time]]-line_productivity[[#This Row],[Start Time]])*24)</f>
        <v>2.8332216666666659</v>
      </c>
      <c r="L549" s="9">
        <f>MAX(0,line_productivity[[#This Row],[working hours3]]-line_productivity[[#This Row],[total downtime in hr2]])</f>
        <v>2.4432216666666657</v>
      </c>
      <c r="M549" s="13">
        <f>IF(line_productivity[[#This Row],[Total downtime in min]]&gt;85,85,line_productivity[[#This Row],[Total downtime in min]])</f>
        <v>23.4</v>
      </c>
      <c r="N549" s="9">
        <f>line_productivity[[#This Row],[total downtime in min 2]]/60</f>
        <v>0.38999999999999996</v>
      </c>
      <c r="O549" s="9">
        <f>IF(line_productivity[[#This Row],[total downtime in hrs]]&gt;line_productivity[[#This Row],[working hours of operator]],line_productivity[[#This Row],[working hours of operator]],line_productivity[[#This Row],[total downtime in hrs]])</f>
        <v>0.38999999999999996</v>
      </c>
      <c r="P549" s="9">
        <f>IF(line_productivity[[#This Row],[working hours of operator]]=line_productivity[[#This Row],[total downtime in hr2]],(line_productivity[[#This Row],[working hours of operator]]+line_productivity[[#This Row],[total downtime in hr2]])*0.9,line_productivity[[#This Row],[working hours of operator]])</f>
        <v>2.8332216666666659</v>
      </c>
    </row>
    <row r="550" spans="1:16" x14ac:dyDescent="0.25">
      <c r="A550" s="10">
        <v>45665</v>
      </c>
      <c r="B550" t="s">
        <v>18</v>
      </c>
      <c r="C550" s="8">
        <v>422659</v>
      </c>
      <c r="D550" t="s">
        <v>47</v>
      </c>
      <c r="E550" s="26" t="s">
        <v>998</v>
      </c>
      <c r="F550" s="25" t="s">
        <v>999</v>
      </c>
      <c r="G550" s="13">
        <v>1</v>
      </c>
      <c r="H550" s="13">
        <f>line_downtime[[#This Row],[total downtime in mins]]</f>
        <v>10.199999999999999</v>
      </c>
      <c r="I550" s="18" t="s">
        <v>74</v>
      </c>
      <c r="J550" t="str">
        <f t="shared" si="8"/>
        <v>Morning Shift</v>
      </c>
      <c r="K550" s="9">
        <f>IF(line_productivity[[#This Row],[End time]]&lt;line_productivity[[#This Row],[Start Time]],((line_productivity[[#This Row],[End time]]+1)-line_productivity[[#This Row],[Start Time]])*24,(line_productivity[[#This Row],[End time]]-line_productivity[[#This Row],[Start Time]])*24)</f>
        <v>2.0263280555555574</v>
      </c>
      <c r="L550" s="9">
        <f>MAX(0,line_productivity[[#This Row],[working hours3]]-line_productivity[[#This Row],[total downtime in hr2]])</f>
        <v>1.8563280555555575</v>
      </c>
      <c r="M550" s="13">
        <f>IF(line_productivity[[#This Row],[Total downtime in min]]&gt;85,85,line_productivity[[#This Row],[Total downtime in min]])</f>
        <v>10.199999999999999</v>
      </c>
      <c r="N550" s="9">
        <f>line_productivity[[#This Row],[total downtime in min 2]]/60</f>
        <v>0.16999999999999998</v>
      </c>
      <c r="O550" s="9">
        <f>IF(line_productivity[[#This Row],[total downtime in hrs]]&gt;line_productivity[[#This Row],[working hours of operator]],line_productivity[[#This Row],[working hours of operator]],line_productivity[[#This Row],[total downtime in hrs]])</f>
        <v>0.16999999999999998</v>
      </c>
      <c r="P550" s="9">
        <f>IF(line_productivity[[#This Row],[working hours of operator]]=line_productivity[[#This Row],[total downtime in hr2]],(line_productivity[[#This Row],[working hours of operator]]+line_productivity[[#This Row],[total downtime in hr2]])*0.9,line_productivity[[#This Row],[working hours of operator]])</f>
        <v>2.0263280555555574</v>
      </c>
    </row>
    <row r="551" spans="1:16" x14ac:dyDescent="0.25">
      <c r="A551" s="10">
        <v>45665</v>
      </c>
      <c r="B551" t="s">
        <v>20</v>
      </c>
      <c r="C551" s="8">
        <v>422660</v>
      </c>
      <c r="D551" t="s">
        <v>50</v>
      </c>
      <c r="E551" s="26" t="s">
        <v>1000</v>
      </c>
      <c r="F551" s="25" t="s">
        <v>1001</v>
      </c>
      <c r="G551" s="13">
        <v>1</v>
      </c>
      <c r="H551" s="13">
        <f>line_downtime[[#This Row],[total downtime in mins]]</f>
        <v>30</v>
      </c>
      <c r="I551" s="18" t="s">
        <v>99</v>
      </c>
      <c r="J551" t="str">
        <f t="shared" si="8"/>
        <v>Evening Shift</v>
      </c>
      <c r="K551" s="9">
        <f>IF(line_productivity[[#This Row],[End time]]&lt;line_productivity[[#This Row],[Start Time]],((line_productivity[[#This Row],[End time]]+1)-line_productivity[[#This Row],[Start Time]])*24,(line_productivity[[#This Row],[End time]]-line_productivity[[#This Row],[Start Time]])*24)</f>
        <v>2.8117516666666678</v>
      </c>
      <c r="L551" s="9">
        <f>MAX(0,line_productivity[[#This Row],[working hours3]]-line_productivity[[#This Row],[total downtime in hr2]])</f>
        <v>2.3117516666666678</v>
      </c>
      <c r="M551" s="13">
        <f>IF(line_productivity[[#This Row],[Total downtime in min]]&gt;85,85,line_productivity[[#This Row],[Total downtime in min]])</f>
        <v>30</v>
      </c>
      <c r="N551" s="9">
        <f>line_productivity[[#This Row],[total downtime in min 2]]/60</f>
        <v>0.5</v>
      </c>
      <c r="O551" s="9">
        <f>IF(line_productivity[[#This Row],[total downtime in hrs]]&gt;line_productivity[[#This Row],[working hours of operator]],line_productivity[[#This Row],[working hours of operator]],line_productivity[[#This Row],[total downtime in hrs]])</f>
        <v>0.5</v>
      </c>
      <c r="P551" s="9">
        <f>IF(line_productivity[[#This Row],[working hours of operator]]=line_productivity[[#This Row],[total downtime in hr2]],(line_productivity[[#This Row],[working hours of operator]]+line_productivity[[#This Row],[total downtime in hr2]])*0.9,line_productivity[[#This Row],[working hours of operator]])</f>
        <v>2.8117516666666678</v>
      </c>
    </row>
    <row r="552" spans="1:16" x14ac:dyDescent="0.25">
      <c r="A552" s="10">
        <v>45666</v>
      </c>
      <c r="B552" t="s">
        <v>19</v>
      </c>
      <c r="C552" s="8">
        <v>422661</v>
      </c>
      <c r="D552" t="s">
        <v>43</v>
      </c>
      <c r="E552" s="26" t="s">
        <v>126</v>
      </c>
      <c r="F552" s="25" t="s">
        <v>1002</v>
      </c>
      <c r="G552" s="13">
        <v>1</v>
      </c>
      <c r="H552" s="13">
        <f>line_downtime[[#This Row],[total downtime in mins]]</f>
        <v>15</v>
      </c>
      <c r="I552" s="18" t="s">
        <v>76</v>
      </c>
      <c r="J552" t="str">
        <f t="shared" si="8"/>
        <v>Morning Shift</v>
      </c>
      <c r="K552" s="9">
        <f>IF(line_productivity[[#This Row],[End time]]&lt;line_productivity[[#This Row],[Start Time]],((line_productivity[[#This Row],[End time]]+1)-line_productivity[[#This Row],[Start Time]])*24,(line_productivity[[#This Row],[End time]]-line_productivity[[#This Row],[Start Time]])*24)</f>
        <v>2.4928661111111108</v>
      </c>
      <c r="L552" s="9">
        <f>MAX(0,line_productivity[[#This Row],[working hours3]]-line_productivity[[#This Row],[total downtime in hr2]])</f>
        <v>2.2428661111111108</v>
      </c>
      <c r="M552" s="13">
        <f>IF(line_productivity[[#This Row],[Total downtime in min]]&gt;85,85,line_productivity[[#This Row],[Total downtime in min]])</f>
        <v>15</v>
      </c>
      <c r="N552" s="9">
        <f>line_productivity[[#This Row],[total downtime in min 2]]/60</f>
        <v>0.25</v>
      </c>
      <c r="O552" s="9">
        <f>IF(line_productivity[[#This Row],[total downtime in hrs]]&gt;line_productivity[[#This Row],[working hours of operator]],line_productivity[[#This Row],[working hours of operator]],line_productivity[[#This Row],[total downtime in hrs]])</f>
        <v>0.25</v>
      </c>
      <c r="P552" s="9">
        <f>IF(line_productivity[[#This Row],[working hours of operator]]=line_productivity[[#This Row],[total downtime in hr2]],(line_productivity[[#This Row],[working hours of operator]]+line_productivity[[#This Row],[total downtime in hr2]])*0.9,line_productivity[[#This Row],[working hours of operator]])</f>
        <v>2.4928661111111108</v>
      </c>
    </row>
    <row r="553" spans="1:16" x14ac:dyDescent="0.25">
      <c r="A553" s="10">
        <v>45666</v>
      </c>
      <c r="B553" t="s">
        <v>20</v>
      </c>
      <c r="C553" s="8">
        <v>422662</v>
      </c>
      <c r="D553" t="s">
        <v>43</v>
      </c>
      <c r="E553" s="26" t="s">
        <v>1003</v>
      </c>
      <c r="F553" s="25" t="s">
        <v>1004</v>
      </c>
      <c r="G553" s="13">
        <v>1</v>
      </c>
      <c r="H553" s="13">
        <f>line_downtime[[#This Row],[total downtime in mins]]</f>
        <v>42.6</v>
      </c>
      <c r="I553" s="18" t="s">
        <v>90</v>
      </c>
      <c r="J553" t="str">
        <f t="shared" si="8"/>
        <v>Morning Shift</v>
      </c>
      <c r="K553" s="9">
        <f>IF(line_productivity[[#This Row],[End time]]&lt;line_productivity[[#This Row],[Start Time]],((line_productivity[[#This Row],[End time]]+1)-line_productivity[[#This Row],[Start Time]])*24,(line_productivity[[#This Row],[End time]]-line_productivity[[#This Row],[Start Time]])*24)</f>
        <v>2.5035830555555552</v>
      </c>
      <c r="L553" s="9">
        <f>MAX(0,line_productivity[[#This Row],[working hours3]]-line_productivity[[#This Row],[total downtime in hr2]])</f>
        <v>1.7935830555555552</v>
      </c>
      <c r="M553" s="13">
        <f>IF(line_productivity[[#This Row],[Total downtime in min]]&gt;85,85,line_productivity[[#This Row],[Total downtime in min]])</f>
        <v>42.6</v>
      </c>
      <c r="N553" s="9">
        <f>line_productivity[[#This Row],[total downtime in min 2]]/60</f>
        <v>0.71000000000000008</v>
      </c>
      <c r="O553" s="9">
        <f>IF(line_productivity[[#This Row],[total downtime in hrs]]&gt;line_productivity[[#This Row],[working hours of operator]],line_productivity[[#This Row],[working hours of operator]],line_productivity[[#This Row],[total downtime in hrs]])</f>
        <v>0.71000000000000008</v>
      </c>
      <c r="P553" s="9">
        <f>IF(line_productivity[[#This Row],[working hours of operator]]=line_productivity[[#This Row],[total downtime in hr2]],(line_productivity[[#This Row],[working hours of operator]]+line_productivity[[#This Row],[total downtime in hr2]])*0.9,line_productivity[[#This Row],[working hours of operator]])</f>
        <v>2.5035830555555552</v>
      </c>
    </row>
    <row r="554" spans="1:16" x14ac:dyDescent="0.25">
      <c r="A554" s="10">
        <v>45666</v>
      </c>
      <c r="B554" t="s">
        <v>20</v>
      </c>
      <c r="C554" s="8">
        <v>422663</v>
      </c>
      <c r="D554" t="s">
        <v>43</v>
      </c>
      <c r="E554" s="26" t="s">
        <v>1005</v>
      </c>
      <c r="F554" s="25" t="s">
        <v>1006</v>
      </c>
      <c r="G554" s="13">
        <v>1</v>
      </c>
      <c r="H554" s="13">
        <f>line_downtime[[#This Row],[total downtime in mins]]</f>
        <v>25.200000000000003</v>
      </c>
      <c r="I554" s="18" t="s">
        <v>111</v>
      </c>
      <c r="J554" t="str">
        <f t="shared" si="8"/>
        <v>Morning Shift</v>
      </c>
      <c r="K554" s="9">
        <f>IF(line_productivity[[#This Row],[End time]]&lt;line_productivity[[#This Row],[Start Time]],((line_productivity[[#This Row],[End time]]+1)-line_productivity[[#This Row],[Start Time]])*24,(line_productivity[[#This Row],[End time]]-line_productivity[[#This Row],[Start Time]])*24)</f>
        <v>2.1143174999999994</v>
      </c>
      <c r="L554" s="9">
        <f>MAX(0,line_productivity[[#This Row],[working hours3]]-line_productivity[[#This Row],[total downtime in hr2]])</f>
        <v>1.6943174999999995</v>
      </c>
      <c r="M554" s="13">
        <f>IF(line_productivity[[#This Row],[Total downtime in min]]&gt;85,85,line_productivity[[#This Row],[Total downtime in min]])</f>
        <v>25.200000000000003</v>
      </c>
      <c r="N554" s="9">
        <f>line_productivity[[#This Row],[total downtime in min 2]]/60</f>
        <v>0.42000000000000004</v>
      </c>
      <c r="O554" s="9">
        <f>IF(line_productivity[[#This Row],[total downtime in hrs]]&gt;line_productivity[[#This Row],[working hours of operator]],line_productivity[[#This Row],[working hours of operator]],line_productivity[[#This Row],[total downtime in hrs]])</f>
        <v>0.42000000000000004</v>
      </c>
      <c r="P554" s="9">
        <f>IF(line_productivity[[#This Row],[working hours of operator]]=line_productivity[[#This Row],[total downtime in hr2]],(line_productivity[[#This Row],[working hours of operator]]+line_productivity[[#This Row],[total downtime in hr2]])*0.9,line_productivity[[#This Row],[working hours of operator]])</f>
        <v>2.1143174999999994</v>
      </c>
    </row>
    <row r="555" spans="1:16" x14ac:dyDescent="0.25">
      <c r="A555" s="10">
        <v>45666</v>
      </c>
      <c r="B555" t="s">
        <v>22</v>
      </c>
      <c r="C555" s="8">
        <v>422664</v>
      </c>
      <c r="D555" t="s">
        <v>48</v>
      </c>
      <c r="E555" s="26" t="s">
        <v>1007</v>
      </c>
      <c r="F555" s="25" t="s">
        <v>1008</v>
      </c>
      <c r="G555" s="13">
        <v>1</v>
      </c>
      <c r="H555" s="13">
        <f>line_downtime[[#This Row],[total downtime in mins]]</f>
        <v>13.2</v>
      </c>
      <c r="I555" s="18" t="s">
        <v>113</v>
      </c>
      <c r="J555" t="str">
        <f t="shared" si="8"/>
        <v>Evening Shift</v>
      </c>
      <c r="K555" s="9">
        <f>IF(line_productivity[[#This Row],[End time]]&lt;line_productivity[[#This Row],[Start Time]],((line_productivity[[#This Row],[End time]]+1)-line_productivity[[#This Row],[Start Time]])*24,(line_productivity[[#This Row],[End time]]-line_productivity[[#This Row],[Start Time]])*24)</f>
        <v>2.6486325000000006</v>
      </c>
      <c r="L555" s="9">
        <f>MAX(0,line_productivity[[#This Row],[working hours3]]-line_productivity[[#This Row],[total downtime in hr2]])</f>
        <v>2.4286325000000004</v>
      </c>
      <c r="M555" s="13">
        <f>IF(line_productivity[[#This Row],[Total downtime in min]]&gt;85,85,line_productivity[[#This Row],[Total downtime in min]])</f>
        <v>13.2</v>
      </c>
      <c r="N555" s="9">
        <f>line_productivity[[#This Row],[total downtime in min 2]]/60</f>
        <v>0.22</v>
      </c>
      <c r="O555" s="9">
        <f>IF(line_productivity[[#This Row],[total downtime in hrs]]&gt;line_productivity[[#This Row],[working hours of operator]],line_productivity[[#This Row],[working hours of operator]],line_productivity[[#This Row],[total downtime in hrs]])</f>
        <v>0.22</v>
      </c>
      <c r="P555" s="9">
        <f>IF(line_productivity[[#This Row],[working hours of operator]]=line_productivity[[#This Row],[total downtime in hr2]],(line_productivity[[#This Row],[working hours of operator]]+line_productivity[[#This Row],[total downtime in hr2]])*0.9,line_productivity[[#This Row],[working hours of operator]])</f>
        <v>2.6486325000000006</v>
      </c>
    </row>
    <row r="556" spans="1:16" x14ac:dyDescent="0.25">
      <c r="A556" s="10">
        <v>45667</v>
      </c>
      <c r="B556" t="s">
        <v>20</v>
      </c>
      <c r="C556" s="8">
        <v>422665</v>
      </c>
      <c r="D556" t="s">
        <v>43</v>
      </c>
      <c r="E556" s="26" t="s">
        <v>126</v>
      </c>
      <c r="F556" s="25" t="s">
        <v>1009</v>
      </c>
      <c r="G556" s="13">
        <v>1</v>
      </c>
      <c r="H556" s="13">
        <f>line_downtime[[#This Row],[total downtime in mins]]</f>
        <v>12</v>
      </c>
      <c r="I556" s="18" t="s">
        <v>78</v>
      </c>
      <c r="J556" t="str">
        <f t="shared" si="8"/>
        <v>Morning Shift</v>
      </c>
      <c r="K556" s="9">
        <f>IF(line_productivity[[#This Row],[End time]]&lt;line_productivity[[#This Row],[Start Time]],((line_productivity[[#This Row],[End time]]+1)-line_productivity[[#This Row],[Start Time]])*24,(line_productivity[[#This Row],[End time]]-line_productivity[[#This Row],[Start Time]])*24)</f>
        <v>2.7055808333333333</v>
      </c>
      <c r="L556" s="9">
        <f>MAX(0,line_productivity[[#This Row],[working hours3]]-line_productivity[[#This Row],[total downtime in hr2]])</f>
        <v>2.5055808333333331</v>
      </c>
      <c r="M556" s="13">
        <f>IF(line_productivity[[#This Row],[Total downtime in min]]&gt;85,85,line_productivity[[#This Row],[Total downtime in min]])</f>
        <v>12</v>
      </c>
      <c r="N556" s="9">
        <f>line_productivity[[#This Row],[total downtime in min 2]]/60</f>
        <v>0.2</v>
      </c>
      <c r="O556" s="9">
        <f>IF(line_productivity[[#This Row],[total downtime in hrs]]&gt;line_productivity[[#This Row],[working hours of operator]],line_productivity[[#This Row],[working hours of operator]],line_productivity[[#This Row],[total downtime in hrs]])</f>
        <v>0.2</v>
      </c>
      <c r="P556" s="9">
        <f>IF(line_productivity[[#This Row],[working hours of operator]]=line_productivity[[#This Row],[total downtime in hr2]],(line_productivity[[#This Row],[working hours of operator]]+line_productivity[[#This Row],[total downtime in hr2]])*0.9,line_productivity[[#This Row],[working hours of operator]])</f>
        <v>2.7055808333333333</v>
      </c>
    </row>
    <row r="557" spans="1:16" x14ac:dyDescent="0.25">
      <c r="A557" s="10">
        <v>45667</v>
      </c>
      <c r="B557" t="s">
        <v>23</v>
      </c>
      <c r="C557" s="8">
        <v>422666</v>
      </c>
      <c r="D557" t="s">
        <v>51</v>
      </c>
      <c r="E557" s="26" t="s">
        <v>1010</v>
      </c>
      <c r="F557" s="25" t="s">
        <v>1011</v>
      </c>
      <c r="G557" s="13">
        <v>1.6333333333333331</v>
      </c>
      <c r="H557" s="13">
        <f>line_downtime[[#This Row],[total downtime in mins]]</f>
        <v>27.6</v>
      </c>
      <c r="I557" s="18" t="s">
        <v>111</v>
      </c>
      <c r="J557" t="str">
        <f t="shared" si="8"/>
        <v>Morning Shift</v>
      </c>
      <c r="K557" s="9">
        <f>IF(line_productivity[[#This Row],[End time]]&lt;line_productivity[[#This Row],[Start Time]],((line_productivity[[#This Row],[End time]]+1)-line_productivity[[#This Row],[Start Time]])*24,(line_productivity[[#This Row],[End time]]-line_productivity[[#This Row],[Start Time]])*24)</f>
        <v>3.3148924999999982</v>
      </c>
      <c r="L557" s="9">
        <f>MAX(0,line_productivity[[#This Row],[working hours3]]-line_productivity[[#This Row],[total downtime in hr2]])</f>
        <v>2.8548924999999983</v>
      </c>
      <c r="M557" s="13">
        <f>IF(line_productivity[[#This Row],[Total downtime in min]]&gt;85,85,line_productivity[[#This Row],[Total downtime in min]])</f>
        <v>27.6</v>
      </c>
      <c r="N557" s="9">
        <f>line_productivity[[#This Row],[total downtime in min 2]]/60</f>
        <v>0.46</v>
      </c>
      <c r="O557" s="9">
        <f>IF(line_productivity[[#This Row],[total downtime in hrs]]&gt;line_productivity[[#This Row],[working hours of operator]],line_productivity[[#This Row],[working hours of operator]],line_productivity[[#This Row],[total downtime in hrs]])</f>
        <v>0.46</v>
      </c>
      <c r="P557" s="9">
        <f>IF(line_productivity[[#This Row],[working hours of operator]]=line_productivity[[#This Row],[total downtime in hr2]],(line_productivity[[#This Row],[working hours of operator]]+line_productivity[[#This Row],[total downtime in hr2]])*0.9,line_productivity[[#This Row],[working hours of operator]])</f>
        <v>3.3148924999999982</v>
      </c>
    </row>
    <row r="558" spans="1:16" x14ac:dyDescent="0.25">
      <c r="A558" s="10">
        <v>45667</v>
      </c>
      <c r="B558" t="s">
        <v>21</v>
      </c>
      <c r="C558" s="8">
        <v>422667</v>
      </c>
      <c r="D558" t="s">
        <v>45</v>
      </c>
      <c r="E558" s="26" t="s">
        <v>1012</v>
      </c>
      <c r="F558" s="25" t="s">
        <v>1013</v>
      </c>
      <c r="G558" s="13">
        <v>1</v>
      </c>
      <c r="H558" s="13">
        <f>line_downtime[[#This Row],[total downtime in mins]]</f>
        <v>87</v>
      </c>
      <c r="I558" s="18" t="s">
        <v>88</v>
      </c>
      <c r="J558" t="str">
        <f t="shared" si="8"/>
        <v>Morning Shift</v>
      </c>
      <c r="K558" s="9">
        <f>IF(line_productivity[[#This Row],[End time]]&lt;line_productivity[[#This Row],[Start Time]],((line_productivity[[#This Row],[End time]]+1)-line_productivity[[#This Row],[Start Time]])*24,(line_productivity[[#This Row],[End time]]-line_productivity[[#This Row],[Start Time]])*24)</f>
        <v>2.7168352777777796</v>
      </c>
      <c r="L558" s="9">
        <f>MAX(0,line_productivity[[#This Row],[working hours3]]-line_productivity[[#This Row],[total downtime in hr2]])</f>
        <v>1.3001686111111128</v>
      </c>
      <c r="M558" s="13">
        <f>IF(line_productivity[[#This Row],[Total downtime in min]]&gt;85,85,line_productivity[[#This Row],[Total downtime in min]])</f>
        <v>85</v>
      </c>
      <c r="N558" s="9">
        <f>line_productivity[[#This Row],[total downtime in min 2]]/60</f>
        <v>1.4166666666666667</v>
      </c>
      <c r="O558" s="9">
        <f>IF(line_productivity[[#This Row],[total downtime in hrs]]&gt;line_productivity[[#This Row],[working hours of operator]],line_productivity[[#This Row],[working hours of operator]],line_productivity[[#This Row],[total downtime in hrs]])</f>
        <v>1.4166666666666667</v>
      </c>
      <c r="P558" s="9">
        <f>IF(line_productivity[[#This Row],[working hours of operator]]=line_productivity[[#This Row],[total downtime in hr2]],(line_productivity[[#This Row],[working hours of operator]]+line_productivity[[#This Row],[total downtime in hr2]])*0.9,line_productivity[[#This Row],[working hours of operator]])</f>
        <v>2.7168352777777796</v>
      </c>
    </row>
    <row r="559" spans="1:16" x14ac:dyDescent="0.25">
      <c r="A559" s="10">
        <v>45667</v>
      </c>
      <c r="B559" t="s">
        <v>22</v>
      </c>
      <c r="C559" s="8">
        <v>422668</v>
      </c>
      <c r="D559" t="s">
        <v>48</v>
      </c>
      <c r="E559" s="26" t="s">
        <v>1014</v>
      </c>
      <c r="F559" s="25" t="s">
        <v>1015</v>
      </c>
      <c r="G559" s="13">
        <v>1</v>
      </c>
      <c r="H559" s="13">
        <f>line_downtime[[#This Row],[total downtime in mins]]</f>
        <v>12</v>
      </c>
      <c r="I559" s="18" t="s">
        <v>113</v>
      </c>
      <c r="J559" t="str">
        <f t="shared" si="8"/>
        <v>Evening Shift</v>
      </c>
      <c r="K559" s="9">
        <f>IF(line_productivity[[#This Row],[End time]]&lt;line_productivity[[#This Row],[Start Time]],((line_productivity[[#This Row],[End time]]+1)-line_productivity[[#This Row],[Start Time]])*24,(line_productivity[[#This Row],[End time]]-line_productivity[[#This Row],[Start Time]])*24)</f>
        <v>2.2668861111111118</v>
      </c>
      <c r="L559" s="9">
        <f>MAX(0,line_productivity[[#This Row],[working hours3]]-line_productivity[[#This Row],[total downtime in hr2]])</f>
        <v>2.0668861111111116</v>
      </c>
      <c r="M559" s="13">
        <f>IF(line_productivity[[#This Row],[Total downtime in min]]&gt;85,85,line_productivity[[#This Row],[Total downtime in min]])</f>
        <v>12</v>
      </c>
      <c r="N559" s="9">
        <f>line_productivity[[#This Row],[total downtime in min 2]]/60</f>
        <v>0.2</v>
      </c>
      <c r="O559" s="9">
        <f>IF(line_productivity[[#This Row],[total downtime in hrs]]&gt;line_productivity[[#This Row],[working hours of operator]],line_productivity[[#This Row],[working hours of operator]],line_productivity[[#This Row],[total downtime in hrs]])</f>
        <v>0.2</v>
      </c>
      <c r="P559" s="9">
        <f>IF(line_productivity[[#This Row],[working hours of operator]]=line_productivity[[#This Row],[total downtime in hr2]],(line_productivity[[#This Row],[working hours of operator]]+line_productivity[[#This Row],[total downtime in hr2]])*0.9,line_productivity[[#This Row],[working hours of operator]])</f>
        <v>2.2668861111111118</v>
      </c>
    </row>
    <row r="560" spans="1:16" x14ac:dyDescent="0.25">
      <c r="A560" s="10">
        <v>45668</v>
      </c>
      <c r="B560" t="s">
        <v>21</v>
      </c>
      <c r="C560" s="8">
        <v>422669</v>
      </c>
      <c r="D560" t="s">
        <v>48</v>
      </c>
      <c r="E560" s="26" t="s">
        <v>126</v>
      </c>
      <c r="F560" s="25" t="s">
        <v>1016</v>
      </c>
      <c r="G560" s="13">
        <v>1</v>
      </c>
      <c r="H560" s="13">
        <f>line_downtime[[#This Row],[total downtime in mins]]</f>
        <v>48.6</v>
      </c>
      <c r="I560" s="18" t="s">
        <v>99</v>
      </c>
      <c r="J560" t="str">
        <f t="shared" si="8"/>
        <v>Morning Shift</v>
      </c>
      <c r="K560" s="9">
        <f>IF(line_productivity[[#This Row],[End time]]&lt;line_productivity[[#This Row],[Start Time]],((line_productivity[[#This Row],[End time]]+1)-line_productivity[[#This Row],[Start Time]])*24,(line_productivity[[#This Row],[End time]]-line_productivity[[#This Row],[Start Time]])*24)</f>
        <v>2.3054111111111131</v>
      </c>
      <c r="L560" s="9">
        <f>MAX(0,line_productivity[[#This Row],[working hours3]]-line_productivity[[#This Row],[total downtime in hr2]])</f>
        <v>1.495411111111113</v>
      </c>
      <c r="M560" s="13">
        <f>IF(line_productivity[[#This Row],[Total downtime in min]]&gt;85,85,line_productivity[[#This Row],[Total downtime in min]])</f>
        <v>48.6</v>
      </c>
      <c r="N560" s="9">
        <f>line_productivity[[#This Row],[total downtime in min 2]]/60</f>
        <v>0.81</v>
      </c>
      <c r="O560" s="9">
        <f>IF(line_productivity[[#This Row],[total downtime in hrs]]&gt;line_productivity[[#This Row],[working hours of operator]],line_productivity[[#This Row],[working hours of operator]],line_productivity[[#This Row],[total downtime in hrs]])</f>
        <v>0.81</v>
      </c>
      <c r="P560" s="9">
        <f>IF(line_productivity[[#This Row],[working hours of operator]]=line_productivity[[#This Row],[total downtime in hr2]],(line_productivity[[#This Row],[working hours of operator]]+line_productivity[[#This Row],[total downtime in hr2]])*0.9,line_productivity[[#This Row],[working hours of operator]])</f>
        <v>2.3054111111111131</v>
      </c>
    </row>
    <row r="561" spans="1:16" x14ac:dyDescent="0.25">
      <c r="A561" s="10">
        <v>45668</v>
      </c>
      <c r="B561" t="s">
        <v>20</v>
      </c>
      <c r="C561" s="8">
        <v>422670</v>
      </c>
      <c r="D561" t="s">
        <v>44</v>
      </c>
      <c r="E561" s="26" t="s">
        <v>1017</v>
      </c>
      <c r="F561" s="25" t="s">
        <v>1018</v>
      </c>
      <c r="G561" s="13">
        <v>1</v>
      </c>
      <c r="H561" s="13">
        <f>line_downtime[[#This Row],[total downtime in mins]]</f>
        <v>18.600000000000001</v>
      </c>
      <c r="I561" s="18" t="s">
        <v>76</v>
      </c>
      <c r="J561" t="str">
        <f t="shared" si="8"/>
        <v>Morning Shift</v>
      </c>
      <c r="K561" s="9">
        <f>IF(line_productivity[[#This Row],[End time]]&lt;line_productivity[[#This Row],[Start Time]],((line_productivity[[#This Row],[End time]]+1)-line_productivity[[#This Row],[Start Time]])*24,(line_productivity[[#This Row],[End time]]-line_productivity[[#This Row],[Start Time]])*24)</f>
        <v>2.7262377777777775</v>
      </c>
      <c r="L561" s="9">
        <f>MAX(0,line_productivity[[#This Row],[working hours3]]-line_productivity[[#This Row],[total downtime in hr2]])</f>
        <v>2.4162377777777775</v>
      </c>
      <c r="M561" s="13">
        <f>IF(line_productivity[[#This Row],[Total downtime in min]]&gt;85,85,line_productivity[[#This Row],[Total downtime in min]])</f>
        <v>18.600000000000001</v>
      </c>
      <c r="N561" s="9">
        <f>line_productivity[[#This Row],[total downtime in min 2]]/60</f>
        <v>0.31</v>
      </c>
      <c r="O561" s="9">
        <f>IF(line_productivity[[#This Row],[total downtime in hrs]]&gt;line_productivity[[#This Row],[working hours of operator]],line_productivity[[#This Row],[working hours of operator]],line_productivity[[#This Row],[total downtime in hrs]])</f>
        <v>0.31</v>
      </c>
      <c r="P561" s="9">
        <f>IF(line_productivity[[#This Row],[working hours of operator]]=line_productivity[[#This Row],[total downtime in hr2]],(line_productivity[[#This Row],[working hours of operator]]+line_productivity[[#This Row],[total downtime in hr2]])*0.9,line_productivity[[#This Row],[working hours of operator]])</f>
        <v>2.7262377777777775</v>
      </c>
    </row>
    <row r="562" spans="1:16" x14ac:dyDescent="0.25">
      <c r="A562" s="10">
        <v>45668</v>
      </c>
      <c r="B562" t="s">
        <v>22</v>
      </c>
      <c r="C562" s="8">
        <v>422671</v>
      </c>
      <c r="D562" t="s">
        <v>45</v>
      </c>
      <c r="E562" s="26" t="s">
        <v>1019</v>
      </c>
      <c r="F562" s="25" t="s">
        <v>1020</v>
      </c>
      <c r="G562" s="13">
        <v>1</v>
      </c>
      <c r="H562" s="13">
        <f>line_downtime[[#This Row],[total downtime in mins]]</f>
        <v>27.6</v>
      </c>
      <c r="I562" s="18" t="s">
        <v>99</v>
      </c>
      <c r="J562" t="str">
        <f t="shared" si="8"/>
        <v>Morning Shift</v>
      </c>
      <c r="K562" s="9">
        <f>IF(line_productivity[[#This Row],[End time]]&lt;line_productivity[[#This Row],[Start Time]],((line_productivity[[#This Row],[End time]]+1)-line_productivity[[#This Row],[Start Time]])*24,(line_productivity[[#This Row],[End time]]-line_productivity[[#This Row],[Start Time]])*24)</f>
        <v>1.4226500000000009</v>
      </c>
      <c r="L562" s="9">
        <f>MAX(0,line_productivity[[#This Row],[working hours3]]-line_productivity[[#This Row],[total downtime in hr2]])</f>
        <v>0.96265000000000089</v>
      </c>
      <c r="M562" s="13">
        <f>IF(line_productivity[[#This Row],[Total downtime in min]]&gt;85,85,line_productivity[[#This Row],[Total downtime in min]])</f>
        <v>27.6</v>
      </c>
      <c r="N562" s="9">
        <f>line_productivity[[#This Row],[total downtime in min 2]]/60</f>
        <v>0.46</v>
      </c>
      <c r="O562" s="9">
        <f>IF(line_productivity[[#This Row],[total downtime in hrs]]&gt;line_productivity[[#This Row],[working hours of operator]],line_productivity[[#This Row],[working hours of operator]],line_productivity[[#This Row],[total downtime in hrs]])</f>
        <v>0.46</v>
      </c>
      <c r="P562" s="9">
        <f>IF(line_productivity[[#This Row],[working hours of operator]]=line_productivity[[#This Row],[total downtime in hr2]],(line_productivity[[#This Row],[working hours of operator]]+line_productivity[[#This Row],[total downtime in hr2]])*0.9,line_productivity[[#This Row],[working hours of operator]])</f>
        <v>1.4226500000000009</v>
      </c>
    </row>
    <row r="563" spans="1:16" x14ac:dyDescent="0.25">
      <c r="A563" s="10">
        <v>45668</v>
      </c>
      <c r="B563" t="s">
        <v>21</v>
      </c>
      <c r="C563" s="8">
        <v>422672</v>
      </c>
      <c r="D563" t="s">
        <v>48</v>
      </c>
      <c r="E563" s="26" t="s">
        <v>1021</v>
      </c>
      <c r="F563" s="25" t="s">
        <v>1022</v>
      </c>
      <c r="G563" s="13">
        <v>1</v>
      </c>
      <c r="H563" s="13">
        <f>line_downtime[[#This Row],[total downtime in mins]]</f>
        <v>40.799999999999997</v>
      </c>
      <c r="I563" s="18" t="s">
        <v>83</v>
      </c>
      <c r="J563" t="str">
        <f t="shared" si="8"/>
        <v>Evening Shift</v>
      </c>
      <c r="K563" s="9">
        <f>IF(line_productivity[[#This Row],[End time]]&lt;line_productivity[[#This Row],[Start Time]],((line_productivity[[#This Row],[End time]]+1)-line_productivity[[#This Row],[Start Time]])*24,(line_productivity[[#This Row],[End time]]-line_productivity[[#This Row],[Start Time]])*24)</f>
        <v>1.9848827777777789</v>
      </c>
      <c r="L563" s="9">
        <f>MAX(0,line_productivity[[#This Row],[working hours3]]-line_productivity[[#This Row],[total downtime in hr2]])</f>
        <v>1.3048827777777789</v>
      </c>
      <c r="M563" s="13">
        <f>IF(line_productivity[[#This Row],[Total downtime in min]]&gt;85,85,line_productivity[[#This Row],[Total downtime in min]])</f>
        <v>40.799999999999997</v>
      </c>
      <c r="N563" s="9">
        <f>line_productivity[[#This Row],[total downtime in min 2]]/60</f>
        <v>0.67999999999999994</v>
      </c>
      <c r="O563" s="9">
        <f>IF(line_productivity[[#This Row],[total downtime in hrs]]&gt;line_productivity[[#This Row],[working hours of operator]],line_productivity[[#This Row],[working hours of operator]],line_productivity[[#This Row],[total downtime in hrs]])</f>
        <v>0.67999999999999994</v>
      </c>
      <c r="P563" s="9">
        <f>IF(line_productivity[[#This Row],[working hours of operator]]=line_productivity[[#This Row],[total downtime in hr2]],(line_productivity[[#This Row],[working hours of operator]]+line_productivity[[#This Row],[total downtime in hr2]])*0.9,line_productivity[[#This Row],[working hours of operator]])</f>
        <v>1.9848827777777789</v>
      </c>
    </row>
    <row r="564" spans="1:16" x14ac:dyDescent="0.25">
      <c r="A564" s="10">
        <v>45669</v>
      </c>
      <c r="B564" t="s">
        <v>19</v>
      </c>
      <c r="C564" s="8">
        <v>422673</v>
      </c>
      <c r="D564" t="s">
        <v>52</v>
      </c>
      <c r="E564" s="26" t="s">
        <v>126</v>
      </c>
      <c r="F564" s="25" t="s">
        <v>1023</v>
      </c>
      <c r="G564" s="13">
        <v>1</v>
      </c>
      <c r="H564" s="13">
        <f>line_downtime[[#This Row],[total downtime in mins]]</f>
        <v>39.6</v>
      </c>
      <c r="I564" s="18" t="s">
        <v>92</v>
      </c>
      <c r="J564" t="str">
        <f t="shared" si="8"/>
        <v>Morning Shift</v>
      </c>
      <c r="K564" s="9">
        <f>IF(line_productivity[[#This Row],[End time]]&lt;line_productivity[[#This Row],[Start Time]],((line_productivity[[#This Row],[End time]]+1)-line_productivity[[#This Row],[Start Time]])*24,(line_productivity[[#This Row],[End time]]-line_productivity[[#This Row],[Start Time]])*24)</f>
        <v>2.4335330555555559</v>
      </c>
      <c r="L564" s="9">
        <f>MAX(0,line_productivity[[#This Row],[working hours3]]-line_productivity[[#This Row],[total downtime in hr2]])</f>
        <v>1.7735330555555557</v>
      </c>
      <c r="M564" s="13">
        <f>IF(line_productivity[[#This Row],[Total downtime in min]]&gt;85,85,line_productivity[[#This Row],[Total downtime in min]])</f>
        <v>39.6</v>
      </c>
      <c r="N564" s="9">
        <f>line_productivity[[#This Row],[total downtime in min 2]]/60</f>
        <v>0.66</v>
      </c>
      <c r="O564" s="9">
        <f>IF(line_productivity[[#This Row],[total downtime in hrs]]&gt;line_productivity[[#This Row],[working hours of operator]],line_productivity[[#This Row],[working hours of operator]],line_productivity[[#This Row],[total downtime in hrs]])</f>
        <v>0.66</v>
      </c>
      <c r="P564" s="9">
        <f>IF(line_productivity[[#This Row],[working hours of operator]]=line_productivity[[#This Row],[total downtime in hr2]],(line_productivity[[#This Row],[working hours of operator]]+line_productivity[[#This Row],[total downtime in hr2]])*0.9,line_productivity[[#This Row],[working hours of operator]])</f>
        <v>2.4335330555555559</v>
      </c>
    </row>
    <row r="565" spans="1:16" x14ac:dyDescent="0.25">
      <c r="A565" s="10">
        <v>45669</v>
      </c>
      <c r="B565" t="s">
        <v>23</v>
      </c>
      <c r="C565" s="8">
        <v>422674</v>
      </c>
      <c r="D565" t="s">
        <v>51</v>
      </c>
      <c r="E565" s="26" t="s">
        <v>1024</v>
      </c>
      <c r="F565" s="25" t="s">
        <v>1025</v>
      </c>
      <c r="G565" s="13">
        <v>1.6333333333333331</v>
      </c>
      <c r="H565" s="13">
        <f>line_downtime[[#This Row],[total downtime in mins]]</f>
        <v>7.1999999999999993</v>
      </c>
      <c r="I565" s="18" t="s">
        <v>66</v>
      </c>
      <c r="J565" t="str">
        <f t="shared" si="8"/>
        <v>Morning Shift</v>
      </c>
      <c r="K565" s="9">
        <f>IF(line_productivity[[#This Row],[End time]]&lt;line_productivity[[#This Row],[Start Time]],((line_productivity[[#This Row],[End time]]+1)-line_productivity[[#This Row],[Start Time]])*24,(line_productivity[[#This Row],[End time]]-line_productivity[[#This Row],[Start Time]])*24)</f>
        <v>2.9113247222222225</v>
      </c>
      <c r="L565" s="9">
        <f>MAX(0,line_productivity[[#This Row],[working hours3]]-line_productivity[[#This Row],[total downtime in hr2]])</f>
        <v>2.7913247222222224</v>
      </c>
      <c r="M565" s="13">
        <f>IF(line_productivity[[#This Row],[Total downtime in min]]&gt;85,85,line_productivity[[#This Row],[Total downtime in min]])</f>
        <v>7.1999999999999993</v>
      </c>
      <c r="N565" s="9">
        <f>line_productivity[[#This Row],[total downtime in min 2]]/60</f>
        <v>0.11999999999999998</v>
      </c>
      <c r="O565" s="9">
        <f>IF(line_productivity[[#This Row],[total downtime in hrs]]&gt;line_productivity[[#This Row],[working hours of operator]],line_productivity[[#This Row],[working hours of operator]],line_productivity[[#This Row],[total downtime in hrs]])</f>
        <v>0.11999999999999998</v>
      </c>
      <c r="P565" s="9">
        <f>IF(line_productivity[[#This Row],[working hours of operator]]=line_productivity[[#This Row],[total downtime in hr2]],(line_productivity[[#This Row],[working hours of operator]]+line_productivity[[#This Row],[total downtime in hr2]])*0.9,line_productivity[[#This Row],[working hours of operator]])</f>
        <v>2.9113247222222225</v>
      </c>
    </row>
    <row r="566" spans="1:16" x14ac:dyDescent="0.25">
      <c r="A566" s="10">
        <v>45669</v>
      </c>
      <c r="B566" t="s">
        <v>19</v>
      </c>
      <c r="C566" s="8">
        <v>422675</v>
      </c>
      <c r="D566" t="s">
        <v>50</v>
      </c>
      <c r="E566" s="26" t="s">
        <v>1026</v>
      </c>
      <c r="F566" s="25" t="s">
        <v>1027</v>
      </c>
      <c r="G566" s="13">
        <v>1</v>
      </c>
      <c r="H566" s="13">
        <f>line_downtime[[#This Row],[total downtime in mins]]</f>
        <v>33</v>
      </c>
      <c r="I566" s="18" t="s">
        <v>76</v>
      </c>
      <c r="J566" t="str">
        <f t="shared" si="8"/>
        <v>Morning Shift</v>
      </c>
      <c r="K566" s="9">
        <f>IF(line_productivity[[#This Row],[End time]]&lt;line_productivity[[#This Row],[Start Time]],((line_productivity[[#This Row],[End time]]+1)-line_productivity[[#This Row],[Start Time]])*24,(line_productivity[[#This Row],[End time]]-line_productivity[[#This Row],[Start Time]])*24)</f>
        <v>2.1219538888888874</v>
      </c>
      <c r="L566" s="9">
        <f>MAX(0,line_productivity[[#This Row],[working hours3]]-line_productivity[[#This Row],[total downtime in hr2]])</f>
        <v>1.5719538888888873</v>
      </c>
      <c r="M566" s="13">
        <f>IF(line_productivity[[#This Row],[Total downtime in min]]&gt;85,85,line_productivity[[#This Row],[Total downtime in min]])</f>
        <v>33</v>
      </c>
      <c r="N566" s="9">
        <f>line_productivity[[#This Row],[total downtime in min 2]]/60</f>
        <v>0.55000000000000004</v>
      </c>
      <c r="O566" s="9">
        <f>IF(line_productivity[[#This Row],[total downtime in hrs]]&gt;line_productivity[[#This Row],[working hours of operator]],line_productivity[[#This Row],[working hours of operator]],line_productivity[[#This Row],[total downtime in hrs]])</f>
        <v>0.55000000000000004</v>
      </c>
      <c r="P566" s="9">
        <f>IF(line_productivity[[#This Row],[working hours of operator]]=line_productivity[[#This Row],[total downtime in hr2]],(line_productivity[[#This Row],[working hours of operator]]+line_productivity[[#This Row],[total downtime in hr2]])*0.9,line_productivity[[#This Row],[working hours of operator]])</f>
        <v>2.1219538888888874</v>
      </c>
    </row>
    <row r="567" spans="1:16" x14ac:dyDescent="0.25">
      <c r="A567" s="10">
        <v>45669</v>
      </c>
      <c r="B567" t="s">
        <v>19</v>
      </c>
      <c r="C567" s="8">
        <v>422676</v>
      </c>
      <c r="D567" t="s">
        <v>46</v>
      </c>
      <c r="E567" s="26" t="s">
        <v>1028</v>
      </c>
      <c r="F567" s="25" t="s">
        <v>1029</v>
      </c>
      <c r="G567" s="13">
        <v>1</v>
      </c>
      <c r="H567" s="13">
        <f>line_downtime[[#This Row],[total downtime in mins]]</f>
        <v>34.199999999999996</v>
      </c>
      <c r="I567" s="18" t="s">
        <v>83</v>
      </c>
      <c r="J567" t="str">
        <f t="shared" si="8"/>
        <v>Evening Shift</v>
      </c>
      <c r="K567" s="9">
        <f>IF(line_productivity[[#This Row],[End time]]&lt;line_productivity[[#This Row],[Start Time]],((line_productivity[[#This Row],[End time]]+1)-line_productivity[[#This Row],[Start Time]])*24,(line_productivity[[#This Row],[End time]]-line_productivity[[#This Row],[Start Time]])*24)</f>
        <v>2.4085672222222225</v>
      </c>
      <c r="L567" s="9">
        <f>MAX(0,line_productivity[[#This Row],[working hours3]]-line_productivity[[#This Row],[total downtime in hr2]])</f>
        <v>1.8385672222222227</v>
      </c>
      <c r="M567" s="13">
        <f>IF(line_productivity[[#This Row],[Total downtime in min]]&gt;85,85,line_productivity[[#This Row],[Total downtime in min]])</f>
        <v>34.199999999999996</v>
      </c>
      <c r="N567" s="9">
        <f>line_productivity[[#This Row],[total downtime in min 2]]/60</f>
        <v>0.56999999999999995</v>
      </c>
      <c r="O567" s="9">
        <f>IF(line_productivity[[#This Row],[total downtime in hrs]]&gt;line_productivity[[#This Row],[working hours of operator]],line_productivity[[#This Row],[working hours of operator]],line_productivity[[#This Row],[total downtime in hrs]])</f>
        <v>0.56999999999999995</v>
      </c>
      <c r="P567" s="9">
        <f>IF(line_productivity[[#This Row],[working hours of operator]]=line_productivity[[#This Row],[total downtime in hr2]],(line_productivity[[#This Row],[working hours of operator]]+line_productivity[[#This Row],[total downtime in hr2]])*0.9,line_productivity[[#This Row],[working hours of operator]])</f>
        <v>2.4085672222222225</v>
      </c>
    </row>
    <row r="568" spans="1:16" x14ac:dyDescent="0.25">
      <c r="A568" s="10">
        <v>45670</v>
      </c>
      <c r="B568" t="s">
        <v>21</v>
      </c>
      <c r="C568" s="8">
        <v>422677</v>
      </c>
      <c r="D568" t="s">
        <v>49</v>
      </c>
      <c r="E568" s="26" t="s">
        <v>126</v>
      </c>
      <c r="F568" s="25" t="s">
        <v>1030</v>
      </c>
      <c r="G568" s="13">
        <v>1</v>
      </c>
      <c r="H568" s="13">
        <f>line_downtime[[#This Row],[total downtime in mins]]</f>
        <v>23.400000000000002</v>
      </c>
      <c r="I568" s="18" t="s">
        <v>68</v>
      </c>
      <c r="J568" t="str">
        <f t="shared" si="8"/>
        <v>Morning Shift</v>
      </c>
      <c r="K568" s="9">
        <f>IF(line_productivity[[#This Row],[End time]]&lt;line_productivity[[#This Row],[Start Time]],((line_productivity[[#This Row],[End time]]+1)-line_productivity[[#This Row],[Start Time]])*24,(line_productivity[[#This Row],[End time]]-line_productivity[[#This Row],[Start Time]])*24)</f>
        <v>2.9758422222222225</v>
      </c>
      <c r="L568" s="9">
        <f>MAX(0,line_productivity[[#This Row],[working hours3]]-line_productivity[[#This Row],[total downtime in hr2]])</f>
        <v>2.5858422222222224</v>
      </c>
      <c r="M568" s="13">
        <f>IF(line_productivity[[#This Row],[Total downtime in min]]&gt;85,85,line_productivity[[#This Row],[Total downtime in min]])</f>
        <v>23.400000000000002</v>
      </c>
      <c r="N568" s="9">
        <f>line_productivity[[#This Row],[total downtime in min 2]]/60</f>
        <v>0.39</v>
      </c>
      <c r="O568" s="9">
        <f>IF(line_productivity[[#This Row],[total downtime in hrs]]&gt;line_productivity[[#This Row],[working hours of operator]],line_productivity[[#This Row],[working hours of operator]],line_productivity[[#This Row],[total downtime in hrs]])</f>
        <v>0.39</v>
      </c>
      <c r="P568" s="9">
        <f>IF(line_productivity[[#This Row],[working hours of operator]]=line_productivity[[#This Row],[total downtime in hr2]],(line_productivity[[#This Row],[working hours of operator]]+line_productivity[[#This Row],[total downtime in hr2]])*0.9,line_productivity[[#This Row],[working hours of operator]])</f>
        <v>2.9758422222222225</v>
      </c>
    </row>
    <row r="569" spans="1:16" x14ac:dyDescent="0.25">
      <c r="A569" s="10">
        <v>45670</v>
      </c>
      <c r="B569" t="s">
        <v>23</v>
      </c>
      <c r="C569" s="8">
        <v>422678</v>
      </c>
      <c r="D569" t="s">
        <v>43</v>
      </c>
      <c r="E569" s="26" t="s">
        <v>1031</v>
      </c>
      <c r="F569" s="25" t="s">
        <v>1032</v>
      </c>
      <c r="G569" s="13">
        <v>1.6333333333333331</v>
      </c>
      <c r="H569" s="13">
        <f>line_downtime[[#This Row],[total downtime in mins]]</f>
        <v>51.599999999999994</v>
      </c>
      <c r="I569" s="18" t="s">
        <v>92</v>
      </c>
      <c r="J569" t="str">
        <f t="shared" si="8"/>
        <v>Morning Shift</v>
      </c>
      <c r="K569" s="9">
        <f>IF(line_productivity[[#This Row],[End time]]&lt;line_productivity[[#This Row],[Start Time]],((line_productivity[[#This Row],[End time]]+1)-line_productivity[[#This Row],[Start Time]])*24,(line_productivity[[#This Row],[End time]]-line_productivity[[#This Row],[Start Time]])*24)</f>
        <v>3.2562436111111115</v>
      </c>
      <c r="L569" s="9">
        <f>MAX(0,line_productivity[[#This Row],[working hours3]]-line_productivity[[#This Row],[total downtime in hr2]])</f>
        <v>2.3962436111111116</v>
      </c>
      <c r="M569" s="13">
        <f>IF(line_productivity[[#This Row],[Total downtime in min]]&gt;85,85,line_productivity[[#This Row],[Total downtime in min]])</f>
        <v>51.599999999999994</v>
      </c>
      <c r="N569" s="9">
        <f>line_productivity[[#This Row],[total downtime in min 2]]/60</f>
        <v>0.85999999999999988</v>
      </c>
      <c r="O569" s="9">
        <f>IF(line_productivity[[#This Row],[total downtime in hrs]]&gt;line_productivity[[#This Row],[working hours of operator]],line_productivity[[#This Row],[working hours of operator]],line_productivity[[#This Row],[total downtime in hrs]])</f>
        <v>0.85999999999999988</v>
      </c>
      <c r="P569" s="9">
        <f>IF(line_productivity[[#This Row],[working hours of operator]]=line_productivity[[#This Row],[total downtime in hr2]],(line_productivity[[#This Row],[working hours of operator]]+line_productivity[[#This Row],[total downtime in hr2]])*0.9,line_productivity[[#This Row],[working hours of operator]])</f>
        <v>3.2562436111111115</v>
      </c>
    </row>
    <row r="570" spans="1:16" x14ac:dyDescent="0.25">
      <c r="A570" s="10">
        <v>45670</v>
      </c>
      <c r="B570" t="s">
        <v>22</v>
      </c>
      <c r="C570" s="8">
        <v>422679</v>
      </c>
      <c r="D570" t="s">
        <v>49</v>
      </c>
      <c r="E570" s="26" t="s">
        <v>1033</v>
      </c>
      <c r="F570" s="25" t="s">
        <v>1034</v>
      </c>
      <c r="G570" s="13">
        <v>1</v>
      </c>
      <c r="H570" s="13">
        <f>line_downtime[[#This Row],[total downtime in mins]]</f>
        <v>37.200000000000003</v>
      </c>
      <c r="I570" s="18" t="s">
        <v>109</v>
      </c>
      <c r="J570" t="str">
        <f t="shared" si="8"/>
        <v>Morning Shift</v>
      </c>
      <c r="K570" s="9">
        <f>IF(line_productivity[[#This Row],[End time]]&lt;line_productivity[[#This Row],[Start Time]],((line_productivity[[#This Row],[End time]]+1)-line_productivity[[#This Row],[Start Time]])*24,(line_productivity[[#This Row],[End time]]-line_productivity[[#This Row],[Start Time]])*24)</f>
        <v>2.0654413888888898</v>
      </c>
      <c r="L570" s="9">
        <f>MAX(0,line_productivity[[#This Row],[working hours3]]-line_productivity[[#This Row],[total downtime in hr2]])</f>
        <v>1.4454413888888897</v>
      </c>
      <c r="M570" s="13">
        <f>IF(line_productivity[[#This Row],[Total downtime in min]]&gt;85,85,line_productivity[[#This Row],[Total downtime in min]])</f>
        <v>37.200000000000003</v>
      </c>
      <c r="N570" s="9">
        <f>line_productivity[[#This Row],[total downtime in min 2]]/60</f>
        <v>0.62</v>
      </c>
      <c r="O570" s="9">
        <f>IF(line_productivity[[#This Row],[total downtime in hrs]]&gt;line_productivity[[#This Row],[working hours of operator]],line_productivity[[#This Row],[working hours of operator]],line_productivity[[#This Row],[total downtime in hrs]])</f>
        <v>0.62</v>
      </c>
      <c r="P570" s="9">
        <f>IF(line_productivity[[#This Row],[working hours of operator]]=line_productivity[[#This Row],[total downtime in hr2]],(line_productivity[[#This Row],[working hours of operator]]+line_productivity[[#This Row],[total downtime in hr2]])*0.9,line_productivity[[#This Row],[working hours of operator]])</f>
        <v>2.0654413888888898</v>
      </c>
    </row>
    <row r="571" spans="1:16" x14ac:dyDescent="0.25">
      <c r="A571" s="10">
        <v>45670</v>
      </c>
      <c r="B571" t="s">
        <v>22</v>
      </c>
      <c r="C571" s="8">
        <v>422680</v>
      </c>
      <c r="D571" t="s">
        <v>47</v>
      </c>
      <c r="E571" s="26" t="s">
        <v>1035</v>
      </c>
      <c r="F571" s="25" t="s">
        <v>1036</v>
      </c>
      <c r="G571" s="13">
        <v>1</v>
      </c>
      <c r="H571" s="13">
        <f>line_downtime[[#This Row],[total downtime in mins]]</f>
        <v>22.8</v>
      </c>
      <c r="I571" s="18" t="s">
        <v>86</v>
      </c>
      <c r="J571" t="str">
        <f t="shared" si="8"/>
        <v>Evening Shift</v>
      </c>
      <c r="K571" s="9">
        <f>IF(line_productivity[[#This Row],[End time]]&lt;line_productivity[[#This Row],[Start Time]],((line_productivity[[#This Row],[End time]]+1)-line_productivity[[#This Row],[Start Time]])*24,(line_productivity[[#This Row],[End time]]-line_productivity[[#This Row],[Start Time]])*24)</f>
        <v>2.3892588888888886</v>
      </c>
      <c r="L571" s="9">
        <f>MAX(0,line_productivity[[#This Row],[working hours3]]-line_productivity[[#This Row],[total downtime in hr2]])</f>
        <v>2.0092588888888887</v>
      </c>
      <c r="M571" s="13">
        <f>IF(line_productivity[[#This Row],[Total downtime in min]]&gt;85,85,line_productivity[[#This Row],[Total downtime in min]])</f>
        <v>22.8</v>
      </c>
      <c r="N571" s="9">
        <f>line_productivity[[#This Row],[total downtime in min 2]]/60</f>
        <v>0.38</v>
      </c>
      <c r="O571" s="9">
        <f>IF(line_productivity[[#This Row],[total downtime in hrs]]&gt;line_productivity[[#This Row],[working hours of operator]],line_productivity[[#This Row],[working hours of operator]],line_productivity[[#This Row],[total downtime in hrs]])</f>
        <v>0.38</v>
      </c>
      <c r="P571" s="9">
        <f>IF(line_productivity[[#This Row],[working hours of operator]]=line_productivity[[#This Row],[total downtime in hr2]],(line_productivity[[#This Row],[working hours of operator]]+line_productivity[[#This Row],[total downtime in hr2]])*0.9,line_productivity[[#This Row],[working hours of operator]])</f>
        <v>2.3892588888888886</v>
      </c>
    </row>
    <row r="572" spans="1:16" x14ac:dyDescent="0.25">
      <c r="A572" s="10">
        <v>45671</v>
      </c>
      <c r="B572" t="s">
        <v>18</v>
      </c>
      <c r="C572" s="8">
        <v>422681</v>
      </c>
      <c r="D572" t="s">
        <v>50</v>
      </c>
      <c r="E572" s="26" t="s">
        <v>126</v>
      </c>
      <c r="F572" s="25" t="s">
        <v>1037</v>
      </c>
      <c r="G572" s="13">
        <v>1</v>
      </c>
      <c r="H572" s="13">
        <f>line_downtime[[#This Row],[total downtime in mins]]</f>
        <v>54.6</v>
      </c>
      <c r="I572" s="18" t="s">
        <v>68</v>
      </c>
      <c r="J572" t="str">
        <f t="shared" si="8"/>
        <v>Morning Shift</v>
      </c>
      <c r="K572" s="9">
        <f>IF(line_productivity[[#This Row],[End time]]&lt;line_productivity[[#This Row],[Start Time]],((line_productivity[[#This Row],[End time]]+1)-line_productivity[[#This Row],[Start Time]])*24,(line_productivity[[#This Row],[End time]]-line_productivity[[#This Row],[Start Time]])*24)</f>
        <v>2.27401638888889</v>
      </c>
      <c r="L572" s="9">
        <f>MAX(0,line_productivity[[#This Row],[working hours3]]-line_productivity[[#This Row],[total downtime in hr2]])</f>
        <v>1.3640163888888899</v>
      </c>
      <c r="M572" s="13">
        <f>IF(line_productivity[[#This Row],[Total downtime in min]]&gt;85,85,line_productivity[[#This Row],[Total downtime in min]])</f>
        <v>54.6</v>
      </c>
      <c r="N572" s="9">
        <f>line_productivity[[#This Row],[total downtime in min 2]]/60</f>
        <v>0.91</v>
      </c>
      <c r="O572" s="9">
        <f>IF(line_productivity[[#This Row],[total downtime in hrs]]&gt;line_productivity[[#This Row],[working hours of operator]],line_productivity[[#This Row],[working hours of operator]],line_productivity[[#This Row],[total downtime in hrs]])</f>
        <v>0.91</v>
      </c>
      <c r="P572" s="9">
        <f>IF(line_productivity[[#This Row],[working hours of operator]]=line_productivity[[#This Row],[total downtime in hr2]],(line_productivity[[#This Row],[working hours of operator]]+line_productivity[[#This Row],[total downtime in hr2]])*0.9,line_productivity[[#This Row],[working hours of operator]])</f>
        <v>2.27401638888889</v>
      </c>
    </row>
    <row r="573" spans="1:16" x14ac:dyDescent="0.25">
      <c r="A573" s="10">
        <v>45671</v>
      </c>
      <c r="B573" t="s">
        <v>18</v>
      </c>
      <c r="C573" s="8">
        <v>422682</v>
      </c>
      <c r="D573" t="s">
        <v>46</v>
      </c>
      <c r="E573" s="26" t="s">
        <v>1038</v>
      </c>
      <c r="F573" s="25" t="s">
        <v>1039</v>
      </c>
      <c r="G573" s="13">
        <v>1</v>
      </c>
      <c r="H573" s="13">
        <f>line_downtime[[#This Row],[total downtime in mins]]</f>
        <v>99</v>
      </c>
      <c r="I573" s="18" t="s">
        <v>68</v>
      </c>
      <c r="J573" t="str">
        <f t="shared" si="8"/>
        <v>Morning Shift</v>
      </c>
      <c r="K573" s="9">
        <f>IF(line_productivity[[#This Row],[End time]]&lt;line_productivity[[#This Row],[Start Time]],((line_productivity[[#This Row],[End time]]+1)-line_productivity[[#This Row],[Start Time]])*24,(line_productivity[[#This Row],[End time]]-line_productivity[[#This Row],[Start Time]])*24)</f>
        <v>2.9210111111111106</v>
      </c>
      <c r="L573" s="9">
        <f>MAX(0,line_productivity[[#This Row],[working hours3]]-line_productivity[[#This Row],[total downtime in hr2]])</f>
        <v>1.5043444444444438</v>
      </c>
      <c r="M573" s="13">
        <f>IF(line_productivity[[#This Row],[Total downtime in min]]&gt;85,85,line_productivity[[#This Row],[Total downtime in min]])</f>
        <v>85</v>
      </c>
      <c r="N573" s="9">
        <f>line_productivity[[#This Row],[total downtime in min 2]]/60</f>
        <v>1.4166666666666667</v>
      </c>
      <c r="O573" s="9">
        <f>IF(line_productivity[[#This Row],[total downtime in hrs]]&gt;line_productivity[[#This Row],[working hours of operator]],line_productivity[[#This Row],[working hours of operator]],line_productivity[[#This Row],[total downtime in hrs]])</f>
        <v>1.4166666666666667</v>
      </c>
      <c r="P573" s="9">
        <f>IF(line_productivity[[#This Row],[working hours of operator]]=line_productivity[[#This Row],[total downtime in hr2]],(line_productivity[[#This Row],[working hours of operator]]+line_productivity[[#This Row],[total downtime in hr2]])*0.9,line_productivity[[#This Row],[working hours of operator]])</f>
        <v>2.9210111111111106</v>
      </c>
    </row>
    <row r="574" spans="1:16" x14ac:dyDescent="0.25">
      <c r="A574" s="10">
        <v>45671</v>
      </c>
      <c r="B574" t="s">
        <v>23</v>
      </c>
      <c r="C574" s="8">
        <v>422683</v>
      </c>
      <c r="D574" t="s">
        <v>45</v>
      </c>
      <c r="E574" s="26" t="s">
        <v>1040</v>
      </c>
      <c r="F574" s="25" t="s">
        <v>1041</v>
      </c>
      <c r="G574" s="13">
        <v>1.6333333333333331</v>
      </c>
      <c r="H574" s="13">
        <f>line_downtime[[#This Row],[total downtime in mins]]</f>
        <v>18</v>
      </c>
      <c r="I574" s="18" t="s">
        <v>92</v>
      </c>
      <c r="J574" t="str">
        <f t="shared" si="8"/>
        <v>Evening Shift</v>
      </c>
      <c r="K574" s="9">
        <f>IF(line_productivity[[#This Row],[End time]]&lt;line_productivity[[#This Row],[Start Time]],((line_productivity[[#This Row],[End time]]+1)-line_productivity[[#This Row],[Start Time]])*24,(line_productivity[[#This Row],[End time]]-line_productivity[[#This Row],[Start Time]])*24)</f>
        <v>3.0647494444444483</v>
      </c>
      <c r="L574" s="9">
        <f>MAX(0,line_productivity[[#This Row],[working hours3]]-line_productivity[[#This Row],[total downtime in hr2]])</f>
        <v>2.7647494444444485</v>
      </c>
      <c r="M574" s="13">
        <f>IF(line_productivity[[#This Row],[Total downtime in min]]&gt;85,85,line_productivity[[#This Row],[Total downtime in min]])</f>
        <v>18</v>
      </c>
      <c r="N574" s="9">
        <f>line_productivity[[#This Row],[total downtime in min 2]]/60</f>
        <v>0.3</v>
      </c>
      <c r="O574" s="9">
        <f>IF(line_productivity[[#This Row],[total downtime in hrs]]&gt;line_productivity[[#This Row],[working hours of operator]],line_productivity[[#This Row],[working hours of operator]],line_productivity[[#This Row],[total downtime in hrs]])</f>
        <v>0.3</v>
      </c>
      <c r="P574" s="9">
        <f>IF(line_productivity[[#This Row],[working hours of operator]]=line_productivity[[#This Row],[total downtime in hr2]],(line_productivity[[#This Row],[working hours of operator]]+line_productivity[[#This Row],[total downtime in hr2]])*0.9,line_productivity[[#This Row],[working hours of operator]])</f>
        <v>3.0647494444444483</v>
      </c>
    </row>
    <row r="575" spans="1:16" x14ac:dyDescent="0.25">
      <c r="A575" s="10">
        <v>45671</v>
      </c>
      <c r="B575" t="s">
        <v>19</v>
      </c>
      <c r="C575" s="8">
        <v>422684</v>
      </c>
      <c r="D575" t="s">
        <v>51</v>
      </c>
      <c r="E575" s="26" t="s">
        <v>1042</v>
      </c>
      <c r="F575" s="25" t="s">
        <v>1043</v>
      </c>
      <c r="G575" s="13">
        <v>1</v>
      </c>
      <c r="H575" s="13">
        <f>line_downtime[[#This Row],[total downtime in mins]]</f>
        <v>14.399999999999999</v>
      </c>
      <c r="I575" s="18" t="s">
        <v>115</v>
      </c>
      <c r="J575" t="str">
        <f t="shared" si="8"/>
        <v>Evening Shift</v>
      </c>
      <c r="K575" s="9">
        <f>IF(line_productivity[[#This Row],[End time]]&lt;line_productivity[[#This Row],[Start Time]],((line_productivity[[#This Row],[End time]]+1)-line_productivity[[#This Row],[Start Time]])*24,(line_productivity[[#This Row],[End time]]-line_productivity[[#This Row],[Start Time]])*24)</f>
        <v>2.1558574999999998</v>
      </c>
      <c r="L575" s="9">
        <f>MAX(0,line_productivity[[#This Row],[working hours3]]-line_productivity[[#This Row],[total downtime in hr2]])</f>
        <v>1.9158574999999998</v>
      </c>
      <c r="M575" s="13">
        <f>IF(line_productivity[[#This Row],[Total downtime in min]]&gt;85,85,line_productivity[[#This Row],[Total downtime in min]])</f>
        <v>14.399999999999999</v>
      </c>
      <c r="N575" s="9">
        <f>line_productivity[[#This Row],[total downtime in min 2]]/60</f>
        <v>0.23999999999999996</v>
      </c>
      <c r="O575" s="9">
        <f>IF(line_productivity[[#This Row],[total downtime in hrs]]&gt;line_productivity[[#This Row],[working hours of operator]],line_productivity[[#This Row],[working hours of operator]],line_productivity[[#This Row],[total downtime in hrs]])</f>
        <v>0.23999999999999996</v>
      </c>
      <c r="P575" s="9">
        <f>IF(line_productivity[[#This Row],[working hours of operator]]=line_productivity[[#This Row],[total downtime in hr2]],(line_productivity[[#This Row],[working hours of operator]]+line_productivity[[#This Row],[total downtime in hr2]])*0.9,line_productivity[[#This Row],[working hours of operator]])</f>
        <v>2.1558574999999998</v>
      </c>
    </row>
    <row r="576" spans="1:16" x14ac:dyDescent="0.25">
      <c r="A576" s="10">
        <v>45672</v>
      </c>
      <c r="B576" t="s">
        <v>18</v>
      </c>
      <c r="C576" s="8">
        <v>422685</v>
      </c>
      <c r="D576" t="s">
        <v>44</v>
      </c>
      <c r="E576" s="26" t="s">
        <v>126</v>
      </c>
      <c r="F576" s="25" t="s">
        <v>1044</v>
      </c>
      <c r="G576" s="13">
        <v>1</v>
      </c>
      <c r="H576" s="13">
        <f>line_downtime[[#This Row],[total downtime in mins]]</f>
        <v>107.4</v>
      </c>
      <c r="I576" s="18" t="s">
        <v>117</v>
      </c>
      <c r="J576" t="str">
        <f t="shared" si="8"/>
        <v>Morning Shift</v>
      </c>
      <c r="K576" s="9">
        <f>IF(line_productivity[[#This Row],[End time]]&lt;line_productivity[[#This Row],[Start Time]],((line_productivity[[#This Row],[End time]]+1)-line_productivity[[#This Row],[Start Time]])*24,(line_productivity[[#This Row],[End time]]-line_productivity[[#This Row],[Start Time]])*24)</f>
        <v>2.7242658333333352</v>
      </c>
      <c r="L576" s="9">
        <f>MAX(0,line_productivity[[#This Row],[working hours3]]-line_productivity[[#This Row],[total downtime in hr2]])</f>
        <v>1.3075991666666684</v>
      </c>
      <c r="M576" s="13">
        <f>IF(line_productivity[[#This Row],[Total downtime in min]]&gt;85,85,line_productivity[[#This Row],[Total downtime in min]])</f>
        <v>85</v>
      </c>
      <c r="N576" s="9">
        <f>line_productivity[[#This Row],[total downtime in min 2]]/60</f>
        <v>1.4166666666666667</v>
      </c>
      <c r="O576" s="9">
        <f>IF(line_productivity[[#This Row],[total downtime in hrs]]&gt;line_productivity[[#This Row],[working hours of operator]],line_productivity[[#This Row],[working hours of operator]],line_productivity[[#This Row],[total downtime in hrs]])</f>
        <v>1.4166666666666667</v>
      </c>
      <c r="P576" s="9">
        <f>IF(line_productivity[[#This Row],[working hours of operator]]=line_productivity[[#This Row],[total downtime in hr2]],(line_productivity[[#This Row],[working hours of operator]]+line_productivity[[#This Row],[total downtime in hr2]])*0.9,line_productivity[[#This Row],[working hours of operator]])</f>
        <v>2.7242658333333352</v>
      </c>
    </row>
    <row r="577" spans="1:16" x14ac:dyDescent="0.25">
      <c r="A577" s="10">
        <v>45672</v>
      </c>
      <c r="B577" t="s">
        <v>19</v>
      </c>
      <c r="C577" s="8">
        <v>422686</v>
      </c>
      <c r="D577" t="s">
        <v>51</v>
      </c>
      <c r="E577" s="26" t="s">
        <v>1045</v>
      </c>
      <c r="F577" s="25" t="s">
        <v>1046</v>
      </c>
      <c r="G577" s="13">
        <v>1</v>
      </c>
      <c r="H577" s="13">
        <f>line_downtime[[#This Row],[total downtime in mins]]</f>
        <v>53.400000000000006</v>
      </c>
      <c r="I577" s="18" t="s">
        <v>83</v>
      </c>
      <c r="J577" t="str">
        <f t="shared" si="8"/>
        <v>Morning Shift</v>
      </c>
      <c r="K577" s="9">
        <f>IF(line_productivity[[#This Row],[End time]]&lt;line_productivity[[#This Row],[Start Time]],((line_productivity[[#This Row],[End time]]+1)-line_productivity[[#This Row],[Start Time]])*24,(line_productivity[[#This Row],[End time]]-line_productivity[[#This Row],[Start Time]])*24)</f>
        <v>2.9933294444444454</v>
      </c>
      <c r="L577" s="9">
        <f>MAX(0,line_productivity[[#This Row],[working hours3]]-line_productivity[[#This Row],[total downtime in hr2]])</f>
        <v>2.1033294444444453</v>
      </c>
      <c r="M577" s="13">
        <f>IF(line_productivity[[#This Row],[Total downtime in min]]&gt;85,85,line_productivity[[#This Row],[Total downtime in min]])</f>
        <v>53.400000000000006</v>
      </c>
      <c r="N577" s="9">
        <f>line_productivity[[#This Row],[total downtime in min 2]]/60</f>
        <v>0.89000000000000012</v>
      </c>
      <c r="O577" s="9">
        <f>IF(line_productivity[[#This Row],[total downtime in hrs]]&gt;line_productivity[[#This Row],[working hours of operator]],line_productivity[[#This Row],[working hours of operator]],line_productivity[[#This Row],[total downtime in hrs]])</f>
        <v>0.89000000000000012</v>
      </c>
      <c r="P577" s="9">
        <f>IF(line_productivity[[#This Row],[working hours of operator]]=line_productivity[[#This Row],[total downtime in hr2]],(line_productivity[[#This Row],[working hours of operator]]+line_productivity[[#This Row],[total downtime in hr2]])*0.9,line_productivity[[#This Row],[working hours of operator]])</f>
        <v>2.9933294444444454</v>
      </c>
    </row>
    <row r="578" spans="1:16" x14ac:dyDescent="0.25">
      <c r="A578" s="10">
        <v>45672</v>
      </c>
      <c r="B578" t="s">
        <v>22</v>
      </c>
      <c r="C578" s="8">
        <v>422687</v>
      </c>
      <c r="D578" t="s">
        <v>44</v>
      </c>
      <c r="E578" s="26" t="s">
        <v>1047</v>
      </c>
      <c r="F578" s="25" t="s">
        <v>1048</v>
      </c>
      <c r="G578" s="13">
        <v>1</v>
      </c>
      <c r="H578" s="13">
        <f>line_downtime[[#This Row],[total downtime in mins]]</f>
        <v>57.599999999999994</v>
      </c>
      <c r="I578" s="18" t="s">
        <v>81</v>
      </c>
      <c r="J578" t="str">
        <f t="shared" ref="J578:J641" si="9">IF(HOUR(E578)&lt;12, "Morning Shift", "Evening Shift")</f>
        <v>Evening Shift</v>
      </c>
      <c r="K578" s="9">
        <f>IF(line_productivity[[#This Row],[End time]]&lt;line_productivity[[#This Row],[Start Time]],((line_productivity[[#This Row],[End time]]+1)-line_productivity[[#This Row],[Start Time]])*24,(line_productivity[[#This Row],[End time]]-line_productivity[[#This Row],[Start Time]])*24)</f>
        <v>2.3815058333333345</v>
      </c>
      <c r="L578" s="9">
        <f>MAX(0,line_productivity[[#This Row],[working hours3]]-line_productivity[[#This Row],[total downtime in hr2]])</f>
        <v>1.4215058333333346</v>
      </c>
      <c r="M578" s="13">
        <f>IF(line_productivity[[#This Row],[Total downtime in min]]&gt;85,85,line_productivity[[#This Row],[Total downtime in min]])</f>
        <v>57.599999999999994</v>
      </c>
      <c r="N578" s="9">
        <f>line_productivity[[#This Row],[total downtime in min 2]]/60</f>
        <v>0.95999999999999985</v>
      </c>
      <c r="O578" s="9">
        <f>IF(line_productivity[[#This Row],[total downtime in hrs]]&gt;line_productivity[[#This Row],[working hours of operator]],line_productivity[[#This Row],[working hours of operator]],line_productivity[[#This Row],[total downtime in hrs]])</f>
        <v>0.95999999999999985</v>
      </c>
      <c r="P578" s="9">
        <f>IF(line_productivity[[#This Row],[working hours of operator]]=line_productivity[[#This Row],[total downtime in hr2]],(line_productivity[[#This Row],[working hours of operator]]+line_productivity[[#This Row],[total downtime in hr2]])*0.9,line_productivity[[#This Row],[working hours of operator]])</f>
        <v>2.3815058333333345</v>
      </c>
    </row>
    <row r="579" spans="1:16" x14ac:dyDescent="0.25">
      <c r="A579" s="10">
        <v>45672</v>
      </c>
      <c r="B579" t="s">
        <v>21</v>
      </c>
      <c r="C579" s="8">
        <v>422688</v>
      </c>
      <c r="D579" t="s">
        <v>50</v>
      </c>
      <c r="E579" s="26" t="s">
        <v>1049</v>
      </c>
      <c r="F579" s="25" t="s">
        <v>1050</v>
      </c>
      <c r="G579" s="13">
        <v>1</v>
      </c>
      <c r="H579" s="13">
        <f>line_downtime[[#This Row],[total downtime in mins]]</f>
        <v>7.1999999999999993</v>
      </c>
      <c r="I579" s="18" t="s">
        <v>76</v>
      </c>
      <c r="J579" t="str">
        <f t="shared" si="9"/>
        <v>Evening Shift</v>
      </c>
      <c r="K579" s="9">
        <f>IF(line_productivity[[#This Row],[End time]]&lt;line_productivity[[#This Row],[Start Time]],((line_productivity[[#This Row],[End time]]+1)-line_productivity[[#This Row],[Start Time]])*24,(line_productivity[[#This Row],[End time]]-line_productivity[[#This Row],[Start Time]])*24)</f>
        <v>2.7193916666666675</v>
      </c>
      <c r="L579" s="9">
        <f>MAX(0,line_productivity[[#This Row],[working hours3]]-line_productivity[[#This Row],[total downtime in hr2]])</f>
        <v>2.5993916666666674</v>
      </c>
      <c r="M579" s="13">
        <f>IF(line_productivity[[#This Row],[Total downtime in min]]&gt;85,85,line_productivity[[#This Row],[Total downtime in min]])</f>
        <v>7.1999999999999993</v>
      </c>
      <c r="N579" s="9">
        <f>line_productivity[[#This Row],[total downtime in min 2]]/60</f>
        <v>0.11999999999999998</v>
      </c>
      <c r="O579" s="9">
        <f>IF(line_productivity[[#This Row],[total downtime in hrs]]&gt;line_productivity[[#This Row],[working hours of operator]],line_productivity[[#This Row],[working hours of operator]],line_productivity[[#This Row],[total downtime in hrs]])</f>
        <v>0.11999999999999998</v>
      </c>
      <c r="P579" s="9">
        <f>IF(line_productivity[[#This Row],[working hours of operator]]=line_productivity[[#This Row],[total downtime in hr2]],(line_productivity[[#This Row],[working hours of operator]]+line_productivity[[#This Row],[total downtime in hr2]])*0.9,line_productivity[[#This Row],[working hours of operator]])</f>
        <v>2.7193916666666675</v>
      </c>
    </row>
    <row r="580" spans="1:16" x14ac:dyDescent="0.25">
      <c r="A580" s="10">
        <v>45673</v>
      </c>
      <c r="B580" t="s">
        <v>19</v>
      </c>
      <c r="C580" s="8">
        <v>422689</v>
      </c>
      <c r="D580" t="s">
        <v>47</v>
      </c>
      <c r="E580" s="26" t="s">
        <v>126</v>
      </c>
      <c r="F580" s="25" t="s">
        <v>1051</v>
      </c>
      <c r="G580" s="13">
        <v>1</v>
      </c>
      <c r="H580" s="13">
        <f>line_downtime[[#This Row],[total downtime in mins]]</f>
        <v>19.2</v>
      </c>
      <c r="I580" s="18" t="s">
        <v>95</v>
      </c>
      <c r="J580" t="str">
        <f t="shared" si="9"/>
        <v>Morning Shift</v>
      </c>
      <c r="K580" s="9">
        <f>IF(line_productivity[[#This Row],[End time]]&lt;line_productivity[[#This Row],[Start Time]],((line_productivity[[#This Row],[End time]]+1)-line_productivity[[#This Row],[Start Time]])*24,(line_productivity[[#This Row],[End time]]-line_productivity[[#This Row],[Start Time]])*24)</f>
        <v>2.488872222222223</v>
      </c>
      <c r="L580" s="9">
        <f>MAX(0,line_productivity[[#This Row],[working hours3]]-line_productivity[[#This Row],[total downtime in hr2]])</f>
        <v>2.1688722222222232</v>
      </c>
      <c r="M580" s="13">
        <f>IF(line_productivity[[#This Row],[Total downtime in min]]&gt;85,85,line_productivity[[#This Row],[Total downtime in min]])</f>
        <v>19.2</v>
      </c>
      <c r="N580" s="9">
        <f>line_productivity[[#This Row],[total downtime in min 2]]/60</f>
        <v>0.32</v>
      </c>
      <c r="O580" s="9">
        <f>IF(line_productivity[[#This Row],[total downtime in hrs]]&gt;line_productivity[[#This Row],[working hours of operator]],line_productivity[[#This Row],[working hours of operator]],line_productivity[[#This Row],[total downtime in hrs]])</f>
        <v>0.32</v>
      </c>
      <c r="P580" s="9">
        <f>IF(line_productivity[[#This Row],[working hours of operator]]=line_productivity[[#This Row],[total downtime in hr2]],(line_productivity[[#This Row],[working hours of operator]]+line_productivity[[#This Row],[total downtime in hr2]])*0.9,line_productivity[[#This Row],[working hours of operator]])</f>
        <v>2.488872222222223</v>
      </c>
    </row>
    <row r="581" spans="1:16" x14ac:dyDescent="0.25">
      <c r="A581" s="10">
        <v>45673</v>
      </c>
      <c r="B581" t="s">
        <v>19</v>
      </c>
      <c r="C581" s="8">
        <v>422690</v>
      </c>
      <c r="D581" t="s">
        <v>46</v>
      </c>
      <c r="E581" s="26" t="s">
        <v>1052</v>
      </c>
      <c r="F581" s="25" t="s">
        <v>1053</v>
      </c>
      <c r="G581" s="13">
        <v>1</v>
      </c>
      <c r="H581" s="13">
        <f>line_downtime[[#This Row],[total downtime in mins]]</f>
        <v>34.200000000000003</v>
      </c>
      <c r="I581" s="18" t="s">
        <v>72</v>
      </c>
      <c r="J581" t="str">
        <f t="shared" si="9"/>
        <v>Morning Shift</v>
      </c>
      <c r="K581" s="9">
        <f>IF(line_productivity[[#This Row],[End time]]&lt;line_productivity[[#This Row],[Start Time]],((line_productivity[[#This Row],[End time]]+1)-line_productivity[[#This Row],[Start Time]])*24,(line_productivity[[#This Row],[End time]]-line_productivity[[#This Row],[Start Time]])*24)</f>
        <v>2.5726230555555558</v>
      </c>
      <c r="L581" s="9">
        <f>MAX(0,line_productivity[[#This Row],[working hours3]]-line_productivity[[#This Row],[total downtime in hr2]])</f>
        <v>2.0026230555555555</v>
      </c>
      <c r="M581" s="13">
        <f>IF(line_productivity[[#This Row],[Total downtime in min]]&gt;85,85,line_productivity[[#This Row],[Total downtime in min]])</f>
        <v>34.200000000000003</v>
      </c>
      <c r="N581" s="9">
        <f>line_productivity[[#This Row],[total downtime in min 2]]/60</f>
        <v>0.57000000000000006</v>
      </c>
      <c r="O581" s="9">
        <f>IF(line_productivity[[#This Row],[total downtime in hrs]]&gt;line_productivity[[#This Row],[working hours of operator]],line_productivity[[#This Row],[working hours of operator]],line_productivity[[#This Row],[total downtime in hrs]])</f>
        <v>0.57000000000000006</v>
      </c>
      <c r="P581" s="9">
        <f>IF(line_productivity[[#This Row],[working hours of operator]]=line_productivity[[#This Row],[total downtime in hr2]],(line_productivity[[#This Row],[working hours of operator]]+line_productivity[[#This Row],[total downtime in hr2]])*0.9,line_productivity[[#This Row],[working hours of operator]])</f>
        <v>2.5726230555555558</v>
      </c>
    </row>
    <row r="582" spans="1:16" x14ac:dyDescent="0.25">
      <c r="A582" s="10">
        <v>45673</v>
      </c>
      <c r="B582" t="s">
        <v>19</v>
      </c>
      <c r="C582" s="8">
        <v>422691</v>
      </c>
      <c r="D582" t="s">
        <v>49</v>
      </c>
      <c r="E582" s="26" t="s">
        <v>1054</v>
      </c>
      <c r="F582" s="25" t="s">
        <v>1055</v>
      </c>
      <c r="G582" s="13">
        <v>1</v>
      </c>
      <c r="H582" s="13">
        <f>line_downtime[[#This Row],[total downtime in mins]]</f>
        <v>29.4</v>
      </c>
      <c r="I582" s="18" t="s">
        <v>117</v>
      </c>
      <c r="J582" t="str">
        <f t="shared" si="9"/>
        <v>Morning Shift</v>
      </c>
      <c r="K582" s="9">
        <f>IF(line_productivity[[#This Row],[End time]]&lt;line_productivity[[#This Row],[Start Time]],((line_productivity[[#This Row],[End time]]+1)-line_productivity[[#This Row],[Start Time]])*24,(line_productivity[[#This Row],[End time]]-line_productivity[[#This Row],[Start Time]])*24)</f>
        <v>2.1462924999999977</v>
      </c>
      <c r="L582" s="9">
        <f>MAX(0,line_productivity[[#This Row],[working hours3]]-line_productivity[[#This Row],[total downtime in hr2]])</f>
        <v>1.6562924999999977</v>
      </c>
      <c r="M582" s="13">
        <f>IF(line_productivity[[#This Row],[Total downtime in min]]&gt;85,85,line_productivity[[#This Row],[Total downtime in min]])</f>
        <v>29.4</v>
      </c>
      <c r="N582" s="9">
        <f>line_productivity[[#This Row],[total downtime in min 2]]/60</f>
        <v>0.49</v>
      </c>
      <c r="O582" s="9">
        <f>IF(line_productivity[[#This Row],[total downtime in hrs]]&gt;line_productivity[[#This Row],[working hours of operator]],line_productivity[[#This Row],[working hours of operator]],line_productivity[[#This Row],[total downtime in hrs]])</f>
        <v>0.49</v>
      </c>
      <c r="P582" s="9">
        <f>IF(line_productivity[[#This Row],[working hours of operator]]=line_productivity[[#This Row],[total downtime in hr2]],(line_productivity[[#This Row],[working hours of operator]]+line_productivity[[#This Row],[total downtime in hr2]])*0.9,line_productivity[[#This Row],[working hours of operator]])</f>
        <v>2.1462924999999977</v>
      </c>
    </row>
    <row r="583" spans="1:16" x14ac:dyDescent="0.25">
      <c r="A583" s="10">
        <v>45673</v>
      </c>
      <c r="B583" t="s">
        <v>18</v>
      </c>
      <c r="C583" s="8">
        <v>422692</v>
      </c>
      <c r="D583" t="s">
        <v>49</v>
      </c>
      <c r="E583" s="26" t="s">
        <v>1056</v>
      </c>
      <c r="F583" s="25" t="s">
        <v>1057</v>
      </c>
      <c r="G583" s="13">
        <v>1</v>
      </c>
      <c r="H583" s="13">
        <f>line_downtime[[#This Row],[total downtime in mins]]</f>
        <v>58.2</v>
      </c>
      <c r="I583" s="18" t="s">
        <v>117</v>
      </c>
      <c r="J583" t="str">
        <f t="shared" si="9"/>
        <v>Evening Shift</v>
      </c>
      <c r="K583" s="9">
        <f>IF(line_productivity[[#This Row],[End time]]&lt;line_productivity[[#This Row],[Start Time]],((line_productivity[[#This Row],[End time]]+1)-line_productivity[[#This Row],[Start Time]])*24,(line_productivity[[#This Row],[End time]]-line_productivity[[#This Row],[Start Time]])*24)</f>
        <v>2.2889994444444461</v>
      </c>
      <c r="L583" s="9">
        <f>MAX(0,line_productivity[[#This Row],[working hours3]]-line_productivity[[#This Row],[total downtime in hr2]])</f>
        <v>1.3189994444444459</v>
      </c>
      <c r="M583" s="13">
        <f>IF(line_productivity[[#This Row],[Total downtime in min]]&gt;85,85,line_productivity[[#This Row],[Total downtime in min]])</f>
        <v>58.2</v>
      </c>
      <c r="N583" s="9">
        <f>line_productivity[[#This Row],[total downtime in min 2]]/60</f>
        <v>0.97000000000000008</v>
      </c>
      <c r="O583" s="9">
        <f>IF(line_productivity[[#This Row],[total downtime in hrs]]&gt;line_productivity[[#This Row],[working hours of operator]],line_productivity[[#This Row],[working hours of operator]],line_productivity[[#This Row],[total downtime in hrs]])</f>
        <v>0.97000000000000008</v>
      </c>
      <c r="P583" s="9">
        <f>IF(line_productivity[[#This Row],[working hours of operator]]=line_productivity[[#This Row],[total downtime in hr2]],(line_productivity[[#This Row],[working hours of operator]]+line_productivity[[#This Row],[total downtime in hr2]])*0.9,line_productivity[[#This Row],[working hours of operator]])</f>
        <v>2.2889994444444461</v>
      </c>
    </row>
    <row r="584" spans="1:16" x14ac:dyDescent="0.25">
      <c r="A584" s="10">
        <v>45674</v>
      </c>
      <c r="B584" t="s">
        <v>18</v>
      </c>
      <c r="C584" s="8">
        <v>422693</v>
      </c>
      <c r="D584" t="s">
        <v>50</v>
      </c>
      <c r="E584" s="26" t="s">
        <v>126</v>
      </c>
      <c r="F584" s="25" t="s">
        <v>1058</v>
      </c>
      <c r="G584" s="13">
        <v>1</v>
      </c>
      <c r="H584" s="13">
        <f>line_downtime[[#This Row],[total downtime in mins]]</f>
        <v>14.4</v>
      </c>
      <c r="I584" s="18" t="s">
        <v>117</v>
      </c>
      <c r="J584" t="str">
        <f t="shared" si="9"/>
        <v>Morning Shift</v>
      </c>
      <c r="K584" s="9">
        <f>IF(line_productivity[[#This Row],[End time]]&lt;line_productivity[[#This Row],[Start Time]],((line_productivity[[#This Row],[End time]]+1)-line_productivity[[#This Row],[Start Time]])*24,(line_productivity[[#This Row],[End time]]-line_productivity[[#This Row],[Start Time]])*24)</f>
        <v>2.4839713888888886</v>
      </c>
      <c r="L584" s="9">
        <f>MAX(0,line_productivity[[#This Row],[working hours3]]-line_productivity[[#This Row],[total downtime in hr2]])</f>
        <v>2.2439713888888884</v>
      </c>
      <c r="M584" s="13">
        <f>IF(line_productivity[[#This Row],[Total downtime in min]]&gt;85,85,line_productivity[[#This Row],[Total downtime in min]])</f>
        <v>14.4</v>
      </c>
      <c r="N584" s="9">
        <f>line_productivity[[#This Row],[total downtime in min 2]]/60</f>
        <v>0.24000000000000002</v>
      </c>
      <c r="O584" s="9">
        <f>IF(line_productivity[[#This Row],[total downtime in hrs]]&gt;line_productivity[[#This Row],[working hours of operator]],line_productivity[[#This Row],[working hours of operator]],line_productivity[[#This Row],[total downtime in hrs]])</f>
        <v>0.24000000000000002</v>
      </c>
      <c r="P584" s="9">
        <f>IF(line_productivity[[#This Row],[working hours of operator]]=line_productivity[[#This Row],[total downtime in hr2]],(line_productivity[[#This Row],[working hours of operator]]+line_productivity[[#This Row],[total downtime in hr2]])*0.9,line_productivity[[#This Row],[working hours of operator]])</f>
        <v>2.4839713888888886</v>
      </c>
    </row>
    <row r="585" spans="1:16" x14ac:dyDescent="0.25">
      <c r="A585" s="10">
        <v>45674</v>
      </c>
      <c r="B585" t="s">
        <v>20</v>
      </c>
      <c r="C585" s="8">
        <v>422694</v>
      </c>
      <c r="D585" t="s">
        <v>49</v>
      </c>
      <c r="E585" s="26" t="s">
        <v>1059</v>
      </c>
      <c r="F585" s="25" t="s">
        <v>1060</v>
      </c>
      <c r="G585" s="13">
        <v>1</v>
      </c>
      <c r="H585" s="13">
        <f>line_downtime[[#This Row],[total downtime in mins]]</f>
        <v>37.200000000000003</v>
      </c>
      <c r="I585" s="18" t="s">
        <v>74</v>
      </c>
      <c r="J585" t="str">
        <f t="shared" si="9"/>
        <v>Morning Shift</v>
      </c>
      <c r="K585" s="9">
        <f>IF(line_productivity[[#This Row],[End time]]&lt;line_productivity[[#This Row],[Start Time]],((line_productivity[[#This Row],[End time]]+1)-line_productivity[[#This Row],[Start Time]])*24,(line_productivity[[#This Row],[End time]]-line_productivity[[#This Row],[Start Time]])*24)</f>
        <v>2.4914577777777769</v>
      </c>
      <c r="L585" s="9">
        <f>MAX(0,line_productivity[[#This Row],[working hours3]]-line_productivity[[#This Row],[total downtime in hr2]])</f>
        <v>1.8714577777777768</v>
      </c>
      <c r="M585" s="13">
        <f>IF(line_productivity[[#This Row],[Total downtime in min]]&gt;85,85,line_productivity[[#This Row],[Total downtime in min]])</f>
        <v>37.200000000000003</v>
      </c>
      <c r="N585" s="9">
        <f>line_productivity[[#This Row],[total downtime in min 2]]/60</f>
        <v>0.62</v>
      </c>
      <c r="O585" s="9">
        <f>IF(line_productivity[[#This Row],[total downtime in hrs]]&gt;line_productivity[[#This Row],[working hours of operator]],line_productivity[[#This Row],[working hours of operator]],line_productivity[[#This Row],[total downtime in hrs]])</f>
        <v>0.62</v>
      </c>
      <c r="P585" s="9">
        <f>IF(line_productivity[[#This Row],[working hours of operator]]=line_productivity[[#This Row],[total downtime in hr2]],(line_productivity[[#This Row],[working hours of operator]]+line_productivity[[#This Row],[total downtime in hr2]])*0.9,line_productivity[[#This Row],[working hours of operator]])</f>
        <v>2.4914577777777769</v>
      </c>
    </row>
    <row r="586" spans="1:16" x14ac:dyDescent="0.25">
      <c r="A586" s="10">
        <v>45674</v>
      </c>
      <c r="B586" t="s">
        <v>19</v>
      </c>
      <c r="C586" s="8">
        <v>422695</v>
      </c>
      <c r="D586" t="s">
        <v>47</v>
      </c>
      <c r="E586" s="26" t="s">
        <v>1061</v>
      </c>
      <c r="F586" s="25" t="s">
        <v>1062</v>
      </c>
      <c r="G586" s="13">
        <v>1</v>
      </c>
      <c r="H586" s="13">
        <f>line_downtime[[#This Row],[total downtime in mins]]</f>
        <v>25.200000000000003</v>
      </c>
      <c r="I586" s="18" t="s">
        <v>83</v>
      </c>
      <c r="J586" t="str">
        <f t="shared" si="9"/>
        <v>Morning Shift</v>
      </c>
      <c r="K586" s="9">
        <f>IF(line_productivity[[#This Row],[End time]]&lt;line_productivity[[#This Row],[Start Time]],((line_productivity[[#This Row],[End time]]+1)-line_productivity[[#This Row],[Start Time]])*24,(line_productivity[[#This Row],[End time]]-line_productivity[[#This Row],[Start Time]])*24)</f>
        <v>2.3106230555555554</v>
      </c>
      <c r="L586" s="9">
        <f>MAX(0,line_productivity[[#This Row],[working hours3]]-line_productivity[[#This Row],[total downtime in hr2]])</f>
        <v>1.8906230555555554</v>
      </c>
      <c r="M586" s="13">
        <f>IF(line_productivity[[#This Row],[Total downtime in min]]&gt;85,85,line_productivity[[#This Row],[Total downtime in min]])</f>
        <v>25.200000000000003</v>
      </c>
      <c r="N586" s="9">
        <f>line_productivity[[#This Row],[total downtime in min 2]]/60</f>
        <v>0.42000000000000004</v>
      </c>
      <c r="O586" s="9">
        <f>IF(line_productivity[[#This Row],[total downtime in hrs]]&gt;line_productivity[[#This Row],[working hours of operator]],line_productivity[[#This Row],[working hours of operator]],line_productivity[[#This Row],[total downtime in hrs]])</f>
        <v>0.42000000000000004</v>
      </c>
      <c r="P586" s="9">
        <f>IF(line_productivity[[#This Row],[working hours of operator]]=line_productivity[[#This Row],[total downtime in hr2]],(line_productivity[[#This Row],[working hours of operator]]+line_productivity[[#This Row],[total downtime in hr2]])*0.9,line_productivity[[#This Row],[working hours of operator]])</f>
        <v>2.3106230555555554</v>
      </c>
    </row>
    <row r="587" spans="1:16" x14ac:dyDescent="0.25">
      <c r="A587" s="10">
        <v>45674</v>
      </c>
      <c r="B587" t="s">
        <v>22</v>
      </c>
      <c r="C587" s="8">
        <v>422696</v>
      </c>
      <c r="D587" t="s">
        <v>51</v>
      </c>
      <c r="E587" s="26" t="s">
        <v>1063</v>
      </c>
      <c r="F587" s="25" t="s">
        <v>1064</v>
      </c>
      <c r="G587" s="13">
        <v>1</v>
      </c>
      <c r="H587" s="13">
        <f>line_downtime[[#This Row],[total downtime in mins]]</f>
        <v>16.8</v>
      </c>
      <c r="I587" s="18" t="s">
        <v>70</v>
      </c>
      <c r="J587" t="str">
        <f t="shared" si="9"/>
        <v>Evening Shift</v>
      </c>
      <c r="K587" s="9">
        <f>IF(line_productivity[[#This Row],[End time]]&lt;line_productivity[[#This Row],[Start Time]],((line_productivity[[#This Row],[End time]]+1)-line_productivity[[#This Row],[Start Time]])*24,(line_productivity[[#This Row],[End time]]-line_productivity[[#This Row],[Start Time]])*24)</f>
        <v>2.692006666666666</v>
      </c>
      <c r="L587" s="9">
        <f>MAX(0,line_productivity[[#This Row],[working hours3]]-line_productivity[[#This Row],[total downtime in hr2]])</f>
        <v>2.4120066666666657</v>
      </c>
      <c r="M587" s="13">
        <f>IF(line_productivity[[#This Row],[Total downtime in min]]&gt;85,85,line_productivity[[#This Row],[Total downtime in min]])</f>
        <v>16.8</v>
      </c>
      <c r="N587" s="9">
        <f>line_productivity[[#This Row],[total downtime in min 2]]/60</f>
        <v>0.28000000000000003</v>
      </c>
      <c r="O587" s="9">
        <f>IF(line_productivity[[#This Row],[total downtime in hrs]]&gt;line_productivity[[#This Row],[working hours of operator]],line_productivity[[#This Row],[working hours of operator]],line_productivity[[#This Row],[total downtime in hrs]])</f>
        <v>0.28000000000000003</v>
      </c>
      <c r="P587" s="9">
        <f>IF(line_productivity[[#This Row],[working hours of operator]]=line_productivity[[#This Row],[total downtime in hr2]],(line_productivity[[#This Row],[working hours of operator]]+line_productivity[[#This Row],[total downtime in hr2]])*0.9,line_productivity[[#This Row],[working hours of operator]])</f>
        <v>2.692006666666666</v>
      </c>
    </row>
    <row r="588" spans="1:16" x14ac:dyDescent="0.25">
      <c r="A588" s="10">
        <v>45675</v>
      </c>
      <c r="B588" t="s">
        <v>20</v>
      </c>
      <c r="C588" s="8">
        <v>422697</v>
      </c>
      <c r="D588" t="s">
        <v>47</v>
      </c>
      <c r="E588" s="26" t="s">
        <v>126</v>
      </c>
      <c r="F588" s="25" t="s">
        <v>1065</v>
      </c>
      <c r="G588" s="13">
        <v>1</v>
      </c>
      <c r="H588" s="13">
        <f>line_downtime[[#This Row],[total downtime in mins]]</f>
        <v>15</v>
      </c>
      <c r="I588" s="18" t="s">
        <v>95</v>
      </c>
      <c r="J588" t="str">
        <f t="shared" si="9"/>
        <v>Morning Shift</v>
      </c>
      <c r="K588" s="9">
        <f>IF(line_productivity[[#This Row],[End time]]&lt;line_productivity[[#This Row],[Start Time]],((line_productivity[[#This Row],[End time]]+1)-line_productivity[[#This Row],[Start Time]])*24,(line_productivity[[#This Row],[End time]]-line_productivity[[#This Row],[Start Time]])*24)</f>
        <v>2.4337749999999989</v>
      </c>
      <c r="L588" s="9">
        <f>MAX(0,line_productivity[[#This Row],[working hours3]]-line_productivity[[#This Row],[total downtime in hr2]])</f>
        <v>2.1837749999999989</v>
      </c>
      <c r="M588" s="13">
        <f>IF(line_productivity[[#This Row],[Total downtime in min]]&gt;85,85,line_productivity[[#This Row],[Total downtime in min]])</f>
        <v>15</v>
      </c>
      <c r="N588" s="9">
        <f>line_productivity[[#This Row],[total downtime in min 2]]/60</f>
        <v>0.25</v>
      </c>
      <c r="O588" s="9">
        <f>IF(line_productivity[[#This Row],[total downtime in hrs]]&gt;line_productivity[[#This Row],[working hours of operator]],line_productivity[[#This Row],[working hours of operator]],line_productivity[[#This Row],[total downtime in hrs]])</f>
        <v>0.25</v>
      </c>
      <c r="P588" s="9">
        <f>IF(line_productivity[[#This Row],[working hours of operator]]=line_productivity[[#This Row],[total downtime in hr2]],(line_productivity[[#This Row],[working hours of operator]]+line_productivity[[#This Row],[total downtime in hr2]])*0.9,line_productivity[[#This Row],[working hours of operator]])</f>
        <v>2.4337749999999989</v>
      </c>
    </row>
    <row r="589" spans="1:16" x14ac:dyDescent="0.25">
      <c r="A589" s="10">
        <v>45675</v>
      </c>
      <c r="B589" t="s">
        <v>22</v>
      </c>
      <c r="C589" s="8">
        <v>422698</v>
      </c>
      <c r="D589" t="s">
        <v>47</v>
      </c>
      <c r="E589" s="26" t="s">
        <v>1066</v>
      </c>
      <c r="F589" s="25" t="s">
        <v>1067</v>
      </c>
      <c r="G589" s="13">
        <v>1</v>
      </c>
      <c r="H589" s="13">
        <f>line_downtime[[#This Row],[total downtime in mins]]</f>
        <v>44.4</v>
      </c>
      <c r="I589" s="18" t="s">
        <v>115</v>
      </c>
      <c r="J589" t="str">
        <f t="shared" si="9"/>
        <v>Morning Shift</v>
      </c>
      <c r="K589" s="9">
        <f>IF(line_productivity[[#This Row],[End time]]&lt;line_productivity[[#This Row],[Start Time]],((line_productivity[[#This Row],[End time]]+1)-line_productivity[[#This Row],[Start Time]])*24,(line_productivity[[#This Row],[End time]]-line_productivity[[#This Row],[Start Time]])*24)</f>
        <v>1.4106405555555543</v>
      </c>
      <c r="L589" s="9">
        <f>MAX(0,line_productivity[[#This Row],[working hours3]]-line_productivity[[#This Row],[total downtime in hr2]])</f>
        <v>0.67064055555555435</v>
      </c>
      <c r="M589" s="13">
        <f>IF(line_productivity[[#This Row],[Total downtime in min]]&gt;85,85,line_productivity[[#This Row],[Total downtime in min]])</f>
        <v>44.4</v>
      </c>
      <c r="N589" s="9">
        <f>line_productivity[[#This Row],[total downtime in min 2]]/60</f>
        <v>0.74</v>
      </c>
      <c r="O589" s="9">
        <f>IF(line_productivity[[#This Row],[total downtime in hrs]]&gt;line_productivity[[#This Row],[working hours of operator]],line_productivity[[#This Row],[working hours of operator]],line_productivity[[#This Row],[total downtime in hrs]])</f>
        <v>0.74</v>
      </c>
      <c r="P589" s="9">
        <f>IF(line_productivity[[#This Row],[working hours of operator]]=line_productivity[[#This Row],[total downtime in hr2]],(line_productivity[[#This Row],[working hours of operator]]+line_productivity[[#This Row],[total downtime in hr2]])*0.9,line_productivity[[#This Row],[working hours of operator]])</f>
        <v>1.4106405555555543</v>
      </c>
    </row>
    <row r="590" spans="1:16" x14ac:dyDescent="0.25">
      <c r="A590" s="10">
        <v>45675</v>
      </c>
      <c r="B590" t="s">
        <v>21</v>
      </c>
      <c r="C590" s="8">
        <v>422699</v>
      </c>
      <c r="D590" t="s">
        <v>50</v>
      </c>
      <c r="E590" s="26" t="s">
        <v>1068</v>
      </c>
      <c r="F590" s="25" t="s">
        <v>1069</v>
      </c>
      <c r="G590" s="13">
        <v>1</v>
      </c>
      <c r="H590" s="13">
        <f>line_downtime[[#This Row],[total downtime in mins]]</f>
        <v>12.599999999999998</v>
      </c>
      <c r="I590" s="18" t="s">
        <v>76</v>
      </c>
      <c r="J590" t="str">
        <f t="shared" si="9"/>
        <v>Morning Shift</v>
      </c>
      <c r="K590" s="9">
        <f>IF(line_productivity[[#This Row],[End time]]&lt;line_productivity[[#This Row],[Start Time]],((line_productivity[[#This Row],[End time]]+1)-line_productivity[[#This Row],[Start Time]])*24,(line_productivity[[#This Row],[End time]]-line_productivity[[#This Row],[Start Time]])*24)</f>
        <v>1.5107280555555542</v>
      </c>
      <c r="L590" s="9">
        <f>MAX(0,line_productivity[[#This Row],[working hours3]]-line_productivity[[#This Row],[total downtime in hr2]])</f>
        <v>1.3007280555555543</v>
      </c>
      <c r="M590" s="13">
        <f>IF(line_productivity[[#This Row],[Total downtime in min]]&gt;85,85,line_productivity[[#This Row],[Total downtime in min]])</f>
        <v>12.599999999999998</v>
      </c>
      <c r="N590" s="9">
        <f>line_productivity[[#This Row],[total downtime in min 2]]/60</f>
        <v>0.20999999999999996</v>
      </c>
      <c r="O590" s="9">
        <f>IF(line_productivity[[#This Row],[total downtime in hrs]]&gt;line_productivity[[#This Row],[working hours of operator]],line_productivity[[#This Row],[working hours of operator]],line_productivity[[#This Row],[total downtime in hrs]])</f>
        <v>0.20999999999999996</v>
      </c>
      <c r="P590" s="9">
        <f>IF(line_productivity[[#This Row],[working hours of operator]]=line_productivity[[#This Row],[total downtime in hr2]],(line_productivity[[#This Row],[working hours of operator]]+line_productivity[[#This Row],[total downtime in hr2]])*0.9,line_productivity[[#This Row],[working hours of operator]])</f>
        <v>1.5107280555555542</v>
      </c>
    </row>
    <row r="591" spans="1:16" x14ac:dyDescent="0.25">
      <c r="A591" s="10">
        <v>45675</v>
      </c>
      <c r="B591" t="s">
        <v>18</v>
      </c>
      <c r="C591" s="8">
        <v>422700</v>
      </c>
      <c r="D591" t="s">
        <v>43</v>
      </c>
      <c r="E591" s="26" t="s">
        <v>1070</v>
      </c>
      <c r="F591" s="25" t="s">
        <v>1071</v>
      </c>
      <c r="G591" s="13">
        <v>1</v>
      </c>
      <c r="H591" s="13">
        <f>line_downtime[[#This Row],[total downtime in mins]]</f>
        <v>58.199999999999996</v>
      </c>
      <c r="I591" s="18" t="s">
        <v>78</v>
      </c>
      <c r="J591" t="str">
        <f t="shared" si="9"/>
        <v>Evening Shift</v>
      </c>
      <c r="K591" s="9">
        <f>IF(line_productivity[[#This Row],[End time]]&lt;line_productivity[[#This Row],[Start Time]],((line_productivity[[#This Row],[End time]]+1)-line_productivity[[#This Row],[Start Time]])*24,(line_productivity[[#This Row],[End time]]-line_productivity[[#This Row],[Start Time]])*24)</f>
        <v>2.0984111111111092</v>
      </c>
      <c r="L591" s="9">
        <f>MAX(0,line_productivity[[#This Row],[working hours3]]-line_productivity[[#This Row],[total downtime in hr2]])</f>
        <v>1.1284111111111093</v>
      </c>
      <c r="M591" s="13">
        <f>IF(line_productivity[[#This Row],[Total downtime in min]]&gt;85,85,line_productivity[[#This Row],[Total downtime in min]])</f>
        <v>58.199999999999996</v>
      </c>
      <c r="N591" s="9">
        <f>line_productivity[[#This Row],[total downtime in min 2]]/60</f>
        <v>0.97</v>
      </c>
      <c r="O591" s="9">
        <f>IF(line_productivity[[#This Row],[total downtime in hrs]]&gt;line_productivity[[#This Row],[working hours of operator]],line_productivity[[#This Row],[working hours of operator]],line_productivity[[#This Row],[total downtime in hrs]])</f>
        <v>0.97</v>
      </c>
      <c r="P591" s="9">
        <f>IF(line_productivity[[#This Row],[working hours of operator]]=line_productivity[[#This Row],[total downtime in hr2]],(line_productivity[[#This Row],[working hours of operator]]+line_productivity[[#This Row],[total downtime in hr2]])*0.9,line_productivity[[#This Row],[working hours of operator]])</f>
        <v>2.0984111111111092</v>
      </c>
    </row>
    <row r="592" spans="1:16" x14ac:dyDescent="0.25">
      <c r="A592" s="10">
        <v>45676</v>
      </c>
      <c r="B592" t="s">
        <v>18</v>
      </c>
      <c r="C592" s="8">
        <v>422701</v>
      </c>
      <c r="D592" t="s">
        <v>47</v>
      </c>
      <c r="E592" s="26" t="s">
        <v>126</v>
      </c>
      <c r="F592" s="25" t="s">
        <v>1072</v>
      </c>
      <c r="G592" s="13">
        <v>1</v>
      </c>
      <c r="H592" s="13">
        <f>line_downtime[[#This Row],[total downtime in mins]]</f>
        <v>35.4</v>
      </c>
      <c r="I592" s="18" t="s">
        <v>68</v>
      </c>
      <c r="J592" t="str">
        <f t="shared" si="9"/>
        <v>Morning Shift</v>
      </c>
      <c r="K592" s="9">
        <f>IF(line_productivity[[#This Row],[End time]]&lt;line_productivity[[#This Row],[Start Time]],((line_productivity[[#This Row],[End time]]+1)-line_productivity[[#This Row],[Start Time]])*24,(line_productivity[[#This Row],[End time]]-line_productivity[[#This Row],[Start Time]])*24)</f>
        <v>2.1263411111111123</v>
      </c>
      <c r="L592" s="9">
        <f>MAX(0,line_productivity[[#This Row],[working hours3]]-line_productivity[[#This Row],[total downtime in hr2]])</f>
        <v>1.5363411111111125</v>
      </c>
      <c r="M592" s="13">
        <f>IF(line_productivity[[#This Row],[Total downtime in min]]&gt;85,85,line_productivity[[#This Row],[Total downtime in min]])</f>
        <v>35.4</v>
      </c>
      <c r="N592" s="9">
        <f>line_productivity[[#This Row],[total downtime in min 2]]/60</f>
        <v>0.59</v>
      </c>
      <c r="O592" s="9">
        <f>IF(line_productivity[[#This Row],[total downtime in hrs]]&gt;line_productivity[[#This Row],[working hours of operator]],line_productivity[[#This Row],[working hours of operator]],line_productivity[[#This Row],[total downtime in hrs]])</f>
        <v>0.59</v>
      </c>
      <c r="P592" s="9">
        <f>IF(line_productivity[[#This Row],[working hours of operator]]=line_productivity[[#This Row],[total downtime in hr2]],(line_productivity[[#This Row],[working hours of operator]]+line_productivity[[#This Row],[total downtime in hr2]])*0.9,line_productivity[[#This Row],[working hours of operator]])</f>
        <v>2.1263411111111123</v>
      </c>
    </row>
    <row r="593" spans="1:16" x14ac:dyDescent="0.25">
      <c r="A593" s="10">
        <v>45676</v>
      </c>
      <c r="B593" t="s">
        <v>20</v>
      </c>
      <c r="C593" s="8">
        <v>422702</v>
      </c>
      <c r="D593" t="s">
        <v>50</v>
      </c>
      <c r="E593" s="26" t="s">
        <v>1073</v>
      </c>
      <c r="F593" s="25" t="s">
        <v>1074</v>
      </c>
      <c r="G593" s="13">
        <v>1</v>
      </c>
      <c r="H593" s="13">
        <f>line_downtime[[#This Row],[total downtime in mins]]</f>
        <v>15</v>
      </c>
      <c r="I593" s="18" t="s">
        <v>107</v>
      </c>
      <c r="J593" t="str">
        <f t="shared" si="9"/>
        <v>Morning Shift</v>
      </c>
      <c r="K593" s="9">
        <f>IF(line_productivity[[#This Row],[End time]]&lt;line_productivity[[#This Row],[Start Time]],((line_productivity[[#This Row],[End time]]+1)-line_productivity[[#This Row],[Start Time]])*24,(line_productivity[[#This Row],[End time]]-line_productivity[[#This Row],[Start Time]])*24)</f>
        <v>2.3458775000000003</v>
      </c>
      <c r="L593" s="9">
        <f>MAX(0,line_productivity[[#This Row],[working hours3]]-line_productivity[[#This Row],[total downtime in hr2]])</f>
        <v>2.0958775000000003</v>
      </c>
      <c r="M593" s="13">
        <f>IF(line_productivity[[#This Row],[Total downtime in min]]&gt;85,85,line_productivity[[#This Row],[Total downtime in min]])</f>
        <v>15</v>
      </c>
      <c r="N593" s="9">
        <f>line_productivity[[#This Row],[total downtime in min 2]]/60</f>
        <v>0.25</v>
      </c>
      <c r="O593" s="9">
        <f>IF(line_productivity[[#This Row],[total downtime in hrs]]&gt;line_productivity[[#This Row],[working hours of operator]],line_productivity[[#This Row],[working hours of operator]],line_productivity[[#This Row],[total downtime in hrs]])</f>
        <v>0.25</v>
      </c>
      <c r="P593" s="9">
        <f>IF(line_productivity[[#This Row],[working hours of operator]]=line_productivity[[#This Row],[total downtime in hr2]],(line_productivity[[#This Row],[working hours of operator]]+line_productivity[[#This Row],[total downtime in hr2]])*0.9,line_productivity[[#This Row],[working hours of operator]])</f>
        <v>2.3458775000000003</v>
      </c>
    </row>
    <row r="594" spans="1:16" x14ac:dyDescent="0.25">
      <c r="A594" s="10">
        <v>45676</v>
      </c>
      <c r="B594" t="s">
        <v>19</v>
      </c>
      <c r="C594" s="8">
        <v>422703</v>
      </c>
      <c r="D594" t="s">
        <v>48</v>
      </c>
      <c r="E594" s="26" t="s">
        <v>1075</v>
      </c>
      <c r="F594" s="25" t="s">
        <v>1076</v>
      </c>
      <c r="G594" s="13">
        <v>1</v>
      </c>
      <c r="H594" s="13">
        <f>line_downtime[[#This Row],[total downtime in mins]]</f>
        <v>36</v>
      </c>
      <c r="I594" s="18" t="s">
        <v>113</v>
      </c>
      <c r="J594" t="str">
        <f t="shared" si="9"/>
        <v>Morning Shift</v>
      </c>
      <c r="K594" s="9">
        <f>IF(line_productivity[[#This Row],[End time]]&lt;line_productivity[[#This Row],[Start Time]],((line_productivity[[#This Row],[End time]]+1)-line_productivity[[#This Row],[Start Time]])*24,(line_productivity[[#This Row],[End time]]-line_productivity[[#This Row],[Start Time]])*24)</f>
        <v>2.9109430555555553</v>
      </c>
      <c r="L594" s="9">
        <f>MAX(0,line_productivity[[#This Row],[working hours3]]-line_productivity[[#This Row],[total downtime in hr2]])</f>
        <v>2.3109430555555552</v>
      </c>
      <c r="M594" s="13">
        <f>IF(line_productivity[[#This Row],[Total downtime in min]]&gt;85,85,line_productivity[[#This Row],[Total downtime in min]])</f>
        <v>36</v>
      </c>
      <c r="N594" s="9">
        <f>line_productivity[[#This Row],[total downtime in min 2]]/60</f>
        <v>0.6</v>
      </c>
      <c r="O594" s="9">
        <f>IF(line_productivity[[#This Row],[total downtime in hrs]]&gt;line_productivity[[#This Row],[working hours of operator]],line_productivity[[#This Row],[working hours of operator]],line_productivity[[#This Row],[total downtime in hrs]])</f>
        <v>0.6</v>
      </c>
      <c r="P594" s="9">
        <f>IF(line_productivity[[#This Row],[working hours of operator]]=line_productivity[[#This Row],[total downtime in hr2]],(line_productivity[[#This Row],[working hours of operator]]+line_productivity[[#This Row],[total downtime in hr2]])*0.9,line_productivity[[#This Row],[working hours of operator]])</f>
        <v>2.9109430555555553</v>
      </c>
    </row>
    <row r="595" spans="1:16" x14ac:dyDescent="0.25">
      <c r="A595" s="10">
        <v>45676</v>
      </c>
      <c r="B595" t="s">
        <v>19</v>
      </c>
      <c r="C595" s="8">
        <v>422704</v>
      </c>
      <c r="D595" t="s">
        <v>46</v>
      </c>
      <c r="E595" s="26" t="s">
        <v>1077</v>
      </c>
      <c r="F595" s="25" t="s">
        <v>1078</v>
      </c>
      <c r="G595" s="13">
        <v>1</v>
      </c>
      <c r="H595" s="13">
        <f>line_downtime[[#This Row],[total downtime in mins]]</f>
        <v>41.4</v>
      </c>
      <c r="I595" s="18" t="s">
        <v>115</v>
      </c>
      <c r="J595" t="str">
        <f t="shared" si="9"/>
        <v>Evening Shift</v>
      </c>
      <c r="K595" s="9">
        <f>IF(line_productivity[[#This Row],[End time]]&lt;line_productivity[[#This Row],[Start Time]],((line_productivity[[#This Row],[End time]]+1)-line_productivity[[#This Row],[Start Time]])*24,(line_productivity[[#This Row],[End time]]-line_productivity[[#This Row],[Start Time]])*24)</f>
        <v>2.4155977777777808</v>
      </c>
      <c r="L595" s="9">
        <f>MAX(0,line_productivity[[#This Row],[working hours3]]-line_productivity[[#This Row],[total downtime in hr2]])</f>
        <v>1.7255977777777809</v>
      </c>
      <c r="M595" s="13">
        <f>IF(line_productivity[[#This Row],[Total downtime in min]]&gt;85,85,line_productivity[[#This Row],[Total downtime in min]])</f>
        <v>41.4</v>
      </c>
      <c r="N595" s="9">
        <f>line_productivity[[#This Row],[total downtime in min 2]]/60</f>
        <v>0.69</v>
      </c>
      <c r="O595" s="9">
        <f>IF(line_productivity[[#This Row],[total downtime in hrs]]&gt;line_productivity[[#This Row],[working hours of operator]],line_productivity[[#This Row],[working hours of operator]],line_productivity[[#This Row],[total downtime in hrs]])</f>
        <v>0.69</v>
      </c>
      <c r="P595" s="9">
        <f>IF(line_productivity[[#This Row],[working hours of operator]]=line_productivity[[#This Row],[total downtime in hr2]],(line_productivity[[#This Row],[working hours of operator]]+line_productivity[[#This Row],[total downtime in hr2]])*0.9,line_productivity[[#This Row],[working hours of operator]])</f>
        <v>2.4155977777777808</v>
      </c>
    </row>
    <row r="596" spans="1:16" x14ac:dyDescent="0.25">
      <c r="A596" s="10">
        <v>45677</v>
      </c>
      <c r="B596" t="s">
        <v>21</v>
      </c>
      <c r="C596" s="8">
        <v>422705</v>
      </c>
      <c r="D596" t="s">
        <v>45</v>
      </c>
      <c r="E596" s="26" t="s">
        <v>126</v>
      </c>
      <c r="F596" s="25" t="s">
        <v>1079</v>
      </c>
      <c r="G596" s="13">
        <v>1</v>
      </c>
      <c r="H596" s="13">
        <f>line_downtime[[#This Row],[total downtime in mins]]</f>
        <v>21</v>
      </c>
      <c r="I596" s="18" t="s">
        <v>88</v>
      </c>
      <c r="J596" t="str">
        <f t="shared" si="9"/>
        <v>Morning Shift</v>
      </c>
      <c r="K596" s="9">
        <f>IF(line_productivity[[#This Row],[End time]]&lt;line_productivity[[#This Row],[Start Time]],((line_productivity[[#This Row],[End time]]+1)-line_productivity[[#This Row],[Start Time]])*24,(line_productivity[[#This Row],[End time]]-line_productivity[[#This Row],[Start Time]])*24)</f>
        <v>1.7154100000000017</v>
      </c>
      <c r="L596" s="9">
        <f>MAX(0,line_productivity[[#This Row],[working hours3]]-line_productivity[[#This Row],[total downtime in hr2]])</f>
        <v>1.3654100000000016</v>
      </c>
      <c r="M596" s="13">
        <f>IF(line_productivity[[#This Row],[Total downtime in min]]&gt;85,85,line_productivity[[#This Row],[Total downtime in min]])</f>
        <v>21</v>
      </c>
      <c r="N596" s="9">
        <f>line_productivity[[#This Row],[total downtime in min 2]]/60</f>
        <v>0.35</v>
      </c>
      <c r="O596" s="9">
        <f>IF(line_productivity[[#This Row],[total downtime in hrs]]&gt;line_productivity[[#This Row],[working hours of operator]],line_productivity[[#This Row],[working hours of operator]],line_productivity[[#This Row],[total downtime in hrs]])</f>
        <v>0.35</v>
      </c>
      <c r="P596" s="9">
        <f>IF(line_productivity[[#This Row],[working hours of operator]]=line_productivity[[#This Row],[total downtime in hr2]],(line_productivity[[#This Row],[working hours of operator]]+line_productivity[[#This Row],[total downtime in hr2]])*0.9,line_productivity[[#This Row],[working hours of operator]])</f>
        <v>1.7154100000000017</v>
      </c>
    </row>
    <row r="597" spans="1:16" x14ac:dyDescent="0.25">
      <c r="A597" s="10">
        <v>45677</v>
      </c>
      <c r="B597" t="s">
        <v>22</v>
      </c>
      <c r="C597" s="8">
        <v>422706</v>
      </c>
      <c r="D597" t="s">
        <v>46</v>
      </c>
      <c r="E597" s="26" t="s">
        <v>1080</v>
      </c>
      <c r="F597" s="25" t="s">
        <v>1081</v>
      </c>
      <c r="G597" s="13">
        <v>1</v>
      </c>
      <c r="H597" s="13">
        <f>line_downtime[[#This Row],[total downtime in mins]]</f>
        <v>12.6</v>
      </c>
      <c r="I597" s="18" t="s">
        <v>68</v>
      </c>
      <c r="J597" t="str">
        <f t="shared" si="9"/>
        <v>Morning Shift</v>
      </c>
      <c r="K597" s="9">
        <f>IF(line_productivity[[#This Row],[End time]]&lt;line_productivity[[#This Row],[Start Time]],((line_productivity[[#This Row],[End time]]+1)-line_productivity[[#This Row],[Start Time]])*24,(line_productivity[[#This Row],[End time]]-line_productivity[[#This Row],[Start Time]])*24)</f>
        <v>2.040166944444445</v>
      </c>
      <c r="L597" s="9">
        <f>MAX(0,line_productivity[[#This Row],[working hours3]]-line_productivity[[#This Row],[total downtime in hr2]])</f>
        <v>1.8301669444444451</v>
      </c>
      <c r="M597" s="13">
        <f>IF(line_productivity[[#This Row],[Total downtime in min]]&gt;85,85,line_productivity[[#This Row],[Total downtime in min]])</f>
        <v>12.6</v>
      </c>
      <c r="N597" s="9">
        <f>line_productivity[[#This Row],[total downtime in min 2]]/60</f>
        <v>0.21</v>
      </c>
      <c r="O597" s="9">
        <f>IF(line_productivity[[#This Row],[total downtime in hrs]]&gt;line_productivity[[#This Row],[working hours of operator]],line_productivity[[#This Row],[working hours of operator]],line_productivity[[#This Row],[total downtime in hrs]])</f>
        <v>0.21</v>
      </c>
      <c r="P597" s="9">
        <f>IF(line_productivity[[#This Row],[working hours of operator]]=line_productivity[[#This Row],[total downtime in hr2]],(line_productivity[[#This Row],[working hours of operator]]+line_productivity[[#This Row],[total downtime in hr2]])*0.9,line_productivity[[#This Row],[working hours of operator]])</f>
        <v>2.040166944444445</v>
      </c>
    </row>
    <row r="598" spans="1:16" x14ac:dyDescent="0.25">
      <c r="A598" s="10">
        <v>45677</v>
      </c>
      <c r="B598" t="s">
        <v>23</v>
      </c>
      <c r="C598" s="8">
        <v>422707</v>
      </c>
      <c r="D598" t="s">
        <v>52</v>
      </c>
      <c r="E598" s="26" t="s">
        <v>1082</v>
      </c>
      <c r="F598" s="25" t="s">
        <v>1083</v>
      </c>
      <c r="G598" s="13">
        <v>1.6333333333333331</v>
      </c>
      <c r="H598" s="13">
        <f>line_downtime[[#This Row],[total downtime in mins]]</f>
        <v>37.799999999999997</v>
      </c>
      <c r="I598" s="18" t="s">
        <v>74</v>
      </c>
      <c r="J598" t="str">
        <f t="shared" si="9"/>
        <v>Morning Shift</v>
      </c>
      <c r="K598" s="9">
        <f>IF(line_productivity[[#This Row],[End time]]&lt;line_productivity[[#This Row],[Start Time]],((line_productivity[[#This Row],[End time]]+1)-line_productivity[[#This Row],[Start Time]])*24,(line_productivity[[#This Row],[End time]]-line_productivity[[#This Row],[Start Time]])*24)</f>
        <v>3.0028647222222227</v>
      </c>
      <c r="L598" s="9">
        <f>MAX(0,line_productivity[[#This Row],[working hours3]]-line_productivity[[#This Row],[total downtime in hr2]])</f>
        <v>2.3728647222222228</v>
      </c>
      <c r="M598" s="13">
        <f>IF(line_productivity[[#This Row],[Total downtime in min]]&gt;85,85,line_productivity[[#This Row],[Total downtime in min]])</f>
        <v>37.799999999999997</v>
      </c>
      <c r="N598" s="9">
        <f>line_productivity[[#This Row],[total downtime in min 2]]/60</f>
        <v>0.63</v>
      </c>
      <c r="O598" s="9">
        <f>IF(line_productivity[[#This Row],[total downtime in hrs]]&gt;line_productivity[[#This Row],[working hours of operator]],line_productivity[[#This Row],[working hours of operator]],line_productivity[[#This Row],[total downtime in hrs]])</f>
        <v>0.63</v>
      </c>
      <c r="P598" s="9">
        <f>IF(line_productivity[[#This Row],[working hours of operator]]=line_productivity[[#This Row],[total downtime in hr2]],(line_productivity[[#This Row],[working hours of operator]]+line_productivity[[#This Row],[total downtime in hr2]])*0.9,line_productivity[[#This Row],[working hours of operator]])</f>
        <v>3.0028647222222227</v>
      </c>
    </row>
    <row r="599" spans="1:16" x14ac:dyDescent="0.25">
      <c r="A599" s="10">
        <v>45677</v>
      </c>
      <c r="B599" t="s">
        <v>23</v>
      </c>
      <c r="C599" s="8">
        <v>422708</v>
      </c>
      <c r="D599" t="s">
        <v>45</v>
      </c>
      <c r="E599" s="26" t="s">
        <v>1084</v>
      </c>
      <c r="F599" s="25" t="s">
        <v>1085</v>
      </c>
      <c r="G599" s="13">
        <v>1.6333333333333331</v>
      </c>
      <c r="H599" s="13">
        <f>line_downtime[[#This Row],[total downtime in mins]]</f>
        <v>10.199999999999999</v>
      </c>
      <c r="I599" s="18" t="s">
        <v>90</v>
      </c>
      <c r="J599" t="str">
        <f t="shared" si="9"/>
        <v>Evening Shift</v>
      </c>
      <c r="K599" s="9">
        <f>IF(line_productivity[[#This Row],[End time]]&lt;line_productivity[[#This Row],[Start Time]],((line_productivity[[#This Row],[End time]]+1)-line_productivity[[#This Row],[Start Time]])*24,(line_productivity[[#This Row],[End time]]-line_productivity[[#This Row],[Start Time]])*24)</f>
        <v>3.2672074999999996</v>
      </c>
      <c r="L599" s="9">
        <f>MAX(0,line_productivity[[#This Row],[working hours3]]-line_productivity[[#This Row],[total downtime in hr2]])</f>
        <v>3.0972074999999997</v>
      </c>
      <c r="M599" s="13">
        <f>IF(line_productivity[[#This Row],[Total downtime in min]]&gt;85,85,line_productivity[[#This Row],[Total downtime in min]])</f>
        <v>10.199999999999999</v>
      </c>
      <c r="N599" s="9">
        <f>line_productivity[[#This Row],[total downtime in min 2]]/60</f>
        <v>0.16999999999999998</v>
      </c>
      <c r="O599" s="9">
        <f>IF(line_productivity[[#This Row],[total downtime in hrs]]&gt;line_productivity[[#This Row],[working hours of operator]],line_productivity[[#This Row],[working hours of operator]],line_productivity[[#This Row],[total downtime in hrs]])</f>
        <v>0.16999999999999998</v>
      </c>
      <c r="P599" s="9">
        <f>IF(line_productivity[[#This Row],[working hours of operator]]=line_productivity[[#This Row],[total downtime in hr2]],(line_productivity[[#This Row],[working hours of operator]]+line_productivity[[#This Row],[total downtime in hr2]])*0.9,line_productivity[[#This Row],[working hours of operator]])</f>
        <v>3.2672074999999996</v>
      </c>
    </row>
    <row r="600" spans="1:16" x14ac:dyDescent="0.25">
      <c r="A600" s="10">
        <v>45678</v>
      </c>
      <c r="B600" t="s">
        <v>23</v>
      </c>
      <c r="C600" s="8">
        <v>422709</v>
      </c>
      <c r="D600" t="s">
        <v>52</v>
      </c>
      <c r="E600" s="26" t="s">
        <v>126</v>
      </c>
      <c r="F600" s="25" t="s">
        <v>1086</v>
      </c>
      <c r="G600" s="13">
        <v>1.6333333333333331</v>
      </c>
      <c r="H600" s="13">
        <f>line_downtime[[#This Row],[total downtime in mins]]</f>
        <v>58.800000000000004</v>
      </c>
      <c r="I600" s="18" t="s">
        <v>76</v>
      </c>
      <c r="J600" t="str">
        <f t="shared" si="9"/>
        <v>Morning Shift</v>
      </c>
      <c r="K600" s="9">
        <f>IF(line_productivity[[#This Row],[End time]]&lt;line_productivity[[#This Row],[Start Time]],((line_productivity[[#This Row],[End time]]+1)-line_productivity[[#This Row],[Start Time]])*24,(line_productivity[[#This Row],[End time]]-line_productivity[[#This Row],[Start Time]])*24)</f>
        <v>3.3174369444444447</v>
      </c>
      <c r="L600" s="9">
        <f>MAX(0,line_productivity[[#This Row],[working hours3]]-line_productivity[[#This Row],[total downtime in hr2]])</f>
        <v>2.3374369444444447</v>
      </c>
      <c r="M600" s="13">
        <f>IF(line_productivity[[#This Row],[Total downtime in min]]&gt;85,85,line_productivity[[#This Row],[Total downtime in min]])</f>
        <v>58.800000000000004</v>
      </c>
      <c r="N600" s="9">
        <f>line_productivity[[#This Row],[total downtime in min 2]]/60</f>
        <v>0.98000000000000009</v>
      </c>
      <c r="O600" s="9">
        <f>IF(line_productivity[[#This Row],[total downtime in hrs]]&gt;line_productivity[[#This Row],[working hours of operator]],line_productivity[[#This Row],[working hours of operator]],line_productivity[[#This Row],[total downtime in hrs]])</f>
        <v>0.98000000000000009</v>
      </c>
      <c r="P600" s="9">
        <f>IF(line_productivity[[#This Row],[working hours of operator]]=line_productivity[[#This Row],[total downtime in hr2]],(line_productivity[[#This Row],[working hours of operator]]+line_productivity[[#This Row],[total downtime in hr2]])*0.9,line_productivity[[#This Row],[working hours of operator]])</f>
        <v>3.3174369444444447</v>
      </c>
    </row>
    <row r="601" spans="1:16" x14ac:dyDescent="0.25">
      <c r="A601" s="10">
        <v>45678</v>
      </c>
      <c r="B601" t="s">
        <v>23</v>
      </c>
      <c r="C601" s="8">
        <v>422710</v>
      </c>
      <c r="D601" t="s">
        <v>51</v>
      </c>
      <c r="E601" s="26" t="s">
        <v>1087</v>
      </c>
      <c r="F601" s="25" t="s">
        <v>1088</v>
      </c>
      <c r="G601" s="13">
        <v>1.6333333333333331</v>
      </c>
      <c r="H601" s="13">
        <f>line_downtime[[#This Row],[total downtime in mins]]</f>
        <v>43.199999999999996</v>
      </c>
      <c r="I601" s="18" t="s">
        <v>88</v>
      </c>
      <c r="J601" t="str">
        <f t="shared" si="9"/>
        <v>Morning Shift</v>
      </c>
      <c r="K601" s="9">
        <f>IF(line_productivity[[#This Row],[End time]]&lt;line_productivity[[#This Row],[Start Time]],((line_productivity[[#This Row],[End time]]+1)-line_productivity[[#This Row],[Start Time]])*24,(line_productivity[[#This Row],[End time]]-line_productivity[[#This Row],[Start Time]])*24)</f>
        <v>2.8855233333333334</v>
      </c>
      <c r="L601" s="9">
        <f>MAX(0,line_productivity[[#This Row],[working hours3]]-line_productivity[[#This Row],[total downtime in hr2]])</f>
        <v>2.1655233333333337</v>
      </c>
      <c r="M601" s="13">
        <f>IF(line_productivity[[#This Row],[Total downtime in min]]&gt;85,85,line_productivity[[#This Row],[Total downtime in min]])</f>
        <v>43.199999999999996</v>
      </c>
      <c r="N601" s="9">
        <f>line_productivity[[#This Row],[total downtime in min 2]]/60</f>
        <v>0.72</v>
      </c>
      <c r="O601" s="9">
        <f>IF(line_productivity[[#This Row],[total downtime in hrs]]&gt;line_productivity[[#This Row],[working hours of operator]],line_productivity[[#This Row],[working hours of operator]],line_productivity[[#This Row],[total downtime in hrs]])</f>
        <v>0.72</v>
      </c>
      <c r="P601" s="9">
        <f>IF(line_productivity[[#This Row],[working hours of operator]]=line_productivity[[#This Row],[total downtime in hr2]],(line_productivity[[#This Row],[working hours of operator]]+line_productivity[[#This Row],[total downtime in hr2]])*0.9,line_productivity[[#This Row],[working hours of operator]])</f>
        <v>2.8855233333333334</v>
      </c>
    </row>
    <row r="602" spans="1:16" x14ac:dyDescent="0.25">
      <c r="A602" s="10">
        <v>45678</v>
      </c>
      <c r="B602" t="s">
        <v>20</v>
      </c>
      <c r="C602" s="8">
        <v>422711</v>
      </c>
      <c r="D602" t="s">
        <v>51</v>
      </c>
      <c r="E602" s="26" t="s">
        <v>1089</v>
      </c>
      <c r="F602" s="25" t="s">
        <v>1090</v>
      </c>
      <c r="G602" s="13">
        <v>1</v>
      </c>
      <c r="H602" s="13">
        <f>line_downtime[[#This Row],[total downtime in mins]]</f>
        <v>20.400000000000002</v>
      </c>
      <c r="I602" s="18" t="s">
        <v>109</v>
      </c>
      <c r="J602" t="str">
        <f t="shared" si="9"/>
        <v>Evening Shift</v>
      </c>
      <c r="K602" s="9">
        <f>IF(line_productivity[[#This Row],[End time]]&lt;line_productivity[[#This Row],[Start Time]],((line_productivity[[#This Row],[End time]]+1)-line_productivity[[#This Row],[Start Time]])*24,(line_productivity[[#This Row],[End time]]-line_productivity[[#This Row],[Start Time]])*24)</f>
        <v>2.0371208333333319</v>
      </c>
      <c r="L602" s="9">
        <f>MAX(0,line_productivity[[#This Row],[working hours3]]-line_productivity[[#This Row],[total downtime in hr2]])</f>
        <v>1.6971208333333319</v>
      </c>
      <c r="M602" s="13">
        <f>IF(line_productivity[[#This Row],[Total downtime in min]]&gt;85,85,line_productivity[[#This Row],[Total downtime in min]])</f>
        <v>20.400000000000002</v>
      </c>
      <c r="N602" s="9">
        <f>line_productivity[[#This Row],[total downtime in min 2]]/60</f>
        <v>0.34</v>
      </c>
      <c r="O602" s="9">
        <f>IF(line_productivity[[#This Row],[total downtime in hrs]]&gt;line_productivity[[#This Row],[working hours of operator]],line_productivity[[#This Row],[working hours of operator]],line_productivity[[#This Row],[total downtime in hrs]])</f>
        <v>0.34</v>
      </c>
      <c r="P602" s="9">
        <f>IF(line_productivity[[#This Row],[working hours of operator]]=line_productivity[[#This Row],[total downtime in hr2]],(line_productivity[[#This Row],[working hours of operator]]+line_productivity[[#This Row],[total downtime in hr2]])*0.9,line_productivity[[#This Row],[working hours of operator]])</f>
        <v>2.0371208333333319</v>
      </c>
    </row>
    <row r="603" spans="1:16" x14ac:dyDescent="0.25">
      <c r="A603" s="10">
        <v>45678</v>
      </c>
      <c r="B603" t="s">
        <v>21</v>
      </c>
      <c r="C603" s="8">
        <v>422712</v>
      </c>
      <c r="D603" t="s">
        <v>49</v>
      </c>
      <c r="E603" s="26" t="s">
        <v>1091</v>
      </c>
      <c r="F603" s="25" t="s">
        <v>1092</v>
      </c>
      <c r="G603" s="13">
        <v>1</v>
      </c>
      <c r="H603" s="13">
        <f>line_downtime[[#This Row],[total downtime in mins]]</f>
        <v>47.4</v>
      </c>
      <c r="I603" s="18" t="s">
        <v>88</v>
      </c>
      <c r="J603" t="str">
        <f t="shared" si="9"/>
        <v>Evening Shift</v>
      </c>
      <c r="K603" s="9">
        <f>IF(line_productivity[[#This Row],[End time]]&lt;line_productivity[[#This Row],[Start Time]],((line_productivity[[#This Row],[End time]]+1)-line_productivity[[#This Row],[Start Time]])*24,(line_productivity[[#This Row],[End time]]-line_productivity[[#This Row],[Start Time]])*24)</f>
        <v>2.6063108333333345</v>
      </c>
      <c r="L603" s="9">
        <f>MAX(0,line_productivity[[#This Row],[working hours3]]-line_productivity[[#This Row],[total downtime in hr2]])</f>
        <v>1.8163108333333344</v>
      </c>
      <c r="M603" s="13">
        <f>IF(line_productivity[[#This Row],[Total downtime in min]]&gt;85,85,line_productivity[[#This Row],[Total downtime in min]])</f>
        <v>47.4</v>
      </c>
      <c r="N603" s="9">
        <f>line_productivity[[#This Row],[total downtime in min 2]]/60</f>
        <v>0.78999999999999992</v>
      </c>
      <c r="O603" s="9">
        <f>IF(line_productivity[[#This Row],[total downtime in hrs]]&gt;line_productivity[[#This Row],[working hours of operator]],line_productivity[[#This Row],[working hours of operator]],line_productivity[[#This Row],[total downtime in hrs]])</f>
        <v>0.78999999999999992</v>
      </c>
      <c r="P603" s="9">
        <f>IF(line_productivity[[#This Row],[working hours of operator]]=line_productivity[[#This Row],[total downtime in hr2]],(line_productivity[[#This Row],[working hours of operator]]+line_productivity[[#This Row],[total downtime in hr2]])*0.9,line_productivity[[#This Row],[working hours of operator]])</f>
        <v>2.6063108333333345</v>
      </c>
    </row>
    <row r="604" spans="1:16" x14ac:dyDescent="0.25">
      <c r="A604" s="10">
        <v>45679</v>
      </c>
      <c r="B604" t="s">
        <v>20</v>
      </c>
      <c r="C604" s="8">
        <v>422713</v>
      </c>
      <c r="D604" t="s">
        <v>50</v>
      </c>
      <c r="E604" s="26" t="s">
        <v>126</v>
      </c>
      <c r="F604" s="25" t="s">
        <v>1093</v>
      </c>
      <c r="G604" s="13">
        <v>1</v>
      </c>
      <c r="H604" s="13">
        <f>line_downtime[[#This Row],[total downtime in mins]]</f>
        <v>40.200000000000003</v>
      </c>
      <c r="I604" s="18" t="s">
        <v>72</v>
      </c>
      <c r="J604" t="str">
        <f t="shared" si="9"/>
        <v>Morning Shift</v>
      </c>
      <c r="K604" s="9">
        <f>IF(line_productivity[[#This Row],[End time]]&lt;line_productivity[[#This Row],[Start Time]],((line_productivity[[#This Row],[End time]]+1)-line_productivity[[#This Row],[Start Time]])*24,(line_productivity[[#This Row],[End time]]-line_productivity[[#This Row],[Start Time]])*24)</f>
        <v>2.7835147222222218</v>
      </c>
      <c r="L604" s="9">
        <f>MAX(0,line_productivity[[#This Row],[working hours3]]-line_productivity[[#This Row],[total downtime in hr2]])</f>
        <v>2.1135147222222219</v>
      </c>
      <c r="M604" s="13">
        <f>IF(line_productivity[[#This Row],[Total downtime in min]]&gt;85,85,line_productivity[[#This Row],[Total downtime in min]])</f>
        <v>40.200000000000003</v>
      </c>
      <c r="N604" s="9">
        <f>line_productivity[[#This Row],[total downtime in min 2]]/60</f>
        <v>0.67</v>
      </c>
      <c r="O604" s="9">
        <f>IF(line_productivity[[#This Row],[total downtime in hrs]]&gt;line_productivity[[#This Row],[working hours of operator]],line_productivity[[#This Row],[working hours of operator]],line_productivity[[#This Row],[total downtime in hrs]])</f>
        <v>0.67</v>
      </c>
      <c r="P604" s="9">
        <f>IF(line_productivity[[#This Row],[working hours of operator]]=line_productivity[[#This Row],[total downtime in hr2]],(line_productivity[[#This Row],[working hours of operator]]+line_productivity[[#This Row],[total downtime in hr2]])*0.9,line_productivity[[#This Row],[working hours of operator]])</f>
        <v>2.7835147222222218</v>
      </c>
    </row>
    <row r="605" spans="1:16" x14ac:dyDescent="0.25">
      <c r="A605" s="10">
        <v>45679</v>
      </c>
      <c r="B605" t="s">
        <v>22</v>
      </c>
      <c r="C605" s="8">
        <v>422714</v>
      </c>
      <c r="D605" t="s">
        <v>51</v>
      </c>
      <c r="E605" s="26" t="s">
        <v>1094</v>
      </c>
      <c r="F605" s="25" t="s">
        <v>1095</v>
      </c>
      <c r="G605" s="13">
        <v>1</v>
      </c>
      <c r="H605" s="13">
        <f>line_downtime[[#This Row],[total downtime in mins]]</f>
        <v>41.4</v>
      </c>
      <c r="I605" s="18" t="s">
        <v>90</v>
      </c>
      <c r="J605" t="str">
        <f t="shared" si="9"/>
        <v>Morning Shift</v>
      </c>
      <c r="K605" s="9">
        <f>IF(line_productivity[[#This Row],[End time]]&lt;line_productivity[[#This Row],[Start Time]],((line_productivity[[#This Row],[End time]]+1)-line_productivity[[#This Row],[Start Time]])*24,(line_productivity[[#This Row],[End time]]-line_productivity[[#This Row],[Start Time]])*24)</f>
        <v>2.2117141666666673</v>
      </c>
      <c r="L605" s="9">
        <f>MAX(0,line_productivity[[#This Row],[working hours3]]-line_productivity[[#This Row],[total downtime in hr2]])</f>
        <v>1.5217141666666674</v>
      </c>
      <c r="M605" s="13">
        <f>IF(line_productivity[[#This Row],[Total downtime in min]]&gt;85,85,line_productivity[[#This Row],[Total downtime in min]])</f>
        <v>41.4</v>
      </c>
      <c r="N605" s="9">
        <f>line_productivity[[#This Row],[total downtime in min 2]]/60</f>
        <v>0.69</v>
      </c>
      <c r="O605" s="9">
        <f>IF(line_productivity[[#This Row],[total downtime in hrs]]&gt;line_productivity[[#This Row],[working hours of operator]],line_productivity[[#This Row],[working hours of operator]],line_productivity[[#This Row],[total downtime in hrs]])</f>
        <v>0.69</v>
      </c>
      <c r="P605" s="9">
        <f>IF(line_productivity[[#This Row],[working hours of operator]]=line_productivity[[#This Row],[total downtime in hr2]],(line_productivity[[#This Row],[working hours of operator]]+line_productivity[[#This Row],[total downtime in hr2]])*0.9,line_productivity[[#This Row],[working hours of operator]])</f>
        <v>2.2117141666666673</v>
      </c>
    </row>
    <row r="606" spans="1:16" x14ac:dyDescent="0.25">
      <c r="A606" s="10">
        <v>45679</v>
      </c>
      <c r="B606" t="s">
        <v>23</v>
      </c>
      <c r="C606" s="8">
        <v>422715</v>
      </c>
      <c r="D606" t="s">
        <v>46</v>
      </c>
      <c r="E606" s="26" t="s">
        <v>1096</v>
      </c>
      <c r="F606" s="25" t="s">
        <v>1097</v>
      </c>
      <c r="G606" s="13">
        <v>1.6333333333333331</v>
      </c>
      <c r="H606" s="13">
        <f>line_downtime[[#This Row],[total downtime in mins]]</f>
        <v>39.6</v>
      </c>
      <c r="I606" s="18" t="s">
        <v>72</v>
      </c>
      <c r="J606" t="str">
        <f t="shared" si="9"/>
        <v>Morning Shift</v>
      </c>
      <c r="K606" s="9">
        <f>IF(line_productivity[[#This Row],[End time]]&lt;line_productivity[[#This Row],[Start Time]],((line_productivity[[#This Row],[End time]]+1)-line_productivity[[#This Row],[Start Time]])*24,(line_productivity[[#This Row],[End time]]-line_productivity[[#This Row],[Start Time]])*24)</f>
        <v>3.0426355555555551</v>
      </c>
      <c r="L606" s="9">
        <f>MAX(0,line_productivity[[#This Row],[working hours3]]-line_productivity[[#This Row],[total downtime in hr2]])</f>
        <v>2.382635555555555</v>
      </c>
      <c r="M606" s="13">
        <f>IF(line_productivity[[#This Row],[Total downtime in min]]&gt;85,85,line_productivity[[#This Row],[Total downtime in min]])</f>
        <v>39.6</v>
      </c>
      <c r="N606" s="9">
        <f>line_productivity[[#This Row],[total downtime in min 2]]/60</f>
        <v>0.66</v>
      </c>
      <c r="O606" s="9">
        <f>IF(line_productivity[[#This Row],[total downtime in hrs]]&gt;line_productivity[[#This Row],[working hours of operator]],line_productivity[[#This Row],[working hours of operator]],line_productivity[[#This Row],[total downtime in hrs]])</f>
        <v>0.66</v>
      </c>
      <c r="P606" s="9">
        <f>IF(line_productivity[[#This Row],[working hours of operator]]=line_productivity[[#This Row],[total downtime in hr2]],(line_productivity[[#This Row],[working hours of operator]]+line_productivity[[#This Row],[total downtime in hr2]])*0.9,line_productivity[[#This Row],[working hours of operator]])</f>
        <v>3.0426355555555551</v>
      </c>
    </row>
    <row r="607" spans="1:16" x14ac:dyDescent="0.25">
      <c r="A607" s="10">
        <v>45679</v>
      </c>
      <c r="B607" t="s">
        <v>18</v>
      </c>
      <c r="C607" s="8">
        <v>422716</v>
      </c>
      <c r="D607" t="s">
        <v>51</v>
      </c>
      <c r="E607" s="26" t="s">
        <v>1098</v>
      </c>
      <c r="F607" s="25" t="s">
        <v>1099</v>
      </c>
      <c r="G607" s="13">
        <v>1</v>
      </c>
      <c r="H607" s="13">
        <f>line_downtime[[#This Row],[total downtime in mins]]</f>
        <v>19.2</v>
      </c>
      <c r="I607" s="18" t="s">
        <v>86</v>
      </c>
      <c r="J607" t="str">
        <f t="shared" si="9"/>
        <v>Evening Shift</v>
      </c>
      <c r="K607" s="9">
        <f>IF(line_productivity[[#This Row],[End time]]&lt;line_productivity[[#This Row],[Start Time]],((line_productivity[[#This Row],[End time]]+1)-line_productivity[[#This Row],[Start Time]])*24,(line_productivity[[#This Row],[End time]]-line_productivity[[#This Row],[Start Time]])*24)</f>
        <v>2.2203772222222247</v>
      </c>
      <c r="L607" s="9">
        <f>MAX(0,line_productivity[[#This Row],[working hours3]]-line_productivity[[#This Row],[total downtime in hr2]])</f>
        <v>1.9003772222222246</v>
      </c>
      <c r="M607" s="13">
        <f>IF(line_productivity[[#This Row],[Total downtime in min]]&gt;85,85,line_productivity[[#This Row],[Total downtime in min]])</f>
        <v>19.2</v>
      </c>
      <c r="N607" s="9">
        <f>line_productivity[[#This Row],[total downtime in min 2]]/60</f>
        <v>0.32</v>
      </c>
      <c r="O607" s="9">
        <f>IF(line_productivity[[#This Row],[total downtime in hrs]]&gt;line_productivity[[#This Row],[working hours of operator]],line_productivity[[#This Row],[working hours of operator]],line_productivity[[#This Row],[total downtime in hrs]])</f>
        <v>0.32</v>
      </c>
      <c r="P607" s="9">
        <f>IF(line_productivity[[#This Row],[working hours of operator]]=line_productivity[[#This Row],[total downtime in hr2]],(line_productivity[[#This Row],[working hours of operator]]+line_productivity[[#This Row],[total downtime in hr2]])*0.9,line_productivity[[#This Row],[working hours of operator]])</f>
        <v>2.2203772222222247</v>
      </c>
    </row>
    <row r="608" spans="1:16" x14ac:dyDescent="0.25">
      <c r="A608" s="10">
        <v>45680</v>
      </c>
      <c r="B608" t="s">
        <v>20</v>
      </c>
      <c r="C608" s="8">
        <v>422717</v>
      </c>
      <c r="D608" t="s">
        <v>49</v>
      </c>
      <c r="E608" s="26" t="s">
        <v>126</v>
      </c>
      <c r="F608" s="25" t="s">
        <v>1100</v>
      </c>
      <c r="G608" s="13">
        <v>1</v>
      </c>
      <c r="H608" s="13">
        <f>line_downtime[[#This Row],[total downtime in mins]]</f>
        <v>21.599999999999998</v>
      </c>
      <c r="I608" s="18" t="s">
        <v>99</v>
      </c>
      <c r="J608" t="str">
        <f t="shared" si="9"/>
        <v>Morning Shift</v>
      </c>
      <c r="K608" s="9">
        <f>IF(line_productivity[[#This Row],[End time]]&lt;line_productivity[[#This Row],[Start Time]],((line_productivity[[#This Row],[End time]]+1)-line_productivity[[#This Row],[Start Time]])*24,(line_productivity[[#This Row],[End time]]-line_productivity[[#This Row],[Start Time]])*24)</f>
        <v>2.0088072222222229</v>
      </c>
      <c r="L608" s="9">
        <f>MAX(0,line_productivity[[#This Row],[working hours3]]-line_productivity[[#This Row],[total downtime in hr2]])</f>
        <v>1.648807222222223</v>
      </c>
      <c r="M608" s="13">
        <f>IF(line_productivity[[#This Row],[Total downtime in min]]&gt;85,85,line_productivity[[#This Row],[Total downtime in min]])</f>
        <v>21.599999999999998</v>
      </c>
      <c r="N608" s="9">
        <f>line_productivity[[#This Row],[total downtime in min 2]]/60</f>
        <v>0.36</v>
      </c>
      <c r="O608" s="9">
        <f>IF(line_productivity[[#This Row],[total downtime in hrs]]&gt;line_productivity[[#This Row],[working hours of operator]],line_productivity[[#This Row],[working hours of operator]],line_productivity[[#This Row],[total downtime in hrs]])</f>
        <v>0.36</v>
      </c>
      <c r="P608" s="9">
        <f>IF(line_productivity[[#This Row],[working hours of operator]]=line_productivity[[#This Row],[total downtime in hr2]],(line_productivity[[#This Row],[working hours of operator]]+line_productivity[[#This Row],[total downtime in hr2]])*0.9,line_productivity[[#This Row],[working hours of operator]])</f>
        <v>2.0088072222222229</v>
      </c>
    </row>
    <row r="609" spans="1:16" x14ac:dyDescent="0.25">
      <c r="A609" s="10">
        <v>45680</v>
      </c>
      <c r="B609" t="s">
        <v>23</v>
      </c>
      <c r="C609" s="8">
        <v>422718</v>
      </c>
      <c r="D609" t="s">
        <v>48</v>
      </c>
      <c r="E609" s="26" t="s">
        <v>1101</v>
      </c>
      <c r="F609" s="25" t="s">
        <v>1102</v>
      </c>
      <c r="G609" s="13">
        <v>1.6333333333333331</v>
      </c>
      <c r="H609" s="13">
        <f>line_downtime[[#This Row],[total downtime in mins]]</f>
        <v>16.8</v>
      </c>
      <c r="I609" s="18" t="s">
        <v>92</v>
      </c>
      <c r="J609" t="str">
        <f t="shared" si="9"/>
        <v>Morning Shift</v>
      </c>
      <c r="K609" s="9">
        <f>IF(line_productivity[[#This Row],[End time]]&lt;line_productivity[[#This Row],[Start Time]],((line_productivity[[#This Row],[End time]]+1)-line_productivity[[#This Row],[Start Time]])*24,(line_productivity[[#This Row],[End time]]-line_productivity[[#This Row],[Start Time]])*24)</f>
        <v>3.4457655555555529</v>
      </c>
      <c r="L609" s="9">
        <f>MAX(0,line_productivity[[#This Row],[working hours3]]-line_productivity[[#This Row],[total downtime in hr2]])</f>
        <v>3.1657655555555531</v>
      </c>
      <c r="M609" s="13">
        <f>IF(line_productivity[[#This Row],[Total downtime in min]]&gt;85,85,line_productivity[[#This Row],[Total downtime in min]])</f>
        <v>16.8</v>
      </c>
      <c r="N609" s="9">
        <f>line_productivity[[#This Row],[total downtime in min 2]]/60</f>
        <v>0.28000000000000003</v>
      </c>
      <c r="O609" s="9">
        <f>IF(line_productivity[[#This Row],[total downtime in hrs]]&gt;line_productivity[[#This Row],[working hours of operator]],line_productivity[[#This Row],[working hours of operator]],line_productivity[[#This Row],[total downtime in hrs]])</f>
        <v>0.28000000000000003</v>
      </c>
      <c r="P609" s="9">
        <f>IF(line_productivity[[#This Row],[working hours of operator]]=line_productivity[[#This Row],[total downtime in hr2]],(line_productivity[[#This Row],[working hours of operator]]+line_productivity[[#This Row],[total downtime in hr2]])*0.9,line_productivity[[#This Row],[working hours of operator]])</f>
        <v>3.4457655555555529</v>
      </c>
    </row>
    <row r="610" spans="1:16" x14ac:dyDescent="0.25">
      <c r="A610" s="10">
        <v>45680</v>
      </c>
      <c r="B610" t="s">
        <v>19</v>
      </c>
      <c r="C610" s="8">
        <v>422719</v>
      </c>
      <c r="D610" t="s">
        <v>44</v>
      </c>
      <c r="E610" s="26" t="s">
        <v>1103</v>
      </c>
      <c r="F610" s="25" t="s">
        <v>1104</v>
      </c>
      <c r="G610" s="13">
        <v>1</v>
      </c>
      <c r="H610" s="13">
        <f>line_downtime[[#This Row],[total downtime in mins]]</f>
        <v>36.6</v>
      </c>
      <c r="I610" s="18" t="s">
        <v>70</v>
      </c>
      <c r="J610" t="str">
        <f t="shared" si="9"/>
        <v>Morning Shift</v>
      </c>
      <c r="K610" s="9">
        <f>IF(line_productivity[[#This Row],[End time]]&lt;line_productivity[[#This Row],[Start Time]],((line_productivity[[#This Row],[End time]]+1)-line_productivity[[#This Row],[Start Time]])*24,(line_productivity[[#This Row],[End time]]-line_productivity[[#This Row],[Start Time]])*24)</f>
        <v>2.7179858333333327</v>
      </c>
      <c r="L610" s="9">
        <f>MAX(0,line_productivity[[#This Row],[working hours3]]-line_productivity[[#This Row],[total downtime in hr2]])</f>
        <v>2.1079858333333328</v>
      </c>
      <c r="M610" s="13">
        <f>IF(line_productivity[[#This Row],[Total downtime in min]]&gt;85,85,line_productivity[[#This Row],[Total downtime in min]])</f>
        <v>36.6</v>
      </c>
      <c r="N610" s="9">
        <f>line_productivity[[#This Row],[total downtime in min 2]]/60</f>
        <v>0.61</v>
      </c>
      <c r="O610" s="9">
        <f>IF(line_productivity[[#This Row],[total downtime in hrs]]&gt;line_productivity[[#This Row],[working hours of operator]],line_productivity[[#This Row],[working hours of operator]],line_productivity[[#This Row],[total downtime in hrs]])</f>
        <v>0.61</v>
      </c>
      <c r="P610" s="9">
        <f>IF(line_productivity[[#This Row],[working hours of operator]]=line_productivity[[#This Row],[total downtime in hr2]],(line_productivity[[#This Row],[working hours of operator]]+line_productivity[[#This Row],[total downtime in hr2]])*0.9,line_productivity[[#This Row],[working hours of operator]])</f>
        <v>2.7179858333333327</v>
      </c>
    </row>
    <row r="611" spans="1:16" x14ac:dyDescent="0.25">
      <c r="A611" s="10">
        <v>45680</v>
      </c>
      <c r="B611" t="s">
        <v>19</v>
      </c>
      <c r="C611" s="8">
        <v>422720</v>
      </c>
      <c r="D611" t="s">
        <v>45</v>
      </c>
      <c r="E611" s="26" t="s">
        <v>1105</v>
      </c>
      <c r="F611" s="25" t="s">
        <v>1106</v>
      </c>
      <c r="G611" s="13">
        <v>1</v>
      </c>
      <c r="H611" s="13">
        <f>line_downtime[[#This Row],[total downtime in mins]]</f>
        <v>28.200000000000003</v>
      </c>
      <c r="I611" s="18" t="s">
        <v>76</v>
      </c>
      <c r="J611" t="str">
        <f t="shared" si="9"/>
        <v>Evening Shift</v>
      </c>
      <c r="K611" s="9">
        <f>IF(line_productivity[[#This Row],[End time]]&lt;line_productivity[[#This Row],[Start Time]],((line_productivity[[#This Row],[End time]]+1)-line_productivity[[#This Row],[Start Time]])*24,(line_productivity[[#This Row],[End time]]-line_productivity[[#This Row],[Start Time]])*24)</f>
        <v>2.6389388888888883</v>
      </c>
      <c r="L611" s="9">
        <f>MAX(0,line_productivity[[#This Row],[working hours3]]-line_productivity[[#This Row],[total downtime in hr2]])</f>
        <v>2.1689388888888881</v>
      </c>
      <c r="M611" s="13">
        <f>IF(line_productivity[[#This Row],[Total downtime in min]]&gt;85,85,line_productivity[[#This Row],[Total downtime in min]])</f>
        <v>28.200000000000003</v>
      </c>
      <c r="N611" s="9">
        <f>line_productivity[[#This Row],[total downtime in min 2]]/60</f>
        <v>0.47000000000000003</v>
      </c>
      <c r="O611" s="9">
        <f>IF(line_productivity[[#This Row],[total downtime in hrs]]&gt;line_productivity[[#This Row],[working hours of operator]],line_productivity[[#This Row],[working hours of operator]],line_productivity[[#This Row],[total downtime in hrs]])</f>
        <v>0.47000000000000003</v>
      </c>
      <c r="P611" s="9">
        <f>IF(line_productivity[[#This Row],[working hours of operator]]=line_productivity[[#This Row],[total downtime in hr2]],(line_productivity[[#This Row],[working hours of operator]]+line_productivity[[#This Row],[total downtime in hr2]])*0.9,line_productivity[[#This Row],[working hours of operator]])</f>
        <v>2.6389388888888883</v>
      </c>
    </row>
    <row r="612" spans="1:16" x14ac:dyDescent="0.25">
      <c r="A612" s="10">
        <v>45681</v>
      </c>
      <c r="B612" t="s">
        <v>22</v>
      </c>
      <c r="C612" s="8">
        <v>422721</v>
      </c>
      <c r="D612" t="s">
        <v>47</v>
      </c>
      <c r="E612" s="26" t="s">
        <v>126</v>
      </c>
      <c r="F612" s="25" t="s">
        <v>1107</v>
      </c>
      <c r="G612" s="13">
        <v>1</v>
      </c>
      <c r="H612" s="13">
        <f>line_downtime[[#This Row],[total downtime in mins]]</f>
        <v>27</v>
      </c>
      <c r="I612" s="18" t="s">
        <v>88</v>
      </c>
      <c r="J612" t="str">
        <f t="shared" si="9"/>
        <v>Morning Shift</v>
      </c>
      <c r="K612" s="9">
        <f>IF(line_productivity[[#This Row],[End time]]&lt;line_productivity[[#This Row],[Start Time]],((line_productivity[[#This Row],[End time]]+1)-line_productivity[[#This Row],[Start Time]])*24,(line_productivity[[#This Row],[End time]]-line_productivity[[#This Row],[Start Time]])*24)</f>
        <v>2.002366388888889</v>
      </c>
      <c r="L612" s="9">
        <f>MAX(0,line_productivity[[#This Row],[working hours3]]-line_productivity[[#This Row],[total downtime in hr2]])</f>
        <v>1.552366388888889</v>
      </c>
      <c r="M612" s="13">
        <f>IF(line_productivity[[#This Row],[Total downtime in min]]&gt;85,85,line_productivity[[#This Row],[Total downtime in min]])</f>
        <v>27</v>
      </c>
      <c r="N612" s="9">
        <f>line_productivity[[#This Row],[total downtime in min 2]]/60</f>
        <v>0.45</v>
      </c>
      <c r="O612" s="9">
        <f>IF(line_productivity[[#This Row],[total downtime in hrs]]&gt;line_productivity[[#This Row],[working hours of operator]],line_productivity[[#This Row],[working hours of operator]],line_productivity[[#This Row],[total downtime in hrs]])</f>
        <v>0.45</v>
      </c>
      <c r="P612" s="9">
        <f>IF(line_productivity[[#This Row],[working hours of operator]]=line_productivity[[#This Row],[total downtime in hr2]],(line_productivity[[#This Row],[working hours of operator]]+line_productivity[[#This Row],[total downtime in hr2]])*0.9,line_productivity[[#This Row],[working hours of operator]])</f>
        <v>2.002366388888889</v>
      </c>
    </row>
    <row r="613" spans="1:16" x14ac:dyDescent="0.25">
      <c r="A613" s="10">
        <v>45681</v>
      </c>
      <c r="B613" t="s">
        <v>23</v>
      </c>
      <c r="C613" s="8">
        <v>422722</v>
      </c>
      <c r="D613" t="s">
        <v>47</v>
      </c>
      <c r="E613" s="26" t="s">
        <v>1108</v>
      </c>
      <c r="F613" s="25" t="s">
        <v>1109</v>
      </c>
      <c r="G613" s="13">
        <v>1.6333333333333331</v>
      </c>
      <c r="H613" s="13">
        <f>line_downtime[[#This Row],[total downtime in mins]]</f>
        <v>27</v>
      </c>
      <c r="I613" s="18" t="s">
        <v>83</v>
      </c>
      <c r="J613" t="str">
        <f t="shared" si="9"/>
        <v>Morning Shift</v>
      </c>
      <c r="K613" s="9">
        <f>IF(line_productivity[[#This Row],[End time]]&lt;line_productivity[[#This Row],[Start Time]],((line_productivity[[#This Row],[End time]]+1)-line_productivity[[#This Row],[Start Time]])*24,(line_productivity[[#This Row],[End time]]-line_productivity[[#This Row],[Start Time]])*24)</f>
        <v>3.2573036111111131</v>
      </c>
      <c r="L613" s="9">
        <f>MAX(0,line_productivity[[#This Row],[working hours3]]-line_productivity[[#This Row],[total downtime in hr2]])</f>
        <v>2.8073036111111129</v>
      </c>
      <c r="M613" s="13">
        <f>IF(line_productivity[[#This Row],[Total downtime in min]]&gt;85,85,line_productivity[[#This Row],[Total downtime in min]])</f>
        <v>27</v>
      </c>
      <c r="N613" s="9">
        <f>line_productivity[[#This Row],[total downtime in min 2]]/60</f>
        <v>0.45</v>
      </c>
      <c r="O613" s="9">
        <f>IF(line_productivity[[#This Row],[total downtime in hrs]]&gt;line_productivity[[#This Row],[working hours of operator]],line_productivity[[#This Row],[working hours of operator]],line_productivity[[#This Row],[total downtime in hrs]])</f>
        <v>0.45</v>
      </c>
      <c r="P613" s="9">
        <f>IF(line_productivity[[#This Row],[working hours of operator]]=line_productivity[[#This Row],[total downtime in hr2]],(line_productivity[[#This Row],[working hours of operator]]+line_productivity[[#This Row],[total downtime in hr2]])*0.9,line_productivity[[#This Row],[working hours of operator]])</f>
        <v>3.2573036111111131</v>
      </c>
    </row>
    <row r="614" spans="1:16" x14ac:dyDescent="0.25">
      <c r="A614" s="10">
        <v>45681</v>
      </c>
      <c r="B614" t="s">
        <v>18</v>
      </c>
      <c r="C614" s="8">
        <v>422723</v>
      </c>
      <c r="D614" t="s">
        <v>52</v>
      </c>
      <c r="E614" s="26" t="s">
        <v>1110</v>
      </c>
      <c r="F614" s="25" t="s">
        <v>1111</v>
      </c>
      <c r="G614" s="13">
        <v>1</v>
      </c>
      <c r="H614" s="13">
        <f>line_downtime[[#This Row],[total downtime in mins]]</f>
        <v>33</v>
      </c>
      <c r="I614" s="18" t="s">
        <v>95</v>
      </c>
      <c r="J614" t="str">
        <f t="shared" si="9"/>
        <v>Morning Shift</v>
      </c>
      <c r="K614" s="9">
        <f>IF(line_productivity[[#This Row],[End time]]&lt;line_productivity[[#This Row],[Start Time]],((line_productivity[[#This Row],[End time]]+1)-line_productivity[[#This Row],[Start Time]])*24,(line_productivity[[#This Row],[End time]]-line_productivity[[#This Row],[Start Time]])*24)</f>
        <v>2.6354363888888876</v>
      </c>
      <c r="L614" s="9">
        <f>MAX(0,line_productivity[[#This Row],[working hours3]]-line_productivity[[#This Row],[total downtime in hr2]])</f>
        <v>2.0854363888888878</v>
      </c>
      <c r="M614" s="13">
        <f>IF(line_productivity[[#This Row],[Total downtime in min]]&gt;85,85,line_productivity[[#This Row],[Total downtime in min]])</f>
        <v>33</v>
      </c>
      <c r="N614" s="9">
        <f>line_productivity[[#This Row],[total downtime in min 2]]/60</f>
        <v>0.55000000000000004</v>
      </c>
      <c r="O614" s="9">
        <f>IF(line_productivity[[#This Row],[total downtime in hrs]]&gt;line_productivity[[#This Row],[working hours of operator]],line_productivity[[#This Row],[working hours of operator]],line_productivity[[#This Row],[total downtime in hrs]])</f>
        <v>0.55000000000000004</v>
      </c>
      <c r="P614" s="9">
        <f>IF(line_productivity[[#This Row],[working hours of operator]]=line_productivity[[#This Row],[total downtime in hr2]],(line_productivity[[#This Row],[working hours of operator]]+line_productivity[[#This Row],[total downtime in hr2]])*0.9,line_productivity[[#This Row],[working hours of operator]])</f>
        <v>2.6354363888888876</v>
      </c>
    </row>
    <row r="615" spans="1:16" x14ac:dyDescent="0.25">
      <c r="A615" s="10">
        <v>45681</v>
      </c>
      <c r="B615" t="s">
        <v>22</v>
      </c>
      <c r="C615" s="8">
        <v>422724</v>
      </c>
      <c r="D615" t="s">
        <v>49</v>
      </c>
      <c r="E615" s="26" t="s">
        <v>1112</v>
      </c>
      <c r="F615" s="25" t="s">
        <v>1113</v>
      </c>
      <c r="G615" s="13">
        <v>1</v>
      </c>
      <c r="H615" s="13">
        <f>line_downtime[[#This Row],[total downtime in mins]]</f>
        <v>18.600000000000001</v>
      </c>
      <c r="I615" s="18" t="s">
        <v>88</v>
      </c>
      <c r="J615" t="str">
        <f t="shared" si="9"/>
        <v>Evening Shift</v>
      </c>
      <c r="K615" s="9">
        <f>IF(line_productivity[[#This Row],[End time]]&lt;line_productivity[[#This Row],[Start Time]],((line_productivity[[#This Row],[End time]]+1)-line_productivity[[#This Row],[Start Time]])*24,(line_productivity[[#This Row],[End time]]-line_productivity[[#This Row],[Start Time]])*24)</f>
        <v>2.4785780555555572</v>
      </c>
      <c r="L615" s="9">
        <f>MAX(0,line_productivity[[#This Row],[working hours3]]-line_productivity[[#This Row],[total downtime in hr2]])</f>
        <v>2.1685780555555572</v>
      </c>
      <c r="M615" s="13">
        <f>IF(line_productivity[[#This Row],[Total downtime in min]]&gt;85,85,line_productivity[[#This Row],[Total downtime in min]])</f>
        <v>18.600000000000001</v>
      </c>
      <c r="N615" s="9">
        <f>line_productivity[[#This Row],[total downtime in min 2]]/60</f>
        <v>0.31</v>
      </c>
      <c r="O615" s="9">
        <f>IF(line_productivity[[#This Row],[total downtime in hrs]]&gt;line_productivity[[#This Row],[working hours of operator]],line_productivity[[#This Row],[working hours of operator]],line_productivity[[#This Row],[total downtime in hrs]])</f>
        <v>0.31</v>
      </c>
      <c r="P615" s="9">
        <f>IF(line_productivity[[#This Row],[working hours of operator]]=line_productivity[[#This Row],[total downtime in hr2]],(line_productivity[[#This Row],[working hours of operator]]+line_productivity[[#This Row],[total downtime in hr2]])*0.9,line_productivity[[#This Row],[working hours of operator]])</f>
        <v>2.4785780555555572</v>
      </c>
    </row>
    <row r="616" spans="1:16" x14ac:dyDescent="0.25">
      <c r="A616" s="10">
        <v>45682</v>
      </c>
      <c r="B616" t="s">
        <v>21</v>
      </c>
      <c r="C616" s="8">
        <v>422725</v>
      </c>
      <c r="D616" t="s">
        <v>49</v>
      </c>
      <c r="E616" s="26" t="s">
        <v>126</v>
      </c>
      <c r="F616" s="25" t="s">
        <v>1114</v>
      </c>
      <c r="G616" s="13">
        <v>1</v>
      </c>
      <c r="H616" s="13">
        <f>line_downtime[[#This Row],[total downtime in mins]]</f>
        <v>57.6</v>
      </c>
      <c r="I616" s="18" t="s">
        <v>88</v>
      </c>
      <c r="J616" t="str">
        <f t="shared" si="9"/>
        <v>Morning Shift</v>
      </c>
      <c r="K616" s="9">
        <f>IF(line_productivity[[#This Row],[End time]]&lt;line_productivity[[#This Row],[Start Time]],((line_productivity[[#This Row],[End time]]+1)-line_productivity[[#This Row],[Start Time]])*24,(line_productivity[[#This Row],[End time]]-line_productivity[[#This Row],[Start Time]])*24)</f>
        <v>2.0416872222222224</v>
      </c>
      <c r="L616" s="9">
        <f>MAX(0,line_productivity[[#This Row],[working hours3]]-line_productivity[[#This Row],[total downtime in hr2]])</f>
        <v>1.0816872222222225</v>
      </c>
      <c r="M616" s="13">
        <f>IF(line_productivity[[#This Row],[Total downtime in min]]&gt;85,85,line_productivity[[#This Row],[Total downtime in min]])</f>
        <v>57.6</v>
      </c>
      <c r="N616" s="9">
        <f>line_productivity[[#This Row],[total downtime in min 2]]/60</f>
        <v>0.96000000000000008</v>
      </c>
      <c r="O616" s="9">
        <f>IF(line_productivity[[#This Row],[total downtime in hrs]]&gt;line_productivity[[#This Row],[working hours of operator]],line_productivity[[#This Row],[working hours of operator]],line_productivity[[#This Row],[total downtime in hrs]])</f>
        <v>0.96000000000000008</v>
      </c>
      <c r="P616" s="9">
        <f>IF(line_productivity[[#This Row],[working hours of operator]]=line_productivity[[#This Row],[total downtime in hr2]],(line_productivity[[#This Row],[working hours of operator]]+line_productivity[[#This Row],[total downtime in hr2]])*0.9,line_productivity[[#This Row],[working hours of operator]])</f>
        <v>2.0416872222222224</v>
      </c>
    </row>
    <row r="617" spans="1:16" x14ac:dyDescent="0.25">
      <c r="A617" s="10">
        <v>45682</v>
      </c>
      <c r="B617" t="s">
        <v>19</v>
      </c>
      <c r="C617" s="8">
        <v>422726</v>
      </c>
      <c r="D617" t="s">
        <v>43</v>
      </c>
      <c r="E617" s="26" t="s">
        <v>1115</v>
      </c>
      <c r="F617" s="25" t="s">
        <v>1116</v>
      </c>
      <c r="G617" s="13">
        <v>1</v>
      </c>
      <c r="H617" s="13">
        <f>line_downtime[[#This Row],[total downtime in mins]]</f>
        <v>43.8</v>
      </c>
      <c r="I617" s="18" t="s">
        <v>115</v>
      </c>
      <c r="J617" t="str">
        <f t="shared" si="9"/>
        <v>Morning Shift</v>
      </c>
      <c r="K617" s="9">
        <f>IF(line_productivity[[#This Row],[End time]]&lt;line_productivity[[#This Row],[Start Time]],((line_productivity[[#This Row],[End time]]+1)-line_productivity[[#This Row],[Start Time]])*24,(line_productivity[[#This Row],[End time]]-line_productivity[[#This Row],[Start Time]])*24)</f>
        <v>2.350968333333332</v>
      </c>
      <c r="L617" s="9">
        <f>MAX(0,line_productivity[[#This Row],[working hours3]]-line_productivity[[#This Row],[total downtime in hr2]])</f>
        <v>1.620968333333332</v>
      </c>
      <c r="M617" s="13">
        <f>IF(line_productivity[[#This Row],[Total downtime in min]]&gt;85,85,line_productivity[[#This Row],[Total downtime in min]])</f>
        <v>43.8</v>
      </c>
      <c r="N617" s="9">
        <f>line_productivity[[#This Row],[total downtime in min 2]]/60</f>
        <v>0.73</v>
      </c>
      <c r="O617" s="9">
        <f>IF(line_productivity[[#This Row],[total downtime in hrs]]&gt;line_productivity[[#This Row],[working hours of operator]],line_productivity[[#This Row],[working hours of operator]],line_productivity[[#This Row],[total downtime in hrs]])</f>
        <v>0.73</v>
      </c>
      <c r="P617" s="9">
        <f>IF(line_productivity[[#This Row],[working hours of operator]]=line_productivity[[#This Row],[total downtime in hr2]],(line_productivity[[#This Row],[working hours of operator]]+line_productivity[[#This Row],[total downtime in hr2]])*0.9,line_productivity[[#This Row],[working hours of operator]])</f>
        <v>2.350968333333332</v>
      </c>
    </row>
    <row r="618" spans="1:16" x14ac:dyDescent="0.25">
      <c r="A618" s="10">
        <v>45682</v>
      </c>
      <c r="B618" t="s">
        <v>20</v>
      </c>
      <c r="C618" s="8">
        <v>422727</v>
      </c>
      <c r="D618" t="s">
        <v>47</v>
      </c>
      <c r="E618" s="26" t="s">
        <v>1117</v>
      </c>
      <c r="F618" s="25" t="s">
        <v>1118</v>
      </c>
      <c r="G618" s="13">
        <v>1</v>
      </c>
      <c r="H618" s="13">
        <f>line_downtime[[#This Row],[total downtime in mins]]</f>
        <v>80.399999999999991</v>
      </c>
      <c r="I618" s="18" t="s">
        <v>68</v>
      </c>
      <c r="J618" t="str">
        <f t="shared" si="9"/>
        <v>Morning Shift</v>
      </c>
      <c r="K618" s="9">
        <f>IF(line_productivity[[#This Row],[End time]]&lt;line_productivity[[#This Row],[Start Time]],((line_productivity[[#This Row],[End time]]+1)-line_productivity[[#This Row],[Start Time]])*24,(line_productivity[[#This Row],[End time]]-line_productivity[[#This Row],[Start Time]])*24)</f>
        <v>2.7865194444444441</v>
      </c>
      <c r="L618" s="9">
        <f>MAX(0,line_productivity[[#This Row],[working hours3]]-line_productivity[[#This Row],[total downtime in hr2]])</f>
        <v>1.4465194444444442</v>
      </c>
      <c r="M618" s="13">
        <f>IF(line_productivity[[#This Row],[Total downtime in min]]&gt;85,85,line_productivity[[#This Row],[Total downtime in min]])</f>
        <v>80.399999999999991</v>
      </c>
      <c r="N618" s="9">
        <f>line_productivity[[#This Row],[total downtime in min 2]]/60</f>
        <v>1.3399999999999999</v>
      </c>
      <c r="O618" s="9">
        <f>IF(line_productivity[[#This Row],[total downtime in hrs]]&gt;line_productivity[[#This Row],[working hours of operator]],line_productivity[[#This Row],[working hours of operator]],line_productivity[[#This Row],[total downtime in hrs]])</f>
        <v>1.3399999999999999</v>
      </c>
      <c r="P618" s="9">
        <f>IF(line_productivity[[#This Row],[working hours of operator]]=line_productivity[[#This Row],[total downtime in hr2]],(line_productivity[[#This Row],[working hours of operator]]+line_productivity[[#This Row],[total downtime in hr2]])*0.9,line_productivity[[#This Row],[working hours of operator]])</f>
        <v>2.7865194444444441</v>
      </c>
    </row>
    <row r="619" spans="1:16" x14ac:dyDescent="0.25">
      <c r="A619" s="10">
        <v>45682</v>
      </c>
      <c r="B619" t="s">
        <v>20</v>
      </c>
      <c r="C619" s="8">
        <v>422728</v>
      </c>
      <c r="D619" t="s">
        <v>44</v>
      </c>
      <c r="E619" s="26" t="s">
        <v>1119</v>
      </c>
      <c r="F619" s="25" t="s">
        <v>1120</v>
      </c>
      <c r="G619" s="13">
        <v>1</v>
      </c>
      <c r="H619" s="13">
        <f>line_downtime[[#This Row],[total downtime in mins]]</f>
        <v>120</v>
      </c>
      <c r="I619" s="18" t="s">
        <v>68</v>
      </c>
      <c r="J619" t="str">
        <f t="shared" si="9"/>
        <v>Evening Shift</v>
      </c>
      <c r="K619" s="9">
        <f>IF(line_productivity[[#This Row],[End time]]&lt;line_productivity[[#This Row],[Start Time]],((line_productivity[[#This Row],[End time]]+1)-line_productivity[[#This Row],[Start Time]])*24,(line_productivity[[#This Row],[End time]]-line_productivity[[#This Row],[Start Time]])*24)</f>
        <v>2.4751961111111109</v>
      </c>
      <c r="L619" s="9">
        <f>MAX(0,line_productivity[[#This Row],[working hours3]]-line_productivity[[#This Row],[total downtime in hr2]])</f>
        <v>1.0585294444444442</v>
      </c>
      <c r="M619" s="13">
        <f>IF(line_productivity[[#This Row],[Total downtime in min]]&gt;85,85,line_productivity[[#This Row],[Total downtime in min]])</f>
        <v>85</v>
      </c>
      <c r="N619" s="9">
        <f>line_productivity[[#This Row],[total downtime in min 2]]/60</f>
        <v>1.4166666666666667</v>
      </c>
      <c r="O619" s="9">
        <f>IF(line_productivity[[#This Row],[total downtime in hrs]]&gt;line_productivity[[#This Row],[working hours of operator]],line_productivity[[#This Row],[working hours of operator]],line_productivity[[#This Row],[total downtime in hrs]])</f>
        <v>1.4166666666666667</v>
      </c>
      <c r="P619" s="9">
        <f>IF(line_productivity[[#This Row],[working hours of operator]]=line_productivity[[#This Row],[total downtime in hr2]],(line_productivity[[#This Row],[working hours of operator]]+line_productivity[[#This Row],[total downtime in hr2]])*0.9,line_productivity[[#This Row],[working hours of operator]])</f>
        <v>2.4751961111111109</v>
      </c>
    </row>
    <row r="620" spans="1:16" x14ac:dyDescent="0.25">
      <c r="A620" s="10">
        <v>45683</v>
      </c>
      <c r="B620" t="s">
        <v>18</v>
      </c>
      <c r="C620" s="8">
        <v>422729</v>
      </c>
      <c r="D620" t="s">
        <v>44</v>
      </c>
      <c r="E620" s="26" t="s">
        <v>126</v>
      </c>
      <c r="F620" s="25" t="s">
        <v>1121</v>
      </c>
      <c r="G620" s="13">
        <v>1</v>
      </c>
      <c r="H620" s="13">
        <f>line_downtime[[#This Row],[total downtime in mins]]</f>
        <v>58.199999999999996</v>
      </c>
      <c r="I620" s="18" t="s">
        <v>83</v>
      </c>
      <c r="J620" t="str">
        <f t="shared" si="9"/>
        <v>Morning Shift</v>
      </c>
      <c r="K620" s="9">
        <f>IF(line_productivity[[#This Row],[End time]]&lt;line_productivity[[#This Row],[Start Time]],((line_productivity[[#This Row],[End time]]+1)-line_productivity[[#This Row],[Start Time]])*24,(line_productivity[[#This Row],[End time]]-line_productivity[[#This Row],[Start Time]])*24)</f>
        <v>2.8760733333333341</v>
      </c>
      <c r="L620" s="9">
        <f>MAX(0,line_productivity[[#This Row],[working hours3]]-line_productivity[[#This Row],[total downtime in hr2]])</f>
        <v>1.9060733333333342</v>
      </c>
      <c r="M620" s="13">
        <f>IF(line_productivity[[#This Row],[Total downtime in min]]&gt;85,85,line_productivity[[#This Row],[Total downtime in min]])</f>
        <v>58.199999999999996</v>
      </c>
      <c r="N620" s="9">
        <f>line_productivity[[#This Row],[total downtime in min 2]]/60</f>
        <v>0.97</v>
      </c>
      <c r="O620" s="9">
        <f>IF(line_productivity[[#This Row],[total downtime in hrs]]&gt;line_productivity[[#This Row],[working hours of operator]],line_productivity[[#This Row],[working hours of operator]],line_productivity[[#This Row],[total downtime in hrs]])</f>
        <v>0.97</v>
      </c>
      <c r="P620" s="9">
        <f>IF(line_productivity[[#This Row],[working hours of operator]]=line_productivity[[#This Row],[total downtime in hr2]],(line_productivity[[#This Row],[working hours of operator]]+line_productivity[[#This Row],[total downtime in hr2]])*0.9,line_productivity[[#This Row],[working hours of operator]])</f>
        <v>2.8760733333333341</v>
      </c>
    </row>
    <row r="621" spans="1:16" x14ac:dyDescent="0.25">
      <c r="A621" s="10">
        <v>45683</v>
      </c>
      <c r="B621" t="s">
        <v>18</v>
      </c>
      <c r="C621" s="8">
        <v>422730</v>
      </c>
      <c r="D621" t="s">
        <v>51</v>
      </c>
      <c r="E621" s="26" t="s">
        <v>1122</v>
      </c>
      <c r="F621" s="25" t="s">
        <v>1123</v>
      </c>
      <c r="G621" s="13">
        <v>1</v>
      </c>
      <c r="H621" s="13">
        <f>line_downtime[[#This Row],[total downtime in mins]]</f>
        <v>78.600000000000009</v>
      </c>
      <c r="I621" s="18" t="s">
        <v>90</v>
      </c>
      <c r="J621" t="str">
        <f t="shared" si="9"/>
        <v>Morning Shift</v>
      </c>
      <c r="K621" s="9">
        <f>IF(line_productivity[[#This Row],[End time]]&lt;line_productivity[[#This Row],[Start Time]],((line_productivity[[#This Row],[End time]]+1)-line_productivity[[#This Row],[Start Time]])*24,(line_productivity[[#This Row],[End time]]-line_productivity[[#This Row],[Start Time]])*24)</f>
        <v>2.5684811111111112</v>
      </c>
      <c r="L621" s="9">
        <f>MAX(0,line_productivity[[#This Row],[working hours3]]-line_productivity[[#This Row],[total downtime in hr2]])</f>
        <v>1.2584811111111112</v>
      </c>
      <c r="M621" s="13">
        <f>IF(line_productivity[[#This Row],[Total downtime in min]]&gt;85,85,line_productivity[[#This Row],[Total downtime in min]])</f>
        <v>78.600000000000009</v>
      </c>
      <c r="N621" s="9">
        <f>line_productivity[[#This Row],[total downtime in min 2]]/60</f>
        <v>1.31</v>
      </c>
      <c r="O621" s="9">
        <f>IF(line_productivity[[#This Row],[total downtime in hrs]]&gt;line_productivity[[#This Row],[working hours of operator]],line_productivity[[#This Row],[working hours of operator]],line_productivity[[#This Row],[total downtime in hrs]])</f>
        <v>1.31</v>
      </c>
      <c r="P621" s="9">
        <f>IF(line_productivity[[#This Row],[working hours of operator]]=line_productivity[[#This Row],[total downtime in hr2]],(line_productivity[[#This Row],[working hours of operator]]+line_productivity[[#This Row],[total downtime in hr2]])*0.9,line_productivity[[#This Row],[working hours of operator]])</f>
        <v>2.5684811111111112</v>
      </c>
    </row>
    <row r="622" spans="1:16" x14ac:dyDescent="0.25">
      <c r="A622" s="10">
        <v>45683</v>
      </c>
      <c r="B622" t="s">
        <v>19</v>
      </c>
      <c r="C622" s="8">
        <v>422731</v>
      </c>
      <c r="D622" t="s">
        <v>51</v>
      </c>
      <c r="E622" s="26" t="s">
        <v>1124</v>
      </c>
      <c r="F622" s="25" t="s">
        <v>1125</v>
      </c>
      <c r="G622" s="13">
        <v>1</v>
      </c>
      <c r="H622" s="13">
        <f>line_downtime[[#This Row],[total downtime in mins]]</f>
        <v>26.400000000000002</v>
      </c>
      <c r="I622" s="18" t="s">
        <v>92</v>
      </c>
      <c r="J622" t="str">
        <f t="shared" si="9"/>
        <v>Evening Shift</v>
      </c>
      <c r="K622" s="9">
        <f>IF(line_productivity[[#This Row],[End time]]&lt;line_productivity[[#This Row],[Start Time]],((line_productivity[[#This Row],[End time]]+1)-line_productivity[[#This Row],[Start Time]])*24,(line_productivity[[#This Row],[End time]]-line_productivity[[#This Row],[Start Time]])*24)</f>
        <v>2.848223611111111</v>
      </c>
      <c r="L622" s="9">
        <f>MAX(0,line_productivity[[#This Row],[working hours3]]-line_productivity[[#This Row],[total downtime in hr2]])</f>
        <v>2.4082236111111111</v>
      </c>
      <c r="M622" s="13">
        <f>IF(line_productivity[[#This Row],[Total downtime in min]]&gt;85,85,line_productivity[[#This Row],[Total downtime in min]])</f>
        <v>26.400000000000002</v>
      </c>
      <c r="N622" s="9">
        <f>line_productivity[[#This Row],[total downtime in min 2]]/60</f>
        <v>0.44000000000000006</v>
      </c>
      <c r="O622" s="9">
        <f>IF(line_productivity[[#This Row],[total downtime in hrs]]&gt;line_productivity[[#This Row],[working hours of operator]],line_productivity[[#This Row],[working hours of operator]],line_productivity[[#This Row],[total downtime in hrs]])</f>
        <v>0.44000000000000006</v>
      </c>
      <c r="P622" s="9">
        <f>IF(line_productivity[[#This Row],[working hours of operator]]=line_productivity[[#This Row],[total downtime in hr2]],(line_productivity[[#This Row],[working hours of operator]]+line_productivity[[#This Row],[total downtime in hr2]])*0.9,line_productivity[[#This Row],[working hours of operator]])</f>
        <v>2.848223611111111</v>
      </c>
    </row>
    <row r="623" spans="1:16" x14ac:dyDescent="0.25">
      <c r="A623" s="10">
        <v>45683</v>
      </c>
      <c r="B623" t="s">
        <v>18</v>
      </c>
      <c r="C623" s="8">
        <v>422732</v>
      </c>
      <c r="D623" t="s">
        <v>43</v>
      </c>
      <c r="E623" s="26" t="s">
        <v>1126</v>
      </c>
      <c r="F623" s="25" t="s">
        <v>1127</v>
      </c>
      <c r="G623" s="13">
        <v>1</v>
      </c>
      <c r="H623" s="13">
        <f>line_downtime[[#This Row],[total downtime in mins]]</f>
        <v>21</v>
      </c>
      <c r="I623" s="18" t="s">
        <v>95</v>
      </c>
      <c r="J623" t="str">
        <f t="shared" si="9"/>
        <v>Evening Shift</v>
      </c>
      <c r="K623" s="9">
        <f>IF(line_productivity[[#This Row],[End time]]&lt;line_productivity[[#This Row],[Start Time]],((line_productivity[[#This Row],[End time]]+1)-line_productivity[[#This Row],[Start Time]])*24,(line_productivity[[#This Row],[End time]]-line_productivity[[#This Row],[Start Time]])*24)</f>
        <v>2.2949977777777768</v>
      </c>
      <c r="L623" s="9">
        <f>MAX(0,line_productivity[[#This Row],[working hours3]]-line_productivity[[#This Row],[total downtime in hr2]])</f>
        <v>1.9449977777777767</v>
      </c>
      <c r="M623" s="13">
        <f>IF(line_productivity[[#This Row],[Total downtime in min]]&gt;85,85,line_productivity[[#This Row],[Total downtime in min]])</f>
        <v>21</v>
      </c>
      <c r="N623" s="9">
        <f>line_productivity[[#This Row],[total downtime in min 2]]/60</f>
        <v>0.35</v>
      </c>
      <c r="O623" s="9">
        <f>IF(line_productivity[[#This Row],[total downtime in hrs]]&gt;line_productivity[[#This Row],[working hours of operator]],line_productivity[[#This Row],[working hours of operator]],line_productivity[[#This Row],[total downtime in hrs]])</f>
        <v>0.35</v>
      </c>
      <c r="P623" s="9">
        <f>IF(line_productivity[[#This Row],[working hours of operator]]=line_productivity[[#This Row],[total downtime in hr2]],(line_productivity[[#This Row],[working hours of operator]]+line_productivity[[#This Row],[total downtime in hr2]])*0.9,line_productivity[[#This Row],[working hours of operator]])</f>
        <v>2.2949977777777768</v>
      </c>
    </row>
    <row r="624" spans="1:16" x14ac:dyDescent="0.25">
      <c r="A624" s="10">
        <v>45684</v>
      </c>
      <c r="B624" t="s">
        <v>21</v>
      </c>
      <c r="C624" s="8">
        <v>422733</v>
      </c>
      <c r="D624" t="s">
        <v>47</v>
      </c>
      <c r="E624" s="26" t="s">
        <v>126</v>
      </c>
      <c r="F624" s="25" t="s">
        <v>1128</v>
      </c>
      <c r="G624" s="13">
        <v>1</v>
      </c>
      <c r="H624" s="13">
        <f>line_downtime[[#This Row],[total downtime in mins]]</f>
        <v>33.6</v>
      </c>
      <c r="I624" s="18" t="s">
        <v>78</v>
      </c>
      <c r="J624" t="str">
        <f t="shared" si="9"/>
        <v>Morning Shift</v>
      </c>
      <c r="K624" s="9">
        <f>IF(line_productivity[[#This Row],[End time]]&lt;line_productivity[[#This Row],[Start Time]],((line_productivity[[#This Row],[End time]]+1)-line_productivity[[#This Row],[Start Time]])*24,(line_productivity[[#This Row],[End time]]-line_productivity[[#This Row],[Start Time]])*24)</f>
        <v>2.3062236111111107</v>
      </c>
      <c r="L624" s="9">
        <f>MAX(0,line_productivity[[#This Row],[working hours3]]-line_productivity[[#This Row],[total downtime in hr2]])</f>
        <v>1.7462236111111107</v>
      </c>
      <c r="M624" s="13">
        <f>IF(line_productivity[[#This Row],[Total downtime in min]]&gt;85,85,line_productivity[[#This Row],[Total downtime in min]])</f>
        <v>33.6</v>
      </c>
      <c r="N624" s="9">
        <f>line_productivity[[#This Row],[total downtime in min 2]]/60</f>
        <v>0.56000000000000005</v>
      </c>
      <c r="O624" s="9">
        <f>IF(line_productivity[[#This Row],[total downtime in hrs]]&gt;line_productivity[[#This Row],[working hours of operator]],line_productivity[[#This Row],[working hours of operator]],line_productivity[[#This Row],[total downtime in hrs]])</f>
        <v>0.56000000000000005</v>
      </c>
      <c r="P624" s="9">
        <f>IF(line_productivity[[#This Row],[working hours of operator]]=line_productivity[[#This Row],[total downtime in hr2]],(line_productivity[[#This Row],[working hours of operator]]+line_productivity[[#This Row],[total downtime in hr2]])*0.9,line_productivity[[#This Row],[working hours of operator]])</f>
        <v>2.3062236111111107</v>
      </c>
    </row>
    <row r="625" spans="1:16" x14ac:dyDescent="0.25">
      <c r="A625" s="10">
        <v>45684</v>
      </c>
      <c r="B625" t="s">
        <v>20</v>
      </c>
      <c r="C625" s="8">
        <v>422734</v>
      </c>
      <c r="D625" t="s">
        <v>47</v>
      </c>
      <c r="E625" s="26" t="s">
        <v>1129</v>
      </c>
      <c r="F625" s="25" t="s">
        <v>1130</v>
      </c>
      <c r="G625" s="13">
        <v>1</v>
      </c>
      <c r="H625" s="13">
        <f>line_downtime[[#This Row],[total downtime in mins]]</f>
        <v>59.4</v>
      </c>
      <c r="I625" s="18" t="s">
        <v>107</v>
      </c>
      <c r="J625" t="str">
        <f t="shared" si="9"/>
        <v>Morning Shift</v>
      </c>
      <c r="K625" s="9">
        <f>IF(line_productivity[[#This Row],[End time]]&lt;line_productivity[[#This Row],[Start Time]],((line_productivity[[#This Row],[End time]]+1)-line_productivity[[#This Row],[Start Time]])*24,(line_productivity[[#This Row],[End time]]-line_productivity[[#This Row],[Start Time]])*24)</f>
        <v>2.2432766666666653</v>
      </c>
      <c r="L625" s="9">
        <f>MAX(0,line_productivity[[#This Row],[working hours3]]-line_productivity[[#This Row],[total downtime in hr2]])</f>
        <v>1.2532766666666653</v>
      </c>
      <c r="M625" s="13">
        <f>IF(line_productivity[[#This Row],[Total downtime in min]]&gt;85,85,line_productivity[[#This Row],[Total downtime in min]])</f>
        <v>59.4</v>
      </c>
      <c r="N625" s="9">
        <f>line_productivity[[#This Row],[total downtime in min 2]]/60</f>
        <v>0.99</v>
      </c>
      <c r="O625" s="9">
        <f>IF(line_productivity[[#This Row],[total downtime in hrs]]&gt;line_productivity[[#This Row],[working hours of operator]],line_productivity[[#This Row],[working hours of operator]],line_productivity[[#This Row],[total downtime in hrs]])</f>
        <v>0.99</v>
      </c>
      <c r="P625" s="9">
        <f>IF(line_productivity[[#This Row],[working hours of operator]]=line_productivity[[#This Row],[total downtime in hr2]],(line_productivity[[#This Row],[working hours of operator]]+line_productivity[[#This Row],[total downtime in hr2]])*0.9,line_productivity[[#This Row],[working hours of operator]])</f>
        <v>2.2432766666666653</v>
      </c>
    </row>
    <row r="626" spans="1:16" x14ac:dyDescent="0.25">
      <c r="A626" s="10">
        <v>45684</v>
      </c>
      <c r="B626" t="s">
        <v>23</v>
      </c>
      <c r="C626" s="8">
        <v>422735</v>
      </c>
      <c r="D626" t="s">
        <v>49</v>
      </c>
      <c r="E626" s="26" t="s">
        <v>1131</v>
      </c>
      <c r="F626" s="25" t="s">
        <v>1132</v>
      </c>
      <c r="G626" s="13">
        <v>1.6333333333333331</v>
      </c>
      <c r="H626" s="13">
        <f>line_downtime[[#This Row],[total downtime in mins]]</f>
        <v>21</v>
      </c>
      <c r="I626" s="18" t="s">
        <v>95</v>
      </c>
      <c r="J626" t="str">
        <f t="shared" si="9"/>
        <v>Morning Shift</v>
      </c>
      <c r="K626" s="9">
        <f>IF(line_productivity[[#This Row],[End time]]&lt;line_productivity[[#This Row],[Start Time]],((line_productivity[[#This Row],[End time]]+1)-line_productivity[[#This Row],[Start Time]])*24,(line_productivity[[#This Row],[End time]]-line_productivity[[#This Row],[Start Time]])*24)</f>
        <v>2.9095802777777786</v>
      </c>
      <c r="L626" s="9">
        <f>MAX(0,line_productivity[[#This Row],[working hours3]]-line_productivity[[#This Row],[total downtime in hr2]])</f>
        <v>2.5595802777777785</v>
      </c>
      <c r="M626" s="13">
        <f>IF(line_productivity[[#This Row],[Total downtime in min]]&gt;85,85,line_productivity[[#This Row],[Total downtime in min]])</f>
        <v>21</v>
      </c>
      <c r="N626" s="9">
        <f>line_productivity[[#This Row],[total downtime in min 2]]/60</f>
        <v>0.35</v>
      </c>
      <c r="O626" s="9">
        <f>IF(line_productivity[[#This Row],[total downtime in hrs]]&gt;line_productivity[[#This Row],[working hours of operator]],line_productivity[[#This Row],[working hours of operator]],line_productivity[[#This Row],[total downtime in hrs]])</f>
        <v>0.35</v>
      </c>
      <c r="P626" s="9">
        <f>IF(line_productivity[[#This Row],[working hours of operator]]=line_productivity[[#This Row],[total downtime in hr2]],(line_productivity[[#This Row],[working hours of operator]]+line_productivity[[#This Row],[total downtime in hr2]])*0.9,line_productivity[[#This Row],[working hours of operator]])</f>
        <v>2.9095802777777786</v>
      </c>
    </row>
    <row r="627" spans="1:16" x14ac:dyDescent="0.25">
      <c r="A627" s="10">
        <v>45684</v>
      </c>
      <c r="B627" t="s">
        <v>20</v>
      </c>
      <c r="C627" s="8">
        <v>422736</v>
      </c>
      <c r="D627" t="s">
        <v>49</v>
      </c>
      <c r="E627" s="26" t="s">
        <v>1133</v>
      </c>
      <c r="F627" s="25" t="s">
        <v>1134</v>
      </c>
      <c r="G627" s="13">
        <v>1</v>
      </c>
      <c r="H627" s="13">
        <f>line_downtime[[#This Row],[total downtime in mins]]</f>
        <v>32.400000000000006</v>
      </c>
      <c r="I627" s="18" t="s">
        <v>86</v>
      </c>
      <c r="J627" t="str">
        <f t="shared" si="9"/>
        <v>Evening Shift</v>
      </c>
      <c r="K627" s="9">
        <f>IF(line_productivity[[#This Row],[End time]]&lt;line_productivity[[#This Row],[Start Time]],((line_productivity[[#This Row],[End time]]+1)-line_productivity[[#This Row],[Start Time]])*24,(line_productivity[[#This Row],[End time]]-line_productivity[[#This Row],[Start Time]])*24)</f>
        <v>2.2440999999999987</v>
      </c>
      <c r="L627" s="9">
        <f>MAX(0,line_productivity[[#This Row],[working hours3]]-line_productivity[[#This Row],[total downtime in hr2]])</f>
        <v>1.7040999999999986</v>
      </c>
      <c r="M627" s="13">
        <f>IF(line_productivity[[#This Row],[Total downtime in min]]&gt;85,85,line_productivity[[#This Row],[Total downtime in min]])</f>
        <v>32.400000000000006</v>
      </c>
      <c r="N627" s="9">
        <f>line_productivity[[#This Row],[total downtime in min 2]]/60</f>
        <v>0.54000000000000015</v>
      </c>
      <c r="O627" s="9">
        <f>IF(line_productivity[[#This Row],[total downtime in hrs]]&gt;line_productivity[[#This Row],[working hours of operator]],line_productivity[[#This Row],[working hours of operator]],line_productivity[[#This Row],[total downtime in hrs]])</f>
        <v>0.54000000000000015</v>
      </c>
      <c r="P627" s="9">
        <f>IF(line_productivity[[#This Row],[working hours of operator]]=line_productivity[[#This Row],[total downtime in hr2]],(line_productivity[[#This Row],[working hours of operator]]+line_productivity[[#This Row],[total downtime in hr2]])*0.9,line_productivity[[#This Row],[working hours of operator]])</f>
        <v>2.2440999999999987</v>
      </c>
    </row>
    <row r="628" spans="1:16" x14ac:dyDescent="0.25">
      <c r="A628" s="10">
        <v>45685</v>
      </c>
      <c r="B628" t="s">
        <v>23</v>
      </c>
      <c r="C628" s="8">
        <v>422737</v>
      </c>
      <c r="D628" t="s">
        <v>47</v>
      </c>
      <c r="E628" s="26" t="s">
        <v>126</v>
      </c>
      <c r="F628" s="25" t="s">
        <v>1135</v>
      </c>
      <c r="G628" s="13">
        <v>1.6333333333333331</v>
      </c>
      <c r="H628" s="13">
        <f>line_downtime[[#This Row],[total downtime in mins]]</f>
        <v>33</v>
      </c>
      <c r="I628" s="18" t="s">
        <v>68</v>
      </c>
      <c r="J628" t="str">
        <f t="shared" si="9"/>
        <v>Morning Shift</v>
      </c>
      <c r="K628" s="9">
        <f>IF(line_productivity[[#This Row],[End time]]&lt;line_productivity[[#This Row],[Start Time]],((line_productivity[[#This Row],[End time]]+1)-line_productivity[[#This Row],[Start Time]])*24,(line_productivity[[#This Row],[End time]]-line_productivity[[#This Row],[Start Time]])*24)</f>
        <v>2.998425833333334</v>
      </c>
      <c r="L628" s="9">
        <f>MAX(0,line_productivity[[#This Row],[working hours3]]-line_productivity[[#This Row],[total downtime in hr2]])</f>
        <v>2.4484258333333342</v>
      </c>
      <c r="M628" s="13">
        <f>IF(line_productivity[[#This Row],[Total downtime in min]]&gt;85,85,line_productivity[[#This Row],[Total downtime in min]])</f>
        <v>33</v>
      </c>
      <c r="N628" s="9">
        <f>line_productivity[[#This Row],[total downtime in min 2]]/60</f>
        <v>0.55000000000000004</v>
      </c>
      <c r="O628" s="9">
        <f>IF(line_productivity[[#This Row],[total downtime in hrs]]&gt;line_productivity[[#This Row],[working hours of operator]],line_productivity[[#This Row],[working hours of operator]],line_productivity[[#This Row],[total downtime in hrs]])</f>
        <v>0.55000000000000004</v>
      </c>
      <c r="P628" s="9">
        <f>IF(line_productivity[[#This Row],[working hours of operator]]=line_productivity[[#This Row],[total downtime in hr2]],(line_productivity[[#This Row],[working hours of operator]]+line_productivity[[#This Row],[total downtime in hr2]])*0.9,line_productivity[[#This Row],[working hours of operator]])</f>
        <v>2.998425833333334</v>
      </c>
    </row>
    <row r="629" spans="1:16" x14ac:dyDescent="0.25">
      <c r="A629" s="10">
        <v>45685</v>
      </c>
      <c r="B629" t="s">
        <v>21</v>
      </c>
      <c r="C629" s="8">
        <v>422738</v>
      </c>
      <c r="D629" t="s">
        <v>46</v>
      </c>
      <c r="E629" s="26" t="s">
        <v>1136</v>
      </c>
      <c r="F629" s="25" t="s">
        <v>1137</v>
      </c>
      <c r="G629" s="13">
        <v>1</v>
      </c>
      <c r="H629" s="13">
        <f>line_downtime[[#This Row],[total downtime in mins]]</f>
        <v>42</v>
      </c>
      <c r="I629" s="18" t="s">
        <v>68</v>
      </c>
      <c r="J629" t="str">
        <f t="shared" si="9"/>
        <v>Morning Shift</v>
      </c>
      <c r="K629" s="9">
        <f>IF(line_productivity[[#This Row],[End time]]&lt;line_productivity[[#This Row],[Start Time]],((line_productivity[[#This Row],[End time]]+1)-line_productivity[[#This Row],[Start Time]])*24,(line_productivity[[#This Row],[End time]]-line_productivity[[#This Row],[Start Time]])*24)</f>
        <v>2.5568408333333328</v>
      </c>
      <c r="L629" s="9">
        <f>MAX(0,line_productivity[[#This Row],[working hours3]]-line_productivity[[#This Row],[total downtime in hr2]])</f>
        <v>1.8568408333333328</v>
      </c>
      <c r="M629" s="13">
        <f>IF(line_productivity[[#This Row],[Total downtime in min]]&gt;85,85,line_productivity[[#This Row],[Total downtime in min]])</f>
        <v>42</v>
      </c>
      <c r="N629" s="9">
        <f>line_productivity[[#This Row],[total downtime in min 2]]/60</f>
        <v>0.7</v>
      </c>
      <c r="O629" s="9">
        <f>IF(line_productivity[[#This Row],[total downtime in hrs]]&gt;line_productivity[[#This Row],[working hours of operator]],line_productivity[[#This Row],[working hours of operator]],line_productivity[[#This Row],[total downtime in hrs]])</f>
        <v>0.7</v>
      </c>
      <c r="P629" s="9">
        <f>IF(line_productivity[[#This Row],[working hours of operator]]=line_productivity[[#This Row],[total downtime in hr2]],(line_productivity[[#This Row],[working hours of operator]]+line_productivity[[#This Row],[total downtime in hr2]])*0.9,line_productivity[[#This Row],[working hours of operator]])</f>
        <v>2.5568408333333328</v>
      </c>
    </row>
    <row r="630" spans="1:16" x14ac:dyDescent="0.25">
      <c r="A630" s="10">
        <v>45685</v>
      </c>
      <c r="B630" t="s">
        <v>22</v>
      </c>
      <c r="C630" s="8">
        <v>422739</v>
      </c>
      <c r="D630" t="s">
        <v>46</v>
      </c>
      <c r="E630" s="26" t="s">
        <v>1138</v>
      </c>
      <c r="F630" s="25" t="s">
        <v>1139</v>
      </c>
      <c r="G630" s="13">
        <v>1</v>
      </c>
      <c r="H630" s="13">
        <f>line_downtime[[#This Row],[total downtime in mins]]</f>
        <v>39</v>
      </c>
      <c r="I630" s="18" t="s">
        <v>74</v>
      </c>
      <c r="J630" t="str">
        <f t="shared" si="9"/>
        <v>Morning Shift</v>
      </c>
      <c r="K630" s="9">
        <f>IF(line_productivity[[#This Row],[End time]]&lt;line_productivity[[#This Row],[Start Time]],((line_productivity[[#This Row],[End time]]+1)-line_productivity[[#This Row],[Start Time]])*24,(line_productivity[[#This Row],[End time]]-line_productivity[[#This Row],[Start Time]])*24)</f>
        <v>2.2803433333333349</v>
      </c>
      <c r="L630" s="9">
        <f>MAX(0,line_productivity[[#This Row],[working hours3]]-line_productivity[[#This Row],[total downtime in hr2]])</f>
        <v>1.630343333333335</v>
      </c>
      <c r="M630" s="13">
        <f>IF(line_productivity[[#This Row],[Total downtime in min]]&gt;85,85,line_productivity[[#This Row],[Total downtime in min]])</f>
        <v>39</v>
      </c>
      <c r="N630" s="9">
        <f>line_productivity[[#This Row],[total downtime in min 2]]/60</f>
        <v>0.65</v>
      </c>
      <c r="O630" s="9">
        <f>IF(line_productivity[[#This Row],[total downtime in hrs]]&gt;line_productivity[[#This Row],[working hours of operator]],line_productivity[[#This Row],[working hours of operator]],line_productivity[[#This Row],[total downtime in hrs]])</f>
        <v>0.65</v>
      </c>
      <c r="P630" s="9">
        <f>IF(line_productivity[[#This Row],[working hours of operator]]=line_productivity[[#This Row],[total downtime in hr2]],(line_productivity[[#This Row],[working hours of operator]]+line_productivity[[#This Row],[total downtime in hr2]])*0.9,line_productivity[[#This Row],[working hours of operator]])</f>
        <v>2.2803433333333349</v>
      </c>
    </row>
    <row r="631" spans="1:16" x14ac:dyDescent="0.25">
      <c r="A631" s="10">
        <v>45685</v>
      </c>
      <c r="B631" t="s">
        <v>22</v>
      </c>
      <c r="C631" s="8">
        <v>422740</v>
      </c>
      <c r="D631" t="s">
        <v>50</v>
      </c>
      <c r="E631" s="26" t="s">
        <v>1140</v>
      </c>
      <c r="F631" s="25" t="s">
        <v>1141</v>
      </c>
      <c r="G631" s="13">
        <v>1</v>
      </c>
      <c r="H631" s="13">
        <f>line_downtime[[#This Row],[total downtime in mins]]</f>
        <v>39.6</v>
      </c>
      <c r="I631" s="18" t="s">
        <v>95</v>
      </c>
      <c r="J631" t="str">
        <f t="shared" si="9"/>
        <v>Evening Shift</v>
      </c>
      <c r="K631" s="9">
        <f>IF(line_productivity[[#This Row],[End time]]&lt;line_productivity[[#This Row],[Start Time]],((line_productivity[[#This Row],[End time]]+1)-line_productivity[[#This Row],[Start Time]])*24,(line_productivity[[#This Row],[End time]]-line_productivity[[#This Row],[Start Time]])*24)</f>
        <v>2.4651744444444459</v>
      </c>
      <c r="L631" s="9">
        <f>MAX(0,line_productivity[[#This Row],[working hours3]]-line_productivity[[#This Row],[total downtime in hr2]])</f>
        <v>1.8051744444444457</v>
      </c>
      <c r="M631" s="13">
        <f>IF(line_productivity[[#This Row],[Total downtime in min]]&gt;85,85,line_productivity[[#This Row],[Total downtime in min]])</f>
        <v>39.6</v>
      </c>
      <c r="N631" s="9">
        <f>line_productivity[[#This Row],[total downtime in min 2]]/60</f>
        <v>0.66</v>
      </c>
      <c r="O631" s="9">
        <f>IF(line_productivity[[#This Row],[total downtime in hrs]]&gt;line_productivity[[#This Row],[working hours of operator]],line_productivity[[#This Row],[working hours of operator]],line_productivity[[#This Row],[total downtime in hrs]])</f>
        <v>0.66</v>
      </c>
      <c r="P631" s="9">
        <f>IF(line_productivity[[#This Row],[working hours of operator]]=line_productivity[[#This Row],[total downtime in hr2]],(line_productivity[[#This Row],[working hours of operator]]+line_productivity[[#This Row],[total downtime in hr2]])*0.9,line_productivity[[#This Row],[working hours of operator]])</f>
        <v>2.4651744444444459</v>
      </c>
    </row>
    <row r="632" spans="1:16" x14ac:dyDescent="0.25">
      <c r="A632" s="10">
        <v>45686</v>
      </c>
      <c r="B632" t="s">
        <v>21</v>
      </c>
      <c r="C632" s="8">
        <v>422741</v>
      </c>
      <c r="D632" t="s">
        <v>46</v>
      </c>
      <c r="E632" s="26" t="s">
        <v>126</v>
      </c>
      <c r="F632" s="25" t="s">
        <v>1142</v>
      </c>
      <c r="G632" s="13">
        <v>1</v>
      </c>
      <c r="H632" s="13">
        <f>line_downtime[[#This Row],[total downtime in mins]]</f>
        <v>13.8</v>
      </c>
      <c r="I632" s="18" t="s">
        <v>74</v>
      </c>
      <c r="J632" t="str">
        <f t="shared" si="9"/>
        <v>Morning Shift</v>
      </c>
      <c r="K632" s="9">
        <f>IF(line_productivity[[#This Row],[End time]]&lt;line_productivity[[#This Row],[Start Time]],((line_productivity[[#This Row],[End time]]+1)-line_productivity[[#This Row],[Start Time]])*24,(line_productivity[[#This Row],[End time]]-line_productivity[[#This Row],[Start Time]])*24)</f>
        <v>2.1133541666666664</v>
      </c>
      <c r="L632" s="9">
        <f>MAX(0,line_productivity[[#This Row],[working hours3]]-line_productivity[[#This Row],[total downtime in hr2]])</f>
        <v>1.8833541666666664</v>
      </c>
      <c r="M632" s="13">
        <f>IF(line_productivity[[#This Row],[Total downtime in min]]&gt;85,85,line_productivity[[#This Row],[Total downtime in min]])</f>
        <v>13.8</v>
      </c>
      <c r="N632" s="9">
        <f>line_productivity[[#This Row],[total downtime in min 2]]/60</f>
        <v>0.23</v>
      </c>
      <c r="O632" s="9">
        <f>IF(line_productivity[[#This Row],[total downtime in hrs]]&gt;line_productivity[[#This Row],[working hours of operator]],line_productivity[[#This Row],[working hours of operator]],line_productivity[[#This Row],[total downtime in hrs]])</f>
        <v>0.23</v>
      </c>
      <c r="P632" s="9">
        <f>IF(line_productivity[[#This Row],[working hours of operator]]=line_productivity[[#This Row],[total downtime in hr2]],(line_productivity[[#This Row],[working hours of operator]]+line_productivity[[#This Row],[total downtime in hr2]])*0.9,line_productivity[[#This Row],[working hours of operator]])</f>
        <v>2.1133541666666664</v>
      </c>
    </row>
    <row r="633" spans="1:16" x14ac:dyDescent="0.25">
      <c r="A633" s="10">
        <v>45686</v>
      </c>
      <c r="B633" t="s">
        <v>18</v>
      </c>
      <c r="C633" s="8">
        <v>422742</v>
      </c>
      <c r="D633" t="s">
        <v>47</v>
      </c>
      <c r="E633" s="26" t="s">
        <v>1143</v>
      </c>
      <c r="F633" s="25" t="s">
        <v>1144</v>
      </c>
      <c r="G633" s="13">
        <v>1</v>
      </c>
      <c r="H633" s="13">
        <f>line_downtime[[#This Row],[total downtime in mins]]</f>
        <v>55.2</v>
      </c>
      <c r="I633" s="18" t="s">
        <v>83</v>
      </c>
      <c r="J633" t="str">
        <f t="shared" si="9"/>
        <v>Morning Shift</v>
      </c>
      <c r="K633" s="9">
        <f>IF(line_productivity[[#This Row],[End time]]&lt;line_productivity[[#This Row],[Start Time]],((line_productivity[[#This Row],[End time]]+1)-line_productivity[[#This Row],[Start Time]])*24,(line_productivity[[#This Row],[End time]]-line_productivity[[#This Row],[Start Time]])*24)</f>
        <v>2.8638972222222252</v>
      </c>
      <c r="L633" s="9">
        <f>MAX(0,line_productivity[[#This Row],[working hours3]]-line_productivity[[#This Row],[total downtime in hr2]])</f>
        <v>1.9438972222222253</v>
      </c>
      <c r="M633" s="13">
        <f>IF(line_productivity[[#This Row],[Total downtime in min]]&gt;85,85,line_productivity[[#This Row],[Total downtime in min]])</f>
        <v>55.2</v>
      </c>
      <c r="N633" s="9">
        <f>line_productivity[[#This Row],[total downtime in min 2]]/60</f>
        <v>0.92</v>
      </c>
      <c r="O633" s="9">
        <f>IF(line_productivity[[#This Row],[total downtime in hrs]]&gt;line_productivity[[#This Row],[working hours of operator]],line_productivity[[#This Row],[working hours of operator]],line_productivity[[#This Row],[total downtime in hrs]])</f>
        <v>0.92</v>
      </c>
      <c r="P633" s="9">
        <f>IF(line_productivity[[#This Row],[working hours of operator]]=line_productivity[[#This Row],[total downtime in hr2]],(line_productivity[[#This Row],[working hours of operator]]+line_productivity[[#This Row],[total downtime in hr2]])*0.9,line_productivity[[#This Row],[working hours of operator]])</f>
        <v>2.8638972222222252</v>
      </c>
    </row>
    <row r="634" spans="1:16" x14ac:dyDescent="0.25">
      <c r="A634" s="10">
        <v>45686</v>
      </c>
      <c r="B634" t="s">
        <v>20</v>
      </c>
      <c r="C634" s="8">
        <v>422743</v>
      </c>
      <c r="D634" t="s">
        <v>43</v>
      </c>
      <c r="E634" s="26" t="s">
        <v>1145</v>
      </c>
      <c r="F634" s="25" t="s">
        <v>1146</v>
      </c>
      <c r="G634" s="13">
        <v>1</v>
      </c>
      <c r="H634" s="13">
        <f>line_downtime[[#This Row],[total downtime in mins]]</f>
        <v>49.199999999999996</v>
      </c>
      <c r="I634" s="18" t="s">
        <v>86</v>
      </c>
      <c r="J634" t="str">
        <f t="shared" si="9"/>
        <v>Morning Shift</v>
      </c>
      <c r="K634" s="9">
        <f>IF(line_productivity[[#This Row],[End time]]&lt;line_productivity[[#This Row],[Start Time]],((line_productivity[[#This Row],[End time]]+1)-line_productivity[[#This Row],[Start Time]])*24,(line_productivity[[#This Row],[End time]]-line_productivity[[#This Row],[Start Time]])*24)</f>
        <v>2.733084166666667</v>
      </c>
      <c r="L634" s="9">
        <f>MAX(0,line_productivity[[#This Row],[working hours3]]-line_productivity[[#This Row],[total downtime in hr2]])</f>
        <v>1.9130841666666671</v>
      </c>
      <c r="M634" s="13">
        <f>IF(line_productivity[[#This Row],[Total downtime in min]]&gt;85,85,line_productivity[[#This Row],[Total downtime in min]])</f>
        <v>49.199999999999996</v>
      </c>
      <c r="N634" s="9">
        <f>line_productivity[[#This Row],[total downtime in min 2]]/60</f>
        <v>0.82</v>
      </c>
      <c r="O634" s="9">
        <f>IF(line_productivity[[#This Row],[total downtime in hrs]]&gt;line_productivity[[#This Row],[working hours of operator]],line_productivity[[#This Row],[working hours of operator]],line_productivity[[#This Row],[total downtime in hrs]])</f>
        <v>0.82</v>
      </c>
      <c r="P634" s="9">
        <f>IF(line_productivity[[#This Row],[working hours of operator]]=line_productivity[[#This Row],[total downtime in hr2]],(line_productivity[[#This Row],[working hours of operator]]+line_productivity[[#This Row],[total downtime in hr2]])*0.9,line_productivity[[#This Row],[working hours of operator]])</f>
        <v>2.733084166666667</v>
      </c>
    </row>
    <row r="635" spans="1:16" x14ac:dyDescent="0.25">
      <c r="A635" s="10">
        <v>45686</v>
      </c>
      <c r="B635" t="s">
        <v>23</v>
      </c>
      <c r="C635" s="8">
        <v>422744</v>
      </c>
      <c r="D635" t="s">
        <v>43</v>
      </c>
      <c r="E635" s="26" t="s">
        <v>1147</v>
      </c>
      <c r="F635" s="25" t="s">
        <v>1148</v>
      </c>
      <c r="G635" s="13">
        <v>1.6333333333333331</v>
      </c>
      <c r="H635" s="13">
        <f>line_downtime[[#This Row],[total downtime in mins]]</f>
        <v>83.4</v>
      </c>
      <c r="I635" s="18" t="s">
        <v>86</v>
      </c>
      <c r="J635" t="str">
        <f t="shared" si="9"/>
        <v>Evening Shift</v>
      </c>
      <c r="K635" s="9">
        <f>IF(line_productivity[[#This Row],[End time]]&lt;line_productivity[[#This Row],[Start Time]],((line_productivity[[#This Row],[End time]]+1)-line_productivity[[#This Row],[Start Time]])*24,(line_productivity[[#This Row],[End time]]-line_productivity[[#This Row],[Start Time]])*24)</f>
        <v>3.0022952777777778</v>
      </c>
      <c r="L635" s="9">
        <f>MAX(0,line_productivity[[#This Row],[working hours3]]-line_productivity[[#This Row],[total downtime in hr2]])</f>
        <v>1.6122952777777777</v>
      </c>
      <c r="M635" s="13">
        <f>IF(line_productivity[[#This Row],[Total downtime in min]]&gt;85,85,line_productivity[[#This Row],[Total downtime in min]])</f>
        <v>83.4</v>
      </c>
      <c r="N635" s="9">
        <f>line_productivity[[#This Row],[total downtime in min 2]]/60</f>
        <v>1.3900000000000001</v>
      </c>
      <c r="O635" s="9">
        <f>IF(line_productivity[[#This Row],[total downtime in hrs]]&gt;line_productivity[[#This Row],[working hours of operator]],line_productivity[[#This Row],[working hours of operator]],line_productivity[[#This Row],[total downtime in hrs]])</f>
        <v>1.3900000000000001</v>
      </c>
      <c r="P635" s="9">
        <f>IF(line_productivity[[#This Row],[working hours of operator]]=line_productivity[[#This Row],[total downtime in hr2]],(line_productivity[[#This Row],[working hours of operator]]+line_productivity[[#This Row],[total downtime in hr2]])*0.9,line_productivity[[#This Row],[working hours of operator]])</f>
        <v>3.0022952777777778</v>
      </c>
    </row>
    <row r="636" spans="1:16" x14ac:dyDescent="0.25">
      <c r="A636" s="10">
        <v>45687</v>
      </c>
      <c r="B636" t="s">
        <v>20</v>
      </c>
      <c r="C636" s="8">
        <v>422745</v>
      </c>
      <c r="D636" t="s">
        <v>45</v>
      </c>
      <c r="E636" s="26" t="s">
        <v>126</v>
      </c>
      <c r="F636" s="25" t="s">
        <v>1149</v>
      </c>
      <c r="G636" s="13">
        <v>1</v>
      </c>
      <c r="H636" s="13">
        <f>line_downtime[[#This Row],[total downtime in mins]]</f>
        <v>15</v>
      </c>
      <c r="I636" s="18" t="s">
        <v>109</v>
      </c>
      <c r="J636" t="str">
        <f t="shared" si="9"/>
        <v>Morning Shift</v>
      </c>
      <c r="K636" s="9">
        <f>IF(line_productivity[[#This Row],[End time]]&lt;line_productivity[[#This Row],[Start Time]],((line_productivity[[#This Row],[End time]]+1)-line_productivity[[#This Row],[Start Time]])*24,(line_productivity[[#This Row],[End time]]-line_productivity[[#This Row],[Start Time]])*24)</f>
        <v>2.3120211111111111</v>
      </c>
      <c r="L636" s="9">
        <f>MAX(0,line_productivity[[#This Row],[working hours3]]-line_productivity[[#This Row],[total downtime in hr2]])</f>
        <v>2.0620211111111111</v>
      </c>
      <c r="M636" s="13">
        <f>IF(line_productivity[[#This Row],[Total downtime in min]]&gt;85,85,line_productivity[[#This Row],[Total downtime in min]])</f>
        <v>15</v>
      </c>
      <c r="N636" s="9">
        <f>line_productivity[[#This Row],[total downtime in min 2]]/60</f>
        <v>0.25</v>
      </c>
      <c r="O636" s="9">
        <f>IF(line_productivity[[#This Row],[total downtime in hrs]]&gt;line_productivity[[#This Row],[working hours of operator]],line_productivity[[#This Row],[working hours of operator]],line_productivity[[#This Row],[total downtime in hrs]])</f>
        <v>0.25</v>
      </c>
      <c r="P636" s="9">
        <f>IF(line_productivity[[#This Row],[working hours of operator]]=line_productivity[[#This Row],[total downtime in hr2]],(line_productivity[[#This Row],[working hours of operator]]+line_productivity[[#This Row],[total downtime in hr2]])*0.9,line_productivity[[#This Row],[working hours of operator]])</f>
        <v>2.3120211111111111</v>
      </c>
    </row>
    <row r="637" spans="1:16" x14ac:dyDescent="0.25">
      <c r="A637" s="10">
        <v>45687</v>
      </c>
      <c r="B637" t="s">
        <v>20</v>
      </c>
      <c r="C637" s="8">
        <v>422746</v>
      </c>
      <c r="D637" t="s">
        <v>51</v>
      </c>
      <c r="E637" s="26" t="s">
        <v>1150</v>
      </c>
      <c r="F637" s="25" t="s">
        <v>1151</v>
      </c>
      <c r="G637" s="13">
        <v>1</v>
      </c>
      <c r="H637" s="13">
        <f>line_downtime[[#This Row],[total downtime in mins]]</f>
        <v>25.8</v>
      </c>
      <c r="I637" s="18" t="s">
        <v>90</v>
      </c>
      <c r="J637" t="str">
        <f t="shared" si="9"/>
        <v>Morning Shift</v>
      </c>
      <c r="K637" s="9">
        <f>IF(line_productivity[[#This Row],[End time]]&lt;line_productivity[[#This Row],[Start Time]],((line_productivity[[#This Row],[End time]]+1)-line_productivity[[#This Row],[Start Time]])*24,(line_productivity[[#This Row],[End time]]-line_productivity[[#This Row],[Start Time]])*24)</f>
        <v>2.002828055555554</v>
      </c>
      <c r="L637" s="9">
        <f>MAX(0,line_productivity[[#This Row],[working hours3]]-line_productivity[[#This Row],[total downtime in hr2]])</f>
        <v>1.572828055555554</v>
      </c>
      <c r="M637" s="13">
        <f>IF(line_productivity[[#This Row],[Total downtime in min]]&gt;85,85,line_productivity[[#This Row],[Total downtime in min]])</f>
        <v>25.8</v>
      </c>
      <c r="N637" s="9">
        <f>line_productivity[[#This Row],[total downtime in min 2]]/60</f>
        <v>0.43</v>
      </c>
      <c r="O637" s="9">
        <f>IF(line_productivity[[#This Row],[total downtime in hrs]]&gt;line_productivity[[#This Row],[working hours of operator]],line_productivity[[#This Row],[working hours of operator]],line_productivity[[#This Row],[total downtime in hrs]])</f>
        <v>0.43</v>
      </c>
      <c r="P637" s="9">
        <f>IF(line_productivity[[#This Row],[working hours of operator]]=line_productivity[[#This Row],[total downtime in hr2]],(line_productivity[[#This Row],[working hours of operator]]+line_productivity[[#This Row],[total downtime in hr2]])*0.9,line_productivity[[#This Row],[working hours of operator]])</f>
        <v>2.002828055555554</v>
      </c>
    </row>
    <row r="638" spans="1:16" x14ac:dyDescent="0.25">
      <c r="A638" s="10">
        <v>45687</v>
      </c>
      <c r="B638" t="s">
        <v>22</v>
      </c>
      <c r="C638" s="8">
        <v>422747</v>
      </c>
      <c r="D638" t="s">
        <v>48</v>
      </c>
      <c r="E638" s="26" t="s">
        <v>1152</v>
      </c>
      <c r="F638" s="25" t="s">
        <v>1153</v>
      </c>
      <c r="G638" s="13">
        <v>1</v>
      </c>
      <c r="H638" s="13">
        <f>line_downtime[[#This Row],[total downtime in mins]]</f>
        <v>26.4</v>
      </c>
      <c r="I638" s="18" t="s">
        <v>70</v>
      </c>
      <c r="J638" t="str">
        <f t="shared" si="9"/>
        <v>Morning Shift</v>
      </c>
      <c r="K638" s="9">
        <f>IF(line_productivity[[#This Row],[End time]]&lt;line_productivity[[#This Row],[Start Time]],((line_productivity[[#This Row],[End time]]+1)-line_productivity[[#This Row],[Start Time]])*24,(line_productivity[[#This Row],[End time]]-line_productivity[[#This Row],[Start Time]])*24)</f>
        <v>2.0207436111111097</v>
      </c>
      <c r="L638" s="9">
        <f>MAX(0,line_productivity[[#This Row],[working hours3]]-line_productivity[[#This Row],[total downtime in hr2]])</f>
        <v>1.5807436111111097</v>
      </c>
      <c r="M638" s="13">
        <f>IF(line_productivity[[#This Row],[Total downtime in min]]&gt;85,85,line_productivity[[#This Row],[Total downtime in min]])</f>
        <v>26.4</v>
      </c>
      <c r="N638" s="9">
        <f>line_productivity[[#This Row],[total downtime in min 2]]/60</f>
        <v>0.44</v>
      </c>
      <c r="O638" s="9">
        <f>IF(line_productivity[[#This Row],[total downtime in hrs]]&gt;line_productivity[[#This Row],[working hours of operator]],line_productivity[[#This Row],[working hours of operator]],line_productivity[[#This Row],[total downtime in hrs]])</f>
        <v>0.44</v>
      </c>
      <c r="P638" s="9">
        <f>IF(line_productivity[[#This Row],[working hours of operator]]=line_productivity[[#This Row],[total downtime in hr2]],(line_productivity[[#This Row],[working hours of operator]]+line_productivity[[#This Row],[total downtime in hr2]])*0.9,line_productivity[[#This Row],[working hours of operator]])</f>
        <v>2.0207436111111097</v>
      </c>
    </row>
    <row r="639" spans="1:16" x14ac:dyDescent="0.25">
      <c r="A639" s="10">
        <v>45687</v>
      </c>
      <c r="B639" t="s">
        <v>21</v>
      </c>
      <c r="C639" s="8">
        <v>422748</v>
      </c>
      <c r="D639" t="s">
        <v>48</v>
      </c>
      <c r="E639" s="26" t="s">
        <v>1154</v>
      </c>
      <c r="F639" s="25" t="s">
        <v>1155</v>
      </c>
      <c r="G639" s="13">
        <v>1</v>
      </c>
      <c r="H639" s="13">
        <f>line_downtime[[#This Row],[total downtime in mins]]</f>
        <v>54.6</v>
      </c>
      <c r="I639" s="18" t="s">
        <v>74</v>
      </c>
      <c r="J639" t="str">
        <f t="shared" si="9"/>
        <v>Evening Shift</v>
      </c>
      <c r="K639" s="9">
        <f>IF(line_productivity[[#This Row],[End time]]&lt;line_productivity[[#This Row],[Start Time]],((line_productivity[[#This Row],[End time]]+1)-line_productivity[[#This Row],[Start Time]])*24,(line_productivity[[#This Row],[End time]]-line_productivity[[#This Row],[Start Time]])*24)</f>
        <v>2.7405349999999995</v>
      </c>
      <c r="L639" s="9">
        <f>MAX(0,line_productivity[[#This Row],[working hours3]]-line_productivity[[#This Row],[total downtime in hr2]])</f>
        <v>1.8305349999999994</v>
      </c>
      <c r="M639" s="13">
        <f>IF(line_productivity[[#This Row],[Total downtime in min]]&gt;85,85,line_productivity[[#This Row],[Total downtime in min]])</f>
        <v>54.6</v>
      </c>
      <c r="N639" s="9">
        <f>line_productivity[[#This Row],[total downtime in min 2]]/60</f>
        <v>0.91</v>
      </c>
      <c r="O639" s="9">
        <f>IF(line_productivity[[#This Row],[total downtime in hrs]]&gt;line_productivity[[#This Row],[working hours of operator]],line_productivity[[#This Row],[working hours of operator]],line_productivity[[#This Row],[total downtime in hrs]])</f>
        <v>0.91</v>
      </c>
      <c r="P639" s="9">
        <f>IF(line_productivity[[#This Row],[working hours of operator]]=line_productivity[[#This Row],[total downtime in hr2]],(line_productivity[[#This Row],[working hours of operator]]+line_productivity[[#This Row],[total downtime in hr2]])*0.9,line_productivity[[#This Row],[working hours of operator]])</f>
        <v>2.7405349999999995</v>
      </c>
    </row>
    <row r="640" spans="1:16" x14ac:dyDescent="0.25">
      <c r="A640" s="10">
        <v>45688</v>
      </c>
      <c r="B640" t="s">
        <v>20</v>
      </c>
      <c r="C640" s="8">
        <v>422749</v>
      </c>
      <c r="D640" t="s">
        <v>50</v>
      </c>
      <c r="E640" s="26" t="s">
        <v>126</v>
      </c>
      <c r="F640" s="25" t="s">
        <v>1156</v>
      </c>
      <c r="G640" s="13">
        <v>1</v>
      </c>
      <c r="H640" s="13">
        <f>line_downtime[[#This Row],[total downtime in mins]]</f>
        <v>58.2</v>
      </c>
      <c r="I640" s="18" t="s">
        <v>88</v>
      </c>
      <c r="J640" t="str">
        <f t="shared" si="9"/>
        <v>Morning Shift</v>
      </c>
      <c r="K640" s="9">
        <f>IF(line_productivity[[#This Row],[End time]]&lt;line_productivity[[#This Row],[Start Time]],((line_productivity[[#This Row],[End time]]+1)-line_productivity[[#This Row],[Start Time]])*24,(line_productivity[[#This Row],[End time]]-line_productivity[[#This Row],[Start Time]])*24)</f>
        <v>2.0058350000000011</v>
      </c>
      <c r="L640" s="9">
        <f>MAX(0,line_productivity[[#This Row],[working hours3]]-line_productivity[[#This Row],[total downtime in hr2]])</f>
        <v>1.0358350000000009</v>
      </c>
      <c r="M640" s="13">
        <f>IF(line_productivity[[#This Row],[Total downtime in min]]&gt;85,85,line_productivity[[#This Row],[Total downtime in min]])</f>
        <v>58.2</v>
      </c>
      <c r="N640" s="9">
        <f>line_productivity[[#This Row],[total downtime in min 2]]/60</f>
        <v>0.97000000000000008</v>
      </c>
      <c r="O640" s="9">
        <f>IF(line_productivity[[#This Row],[total downtime in hrs]]&gt;line_productivity[[#This Row],[working hours of operator]],line_productivity[[#This Row],[working hours of operator]],line_productivity[[#This Row],[total downtime in hrs]])</f>
        <v>0.97000000000000008</v>
      </c>
      <c r="P640" s="9">
        <f>IF(line_productivity[[#This Row],[working hours of operator]]=line_productivity[[#This Row],[total downtime in hr2]],(line_productivity[[#This Row],[working hours of operator]]+line_productivity[[#This Row],[total downtime in hr2]])*0.9,line_productivity[[#This Row],[working hours of operator]])</f>
        <v>2.0058350000000011</v>
      </c>
    </row>
    <row r="641" spans="1:16" x14ac:dyDescent="0.25">
      <c r="A641" s="10">
        <v>45688</v>
      </c>
      <c r="B641" t="s">
        <v>21</v>
      </c>
      <c r="C641" s="8">
        <v>422750</v>
      </c>
      <c r="D641" t="s">
        <v>48</v>
      </c>
      <c r="E641" s="26" t="s">
        <v>1157</v>
      </c>
      <c r="F641" s="25" t="s">
        <v>1158</v>
      </c>
      <c r="G641" s="13">
        <v>1</v>
      </c>
      <c r="H641" s="13">
        <f>line_downtime[[#This Row],[total downtime in mins]]</f>
        <v>58.800000000000004</v>
      </c>
      <c r="I641" s="18" t="s">
        <v>83</v>
      </c>
      <c r="J641" t="str">
        <f t="shared" si="9"/>
        <v>Morning Shift</v>
      </c>
      <c r="K641" s="9">
        <f>IF(line_productivity[[#This Row],[End time]]&lt;line_productivity[[#This Row],[Start Time]],((line_productivity[[#This Row],[End time]]+1)-line_productivity[[#This Row],[Start Time]])*24,(line_productivity[[#This Row],[End time]]-line_productivity[[#This Row],[Start Time]])*24)</f>
        <v>2.5940908333333343</v>
      </c>
      <c r="L641" s="9">
        <f>MAX(0,line_productivity[[#This Row],[working hours3]]-line_productivity[[#This Row],[total downtime in hr2]])</f>
        <v>1.6140908333333344</v>
      </c>
      <c r="M641" s="13">
        <f>IF(line_productivity[[#This Row],[Total downtime in min]]&gt;85,85,line_productivity[[#This Row],[Total downtime in min]])</f>
        <v>58.800000000000004</v>
      </c>
      <c r="N641" s="9">
        <f>line_productivity[[#This Row],[total downtime in min 2]]/60</f>
        <v>0.98000000000000009</v>
      </c>
      <c r="O641" s="9">
        <f>IF(line_productivity[[#This Row],[total downtime in hrs]]&gt;line_productivity[[#This Row],[working hours of operator]],line_productivity[[#This Row],[working hours of operator]],line_productivity[[#This Row],[total downtime in hrs]])</f>
        <v>0.98000000000000009</v>
      </c>
      <c r="P641" s="9">
        <f>IF(line_productivity[[#This Row],[working hours of operator]]=line_productivity[[#This Row],[total downtime in hr2]],(line_productivity[[#This Row],[working hours of operator]]+line_productivity[[#This Row],[total downtime in hr2]])*0.9,line_productivity[[#This Row],[working hours of operator]])</f>
        <v>2.5940908333333343</v>
      </c>
    </row>
    <row r="642" spans="1:16" x14ac:dyDescent="0.25">
      <c r="A642" s="10">
        <v>45688</v>
      </c>
      <c r="B642" t="s">
        <v>20</v>
      </c>
      <c r="C642" s="8">
        <v>422751</v>
      </c>
      <c r="D642" t="s">
        <v>48</v>
      </c>
      <c r="E642" s="26" t="s">
        <v>1159</v>
      </c>
      <c r="F642" s="25" t="s">
        <v>1160</v>
      </c>
      <c r="G642" s="13">
        <v>1</v>
      </c>
      <c r="H642" s="13">
        <f>line_downtime[[#This Row],[total downtime in mins]]</f>
        <v>23.4</v>
      </c>
      <c r="I642" s="18" t="s">
        <v>74</v>
      </c>
      <c r="J642" t="str">
        <f t="shared" ref="J642:J705" si="10">IF(HOUR(E642)&lt;12, "Morning Shift", "Evening Shift")</f>
        <v>Morning Shift</v>
      </c>
      <c r="K642" s="9">
        <f>IF(line_productivity[[#This Row],[End time]]&lt;line_productivity[[#This Row],[Start Time]],((line_productivity[[#This Row],[End time]]+1)-line_productivity[[#This Row],[Start Time]])*24,(line_productivity[[#This Row],[End time]]-line_productivity[[#This Row],[Start Time]])*24)</f>
        <v>2.5123644444444446</v>
      </c>
      <c r="L642" s="9">
        <f>MAX(0,line_productivity[[#This Row],[working hours3]]-line_productivity[[#This Row],[total downtime in hr2]])</f>
        <v>2.1223644444444445</v>
      </c>
      <c r="M642" s="13">
        <f>IF(line_productivity[[#This Row],[Total downtime in min]]&gt;85,85,line_productivity[[#This Row],[Total downtime in min]])</f>
        <v>23.4</v>
      </c>
      <c r="N642" s="9">
        <f>line_productivity[[#This Row],[total downtime in min 2]]/60</f>
        <v>0.38999999999999996</v>
      </c>
      <c r="O642" s="9">
        <f>IF(line_productivity[[#This Row],[total downtime in hrs]]&gt;line_productivity[[#This Row],[working hours of operator]],line_productivity[[#This Row],[working hours of operator]],line_productivity[[#This Row],[total downtime in hrs]])</f>
        <v>0.38999999999999996</v>
      </c>
      <c r="P642" s="9">
        <f>IF(line_productivity[[#This Row],[working hours of operator]]=line_productivity[[#This Row],[total downtime in hr2]],(line_productivity[[#This Row],[working hours of operator]]+line_productivity[[#This Row],[total downtime in hr2]])*0.9,line_productivity[[#This Row],[working hours of operator]])</f>
        <v>2.5123644444444446</v>
      </c>
    </row>
    <row r="643" spans="1:16" x14ac:dyDescent="0.25">
      <c r="A643" s="10">
        <v>45688</v>
      </c>
      <c r="B643" t="s">
        <v>22</v>
      </c>
      <c r="C643" s="8">
        <v>422752</v>
      </c>
      <c r="D643" t="s">
        <v>50</v>
      </c>
      <c r="E643" s="26" t="s">
        <v>1161</v>
      </c>
      <c r="F643" s="25" t="s">
        <v>1162</v>
      </c>
      <c r="G643" s="13">
        <v>1</v>
      </c>
      <c r="H643" s="13">
        <f>line_downtime[[#This Row],[total downtime in mins]]</f>
        <v>58.199999999999996</v>
      </c>
      <c r="I643" s="18" t="s">
        <v>88</v>
      </c>
      <c r="J643" t="str">
        <f t="shared" si="10"/>
        <v>Evening Shift</v>
      </c>
      <c r="K643" s="9">
        <f>IF(line_productivity[[#This Row],[End time]]&lt;line_productivity[[#This Row],[Start Time]],((line_productivity[[#This Row],[End time]]+1)-line_productivity[[#This Row],[Start Time]])*24,(line_productivity[[#This Row],[End time]]-line_productivity[[#This Row],[Start Time]])*24)</f>
        <v>2.1663747222222236</v>
      </c>
      <c r="L643" s="9">
        <f>MAX(0,line_productivity[[#This Row],[working hours3]]-line_productivity[[#This Row],[total downtime in hr2]])</f>
        <v>1.1963747222222236</v>
      </c>
      <c r="M643" s="13">
        <f>IF(line_productivity[[#This Row],[Total downtime in min]]&gt;85,85,line_productivity[[#This Row],[Total downtime in min]])</f>
        <v>58.199999999999996</v>
      </c>
      <c r="N643" s="9">
        <f>line_productivity[[#This Row],[total downtime in min 2]]/60</f>
        <v>0.97</v>
      </c>
      <c r="O643" s="9">
        <f>IF(line_productivity[[#This Row],[total downtime in hrs]]&gt;line_productivity[[#This Row],[working hours of operator]],line_productivity[[#This Row],[working hours of operator]],line_productivity[[#This Row],[total downtime in hrs]])</f>
        <v>0.97</v>
      </c>
      <c r="P643" s="9">
        <f>IF(line_productivity[[#This Row],[working hours of operator]]=line_productivity[[#This Row],[total downtime in hr2]],(line_productivity[[#This Row],[working hours of operator]]+line_productivity[[#This Row],[total downtime in hr2]])*0.9,line_productivity[[#This Row],[working hours of operator]])</f>
        <v>2.1663747222222236</v>
      </c>
    </row>
    <row r="644" spans="1:16" x14ac:dyDescent="0.25">
      <c r="A644" s="10">
        <v>45689</v>
      </c>
      <c r="B644" t="s">
        <v>23</v>
      </c>
      <c r="C644" s="8">
        <v>422753</v>
      </c>
      <c r="D644" t="s">
        <v>46</v>
      </c>
      <c r="E644" s="26" t="s">
        <v>126</v>
      </c>
      <c r="F644" s="25" t="s">
        <v>1163</v>
      </c>
      <c r="G644" s="13">
        <v>1.6333333333333331</v>
      </c>
      <c r="H644" s="13">
        <f>line_downtime[[#This Row],[total downtime in mins]]</f>
        <v>55.8</v>
      </c>
      <c r="I644" s="18" t="s">
        <v>74</v>
      </c>
      <c r="J644" t="str">
        <f t="shared" si="10"/>
        <v>Morning Shift</v>
      </c>
      <c r="K644" s="9">
        <f>IF(line_productivity[[#This Row],[End time]]&lt;line_productivity[[#This Row],[Start Time]],((line_productivity[[#This Row],[End time]]+1)-line_productivity[[#This Row],[Start Time]])*24,(line_productivity[[#This Row],[End time]]-line_productivity[[#This Row],[Start Time]])*24)</f>
        <v>3.2264180555555564</v>
      </c>
      <c r="L644" s="9">
        <f>MAX(0,line_productivity[[#This Row],[working hours3]]-line_productivity[[#This Row],[total downtime in hr2]])</f>
        <v>2.2964180555555567</v>
      </c>
      <c r="M644" s="13">
        <f>IF(line_productivity[[#This Row],[Total downtime in min]]&gt;85,85,line_productivity[[#This Row],[Total downtime in min]])</f>
        <v>55.8</v>
      </c>
      <c r="N644" s="9">
        <f>line_productivity[[#This Row],[total downtime in min 2]]/60</f>
        <v>0.92999999999999994</v>
      </c>
      <c r="O644" s="9">
        <f>IF(line_productivity[[#This Row],[total downtime in hrs]]&gt;line_productivity[[#This Row],[working hours of operator]],line_productivity[[#This Row],[working hours of operator]],line_productivity[[#This Row],[total downtime in hrs]])</f>
        <v>0.92999999999999994</v>
      </c>
      <c r="P644" s="9">
        <f>IF(line_productivity[[#This Row],[working hours of operator]]=line_productivity[[#This Row],[total downtime in hr2]],(line_productivity[[#This Row],[working hours of operator]]+line_productivity[[#This Row],[total downtime in hr2]])*0.9,line_productivity[[#This Row],[working hours of operator]])</f>
        <v>3.2264180555555564</v>
      </c>
    </row>
    <row r="645" spans="1:16" x14ac:dyDescent="0.25">
      <c r="A645" s="10">
        <v>45689</v>
      </c>
      <c r="B645" t="s">
        <v>20</v>
      </c>
      <c r="C645" s="8">
        <v>422754</v>
      </c>
      <c r="D645" t="s">
        <v>49</v>
      </c>
      <c r="E645" s="26" t="s">
        <v>1164</v>
      </c>
      <c r="F645" s="25" t="s">
        <v>1165</v>
      </c>
      <c r="G645" s="13">
        <v>1</v>
      </c>
      <c r="H645" s="13">
        <f>line_downtime[[#This Row],[total downtime in mins]]</f>
        <v>40.799999999999997</v>
      </c>
      <c r="I645" s="18" t="s">
        <v>95</v>
      </c>
      <c r="J645" t="str">
        <f t="shared" si="10"/>
        <v>Morning Shift</v>
      </c>
      <c r="K645" s="9">
        <f>IF(line_productivity[[#This Row],[End time]]&lt;line_productivity[[#This Row],[Start Time]],((line_productivity[[#This Row],[End time]]+1)-line_productivity[[#This Row],[Start Time]])*24,(line_productivity[[#This Row],[End time]]-line_productivity[[#This Row],[Start Time]])*24)</f>
        <v>2.80830861111111</v>
      </c>
      <c r="L645" s="9">
        <f>MAX(0,line_productivity[[#This Row],[working hours3]]-line_productivity[[#This Row],[total downtime in hr2]])</f>
        <v>2.1283086111111098</v>
      </c>
      <c r="M645" s="13">
        <f>IF(line_productivity[[#This Row],[Total downtime in min]]&gt;85,85,line_productivity[[#This Row],[Total downtime in min]])</f>
        <v>40.799999999999997</v>
      </c>
      <c r="N645" s="9">
        <f>line_productivity[[#This Row],[total downtime in min 2]]/60</f>
        <v>0.67999999999999994</v>
      </c>
      <c r="O645" s="9">
        <f>IF(line_productivity[[#This Row],[total downtime in hrs]]&gt;line_productivity[[#This Row],[working hours of operator]],line_productivity[[#This Row],[working hours of operator]],line_productivity[[#This Row],[total downtime in hrs]])</f>
        <v>0.67999999999999994</v>
      </c>
      <c r="P645" s="9">
        <f>IF(line_productivity[[#This Row],[working hours of operator]]=line_productivity[[#This Row],[total downtime in hr2]],(line_productivity[[#This Row],[working hours of operator]]+line_productivity[[#This Row],[total downtime in hr2]])*0.9,line_productivity[[#This Row],[working hours of operator]])</f>
        <v>2.80830861111111</v>
      </c>
    </row>
    <row r="646" spans="1:16" x14ac:dyDescent="0.25">
      <c r="A646" s="10">
        <v>45689</v>
      </c>
      <c r="B646" t="s">
        <v>21</v>
      </c>
      <c r="C646" s="8">
        <v>422755</v>
      </c>
      <c r="D646" t="s">
        <v>45</v>
      </c>
      <c r="E646" s="26" t="s">
        <v>1166</v>
      </c>
      <c r="F646" s="25" t="s">
        <v>1167</v>
      </c>
      <c r="G646" s="13">
        <v>1</v>
      </c>
      <c r="H646" s="13">
        <f>line_downtime[[#This Row],[total downtime in mins]]</f>
        <v>16.8</v>
      </c>
      <c r="I646" s="18" t="s">
        <v>95</v>
      </c>
      <c r="J646" t="str">
        <f t="shared" si="10"/>
        <v>Evening Shift</v>
      </c>
      <c r="K646" s="9">
        <f>IF(line_productivity[[#This Row],[End time]]&lt;line_productivity[[#This Row],[Start Time]],((line_productivity[[#This Row],[End time]]+1)-line_productivity[[#This Row],[Start Time]])*24,(line_productivity[[#This Row],[End time]]-line_productivity[[#This Row],[Start Time]])*24)</f>
        <v>2.9307541666666657</v>
      </c>
      <c r="L646" s="9">
        <f>MAX(0,line_productivity[[#This Row],[working hours3]]-line_productivity[[#This Row],[total downtime in hr2]])</f>
        <v>2.6507541666666654</v>
      </c>
      <c r="M646" s="13">
        <f>IF(line_productivity[[#This Row],[Total downtime in min]]&gt;85,85,line_productivity[[#This Row],[Total downtime in min]])</f>
        <v>16.8</v>
      </c>
      <c r="N646" s="9">
        <f>line_productivity[[#This Row],[total downtime in min 2]]/60</f>
        <v>0.28000000000000003</v>
      </c>
      <c r="O646" s="9">
        <f>IF(line_productivity[[#This Row],[total downtime in hrs]]&gt;line_productivity[[#This Row],[working hours of operator]],line_productivity[[#This Row],[working hours of operator]],line_productivity[[#This Row],[total downtime in hrs]])</f>
        <v>0.28000000000000003</v>
      </c>
      <c r="P646" s="9">
        <f>IF(line_productivity[[#This Row],[working hours of operator]]=line_productivity[[#This Row],[total downtime in hr2]],(line_productivity[[#This Row],[working hours of operator]]+line_productivity[[#This Row],[total downtime in hr2]])*0.9,line_productivity[[#This Row],[working hours of operator]])</f>
        <v>2.9307541666666657</v>
      </c>
    </row>
    <row r="647" spans="1:16" x14ac:dyDescent="0.25">
      <c r="A647" s="10">
        <v>45689</v>
      </c>
      <c r="B647" t="s">
        <v>19</v>
      </c>
      <c r="C647" s="8">
        <v>422756</v>
      </c>
      <c r="D647" t="s">
        <v>49</v>
      </c>
      <c r="E647" s="26" t="s">
        <v>1168</v>
      </c>
      <c r="F647" s="25" t="s">
        <v>1169</v>
      </c>
      <c r="G647" s="13">
        <v>1</v>
      </c>
      <c r="H647" s="13">
        <f>line_downtime[[#This Row],[total downtime in mins]]</f>
        <v>18.599999999999998</v>
      </c>
      <c r="I647" s="18" t="s">
        <v>95</v>
      </c>
      <c r="J647" t="str">
        <f t="shared" si="10"/>
        <v>Evening Shift</v>
      </c>
      <c r="K647" s="9">
        <f>IF(line_productivity[[#This Row],[End time]]&lt;line_productivity[[#This Row],[Start Time]],((line_productivity[[#This Row],[End time]]+1)-line_productivity[[#This Row],[Start Time]])*24,(line_productivity[[#This Row],[End time]]-line_productivity[[#This Row],[Start Time]])*24)</f>
        <v>2.7556647222222219</v>
      </c>
      <c r="L647" s="9">
        <f>MAX(0,line_productivity[[#This Row],[working hours3]]-line_productivity[[#This Row],[total downtime in hr2]])</f>
        <v>2.4456647222222219</v>
      </c>
      <c r="M647" s="13">
        <f>IF(line_productivity[[#This Row],[Total downtime in min]]&gt;85,85,line_productivity[[#This Row],[Total downtime in min]])</f>
        <v>18.599999999999998</v>
      </c>
      <c r="N647" s="9">
        <f>line_productivity[[#This Row],[total downtime in min 2]]/60</f>
        <v>0.30999999999999994</v>
      </c>
      <c r="O647" s="9">
        <f>IF(line_productivity[[#This Row],[total downtime in hrs]]&gt;line_productivity[[#This Row],[working hours of operator]],line_productivity[[#This Row],[working hours of operator]],line_productivity[[#This Row],[total downtime in hrs]])</f>
        <v>0.30999999999999994</v>
      </c>
      <c r="P647" s="9">
        <f>IF(line_productivity[[#This Row],[working hours of operator]]=line_productivity[[#This Row],[total downtime in hr2]],(line_productivity[[#This Row],[working hours of operator]]+line_productivity[[#This Row],[total downtime in hr2]])*0.9,line_productivity[[#This Row],[working hours of operator]])</f>
        <v>2.7556647222222219</v>
      </c>
    </row>
    <row r="648" spans="1:16" x14ac:dyDescent="0.25">
      <c r="A648" s="10">
        <v>45690</v>
      </c>
      <c r="B648" t="s">
        <v>18</v>
      </c>
      <c r="C648" s="8">
        <v>422757</v>
      </c>
      <c r="D648" t="s">
        <v>46</v>
      </c>
      <c r="E648" s="26" t="s">
        <v>126</v>
      </c>
      <c r="F648" s="25" t="s">
        <v>1170</v>
      </c>
      <c r="G648" s="13">
        <v>1</v>
      </c>
      <c r="H648" s="13">
        <f>line_downtime[[#This Row],[total downtime in mins]]</f>
        <v>57.000000000000007</v>
      </c>
      <c r="I648" s="18" t="s">
        <v>95</v>
      </c>
      <c r="J648" t="str">
        <f t="shared" si="10"/>
        <v>Morning Shift</v>
      </c>
      <c r="K648" s="9">
        <f>IF(line_productivity[[#This Row],[End time]]&lt;line_productivity[[#This Row],[Start Time]],((line_productivity[[#This Row],[End time]]+1)-line_productivity[[#This Row],[Start Time]])*24,(line_productivity[[#This Row],[End time]]-line_productivity[[#This Row],[Start Time]])*24)</f>
        <v>2.9853516666666686</v>
      </c>
      <c r="L648" s="9">
        <f>MAX(0,line_productivity[[#This Row],[working hours3]]-line_productivity[[#This Row],[total downtime in hr2]])</f>
        <v>2.0353516666666684</v>
      </c>
      <c r="M648" s="13">
        <f>IF(line_productivity[[#This Row],[Total downtime in min]]&gt;85,85,line_productivity[[#This Row],[Total downtime in min]])</f>
        <v>57.000000000000007</v>
      </c>
      <c r="N648" s="9">
        <f>line_productivity[[#This Row],[total downtime in min 2]]/60</f>
        <v>0.95000000000000007</v>
      </c>
      <c r="O648" s="9">
        <f>IF(line_productivity[[#This Row],[total downtime in hrs]]&gt;line_productivity[[#This Row],[working hours of operator]],line_productivity[[#This Row],[working hours of operator]],line_productivity[[#This Row],[total downtime in hrs]])</f>
        <v>0.95000000000000007</v>
      </c>
      <c r="P648" s="9">
        <f>IF(line_productivity[[#This Row],[working hours of operator]]=line_productivity[[#This Row],[total downtime in hr2]],(line_productivity[[#This Row],[working hours of operator]]+line_productivity[[#This Row],[total downtime in hr2]])*0.9,line_productivity[[#This Row],[working hours of operator]])</f>
        <v>2.9853516666666686</v>
      </c>
    </row>
    <row r="649" spans="1:16" x14ac:dyDescent="0.25">
      <c r="A649" s="10">
        <v>45690</v>
      </c>
      <c r="B649" t="s">
        <v>23</v>
      </c>
      <c r="C649" s="8">
        <v>422758</v>
      </c>
      <c r="D649" t="s">
        <v>43</v>
      </c>
      <c r="E649" s="26" t="s">
        <v>1171</v>
      </c>
      <c r="F649" s="25" t="s">
        <v>1172</v>
      </c>
      <c r="G649" s="13">
        <v>1.6333333333333331</v>
      </c>
      <c r="H649" s="13">
        <f>line_downtime[[#This Row],[total downtime in mins]]</f>
        <v>47.400000000000006</v>
      </c>
      <c r="I649" s="18" t="s">
        <v>76</v>
      </c>
      <c r="J649" t="str">
        <f t="shared" si="10"/>
        <v>Morning Shift</v>
      </c>
      <c r="K649" s="9">
        <f>IF(line_productivity[[#This Row],[End time]]&lt;line_productivity[[#This Row],[Start Time]],((line_productivity[[#This Row],[End time]]+1)-line_productivity[[#This Row],[Start Time]])*24,(line_productivity[[#This Row],[End time]]-line_productivity[[#This Row],[Start Time]])*24)</f>
        <v>2.7708544444444461</v>
      </c>
      <c r="L649" s="9">
        <f>MAX(0,line_productivity[[#This Row],[working hours3]]-line_productivity[[#This Row],[total downtime in hr2]])</f>
        <v>1.980854444444446</v>
      </c>
      <c r="M649" s="13">
        <f>IF(line_productivity[[#This Row],[Total downtime in min]]&gt;85,85,line_productivity[[#This Row],[Total downtime in min]])</f>
        <v>47.400000000000006</v>
      </c>
      <c r="N649" s="9">
        <f>line_productivity[[#This Row],[total downtime in min 2]]/60</f>
        <v>0.79000000000000015</v>
      </c>
      <c r="O649" s="9">
        <f>IF(line_productivity[[#This Row],[total downtime in hrs]]&gt;line_productivity[[#This Row],[working hours of operator]],line_productivity[[#This Row],[working hours of operator]],line_productivity[[#This Row],[total downtime in hrs]])</f>
        <v>0.79000000000000015</v>
      </c>
      <c r="P649" s="9">
        <f>IF(line_productivity[[#This Row],[working hours of operator]]=line_productivity[[#This Row],[total downtime in hr2]],(line_productivity[[#This Row],[working hours of operator]]+line_productivity[[#This Row],[total downtime in hr2]])*0.9,line_productivity[[#This Row],[working hours of operator]])</f>
        <v>2.7708544444444461</v>
      </c>
    </row>
    <row r="650" spans="1:16" x14ac:dyDescent="0.25">
      <c r="A650" s="10">
        <v>45690</v>
      </c>
      <c r="B650" t="s">
        <v>19</v>
      </c>
      <c r="C650" s="8">
        <v>422759</v>
      </c>
      <c r="D650" t="s">
        <v>49</v>
      </c>
      <c r="E650" s="26" t="s">
        <v>1173</v>
      </c>
      <c r="F650" s="25" t="s">
        <v>1174</v>
      </c>
      <c r="G650" s="13">
        <v>1</v>
      </c>
      <c r="H650" s="13">
        <f>line_downtime[[#This Row],[total downtime in mins]]</f>
        <v>24</v>
      </c>
      <c r="I650" s="18" t="s">
        <v>90</v>
      </c>
      <c r="J650" t="str">
        <f t="shared" si="10"/>
        <v>Evening Shift</v>
      </c>
      <c r="K650" s="9">
        <f>IF(line_productivity[[#This Row],[End time]]&lt;line_productivity[[#This Row],[Start Time]],((line_productivity[[#This Row],[End time]]+1)-line_productivity[[#This Row],[Start Time]])*24,(line_productivity[[#This Row],[End time]]-line_productivity[[#This Row],[Start Time]])*24)</f>
        <v>2.5278961111111125</v>
      </c>
      <c r="L650" s="9">
        <f>MAX(0,line_productivity[[#This Row],[working hours3]]-line_productivity[[#This Row],[total downtime in hr2]])</f>
        <v>2.1278961111111125</v>
      </c>
      <c r="M650" s="13">
        <f>IF(line_productivity[[#This Row],[Total downtime in min]]&gt;85,85,line_productivity[[#This Row],[Total downtime in min]])</f>
        <v>24</v>
      </c>
      <c r="N650" s="9">
        <f>line_productivity[[#This Row],[total downtime in min 2]]/60</f>
        <v>0.4</v>
      </c>
      <c r="O650" s="9">
        <f>IF(line_productivity[[#This Row],[total downtime in hrs]]&gt;line_productivity[[#This Row],[working hours of operator]],line_productivity[[#This Row],[working hours of operator]],line_productivity[[#This Row],[total downtime in hrs]])</f>
        <v>0.4</v>
      </c>
      <c r="P650" s="9">
        <f>IF(line_productivity[[#This Row],[working hours of operator]]=line_productivity[[#This Row],[total downtime in hr2]],(line_productivity[[#This Row],[working hours of operator]]+line_productivity[[#This Row],[total downtime in hr2]])*0.9,line_productivity[[#This Row],[working hours of operator]])</f>
        <v>2.5278961111111125</v>
      </c>
    </row>
    <row r="651" spans="1:16" x14ac:dyDescent="0.25">
      <c r="A651" s="10">
        <v>45690</v>
      </c>
      <c r="B651" t="s">
        <v>20</v>
      </c>
      <c r="C651" s="8">
        <v>422760</v>
      </c>
      <c r="D651" t="s">
        <v>51</v>
      </c>
      <c r="E651" s="26" t="s">
        <v>1175</v>
      </c>
      <c r="F651" s="25" t="s">
        <v>1176</v>
      </c>
      <c r="G651" s="13">
        <v>1</v>
      </c>
      <c r="H651" s="13">
        <f>line_downtime[[#This Row],[total downtime in mins]]</f>
        <v>11.4</v>
      </c>
      <c r="I651" s="18" t="s">
        <v>66</v>
      </c>
      <c r="J651" t="str">
        <f t="shared" si="10"/>
        <v>Evening Shift</v>
      </c>
      <c r="K651" s="9">
        <f>IF(line_productivity[[#This Row],[End time]]&lt;line_productivity[[#This Row],[Start Time]],((line_productivity[[#This Row],[End time]]+1)-line_productivity[[#This Row],[Start Time]])*24,(line_productivity[[#This Row],[End time]]-line_productivity[[#This Row],[Start Time]])*24)</f>
        <v>2.6359105555555544</v>
      </c>
      <c r="L651" s="9">
        <f>MAX(0,line_productivity[[#This Row],[working hours3]]-line_productivity[[#This Row],[total downtime in hr2]])</f>
        <v>2.4459105555555545</v>
      </c>
      <c r="M651" s="13">
        <f>IF(line_productivity[[#This Row],[Total downtime in min]]&gt;85,85,line_productivity[[#This Row],[Total downtime in min]])</f>
        <v>11.4</v>
      </c>
      <c r="N651" s="9">
        <f>line_productivity[[#This Row],[total downtime in min 2]]/60</f>
        <v>0.19</v>
      </c>
      <c r="O651" s="9">
        <f>IF(line_productivity[[#This Row],[total downtime in hrs]]&gt;line_productivity[[#This Row],[working hours of operator]],line_productivity[[#This Row],[working hours of operator]],line_productivity[[#This Row],[total downtime in hrs]])</f>
        <v>0.19</v>
      </c>
      <c r="P651" s="9">
        <f>IF(line_productivity[[#This Row],[working hours of operator]]=line_productivity[[#This Row],[total downtime in hr2]],(line_productivity[[#This Row],[working hours of operator]]+line_productivity[[#This Row],[total downtime in hr2]])*0.9,line_productivity[[#This Row],[working hours of operator]])</f>
        <v>2.6359105555555544</v>
      </c>
    </row>
    <row r="652" spans="1:16" x14ac:dyDescent="0.25">
      <c r="A652" s="10">
        <v>45691</v>
      </c>
      <c r="B652" t="s">
        <v>21</v>
      </c>
      <c r="C652" s="8">
        <v>422761</v>
      </c>
      <c r="D652" t="s">
        <v>46</v>
      </c>
      <c r="E652" s="26" t="s">
        <v>126</v>
      </c>
      <c r="F652" s="25" t="s">
        <v>1177</v>
      </c>
      <c r="G652" s="13">
        <v>1</v>
      </c>
      <c r="H652" s="13">
        <f>line_downtime[[#This Row],[total downtime in mins]]</f>
        <v>14.399999999999999</v>
      </c>
      <c r="I652" s="18" t="s">
        <v>90</v>
      </c>
      <c r="J652" t="str">
        <f t="shared" si="10"/>
        <v>Morning Shift</v>
      </c>
      <c r="K652" s="9">
        <f>IF(line_productivity[[#This Row],[End time]]&lt;line_productivity[[#This Row],[Start Time]],((line_productivity[[#This Row],[End time]]+1)-line_productivity[[#This Row],[Start Time]])*24,(line_productivity[[#This Row],[End time]]-line_productivity[[#This Row],[Start Time]])*24)</f>
        <v>2.2834605555555556</v>
      </c>
      <c r="L652" s="9">
        <f>MAX(0,line_productivity[[#This Row],[working hours3]]-line_productivity[[#This Row],[total downtime in hr2]])</f>
        <v>2.0434605555555558</v>
      </c>
      <c r="M652" s="13">
        <f>IF(line_productivity[[#This Row],[Total downtime in min]]&gt;85,85,line_productivity[[#This Row],[Total downtime in min]])</f>
        <v>14.399999999999999</v>
      </c>
      <c r="N652" s="9">
        <f>line_productivity[[#This Row],[total downtime in min 2]]/60</f>
        <v>0.23999999999999996</v>
      </c>
      <c r="O652" s="9">
        <f>IF(line_productivity[[#This Row],[total downtime in hrs]]&gt;line_productivity[[#This Row],[working hours of operator]],line_productivity[[#This Row],[working hours of operator]],line_productivity[[#This Row],[total downtime in hrs]])</f>
        <v>0.23999999999999996</v>
      </c>
      <c r="P652" s="9">
        <f>IF(line_productivity[[#This Row],[working hours of operator]]=line_productivity[[#This Row],[total downtime in hr2]],(line_productivity[[#This Row],[working hours of operator]]+line_productivity[[#This Row],[total downtime in hr2]])*0.9,line_productivity[[#This Row],[working hours of operator]])</f>
        <v>2.2834605555555556</v>
      </c>
    </row>
    <row r="653" spans="1:16" x14ac:dyDescent="0.25">
      <c r="A653" s="10">
        <v>45691</v>
      </c>
      <c r="B653" t="s">
        <v>19</v>
      </c>
      <c r="C653" s="8">
        <v>422762</v>
      </c>
      <c r="D653" t="s">
        <v>49</v>
      </c>
      <c r="E653" s="26" t="s">
        <v>1178</v>
      </c>
      <c r="F653" s="25" t="s">
        <v>1179</v>
      </c>
      <c r="G653" s="13">
        <v>1</v>
      </c>
      <c r="H653" s="13">
        <f>line_downtime[[#This Row],[total downtime in mins]]</f>
        <v>31.200000000000003</v>
      </c>
      <c r="I653" s="18" t="s">
        <v>68</v>
      </c>
      <c r="J653" t="str">
        <f t="shared" si="10"/>
        <v>Morning Shift</v>
      </c>
      <c r="K653" s="9">
        <f>IF(line_productivity[[#This Row],[End time]]&lt;line_productivity[[#This Row],[Start Time]],((line_productivity[[#This Row],[End time]]+1)-line_productivity[[#This Row],[Start Time]])*24,(line_productivity[[#This Row],[End time]]-line_productivity[[#This Row],[Start Time]])*24)</f>
        <v>2.9245975</v>
      </c>
      <c r="L653" s="9">
        <f>MAX(0,line_productivity[[#This Row],[working hours3]]-line_productivity[[#This Row],[total downtime in hr2]])</f>
        <v>2.4045974999999999</v>
      </c>
      <c r="M653" s="13">
        <f>IF(line_productivity[[#This Row],[Total downtime in min]]&gt;85,85,line_productivity[[#This Row],[Total downtime in min]])</f>
        <v>31.200000000000003</v>
      </c>
      <c r="N653" s="9">
        <f>line_productivity[[#This Row],[total downtime in min 2]]/60</f>
        <v>0.52</v>
      </c>
      <c r="O653" s="9">
        <f>IF(line_productivity[[#This Row],[total downtime in hrs]]&gt;line_productivity[[#This Row],[working hours of operator]],line_productivity[[#This Row],[working hours of operator]],line_productivity[[#This Row],[total downtime in hrs]])</f>
        <v>0.52</v>
      </c>
      <c r="P653" s="9">
        <f>IF(line_productivity[[#This Row],[working hours of operator]]=line_productivity[[#This Row],[total downtime in hr2]],(line_productivity[[#This Row],[working hours of operator]]+line_productivity[[#This Row],[total downtime in hr2]])*0.9,line_productivity[[#This Row],[working hours of operator]])</f>
        <v>2.9245975</v>
      </c>
    </row>
    <row r="654" spans="1:16" x14ac:dyDescent="0.25">
      <c r="A654" s="10">
        <v>45691</v>
      </c>
      <c r="B654" t="s">
        <v>18</v>
      </c>
      <c r="C654" s="8">
        <v>422763</v>
      </c>
      <c r="D654" t="s">
        <v>52</v>
      </c>
      <c r="E654" s="26" t="s">
        <v>1180</v>
      </c>
      <c r="F654" s="25" t="s">
        <v>1181</v>
      </c>
      <c r="G654" s="13">
        <v>1</v>
      </c>
      <c r="H654" s="13">
        <f>line_downtime[[#This Row],[total downtime in mins]]</f>
        <v>32.400000000000006</v>
      </c>
      <c r="I654" s="18" t="s">
        <v>78</v>
      </c>
      <c r="J654" t="str">
        <f t="shared" si="10"/>
        <v>Morning Shift</v>
      </c>
      <c r="K654" s="9">
        <f>IF(line_productivity[[#This Row],[End time]]&lt;line_productivity[[#This Row],[Start Time]],((line_productivity[[#This Row],[End time]]+1)-line_productivity[[#This Row],[Start Time]])*24,(line_productivity[[#This Row],[End time]]-line_productivity[[#This Row],[Start Time]])*24)</f>
        <v>2.6629444444444439</v>
      </c>
      <c r="L654" s="9">
        <f>MAX(0,line_productivity[[#This Row],[working hours3]]-line_productivity[[#This Row],[total downtime in hr2]])</f>
        <v>2.1229444444444439</v>
      </c>
      <c r="M654" s="13">
        <f>IF(line_productivity[[#This Row],[Total downtime in min]]&gt;85,85,line_productivity[[#This Row],[Total downtime in min]])</f>
        <v>32.400000000000006</v>
      </c>
      <c r="N654" s="9">
        <f>line_productivity[[#This Row],[total downtime in min 2]]/60</f>
        <v>0.54000000000000015</v>
      </c>
      <c r="O654" s="9">
        <f>IF(line_productivity[[#This Row],[total downtime in hrs]]&gt;line_productivity[[#This Row],[working hours of operator]],line_productivity[[#This Row],[working hours of operator]],line_productivity[[#This Row],[total downtime in hrs]])</f>
        <v>0.54000000000000015</v>
      </c>
      <c r="P654" s="9">
        <f>IF(line_productivity[[#This Row],[working hours of operator]]=line_productivity[[#This Row],[total downtime in hr2]],(line_productivity[[#This Row],[working hours of operator]]+line_productivity[[#This Row],[total downtime in hr2]])*0.9,line_productivity[[#This Row],[working hours of operator]])</f>
        <v>2.6629444444444439</v>
      </c>
    </row>
    <row r="655" spans="1:16" x14ac:dyDescent="0.25">
      <c r="A655" s="10">
        <v>45691</v>
      </c>
      <c r="B655" t="s">
        <v>18</v>
      </c>
      <c r="C655" s="8">
        <v>422764</v>
      </c>
      <c r="D655" t="s">
        <v>50</v>
      </c>
      <c r="E655" s="26" t="s">
        <v>1182</v>
      </c>
      <c r="F655" s="25" t="s">
        <v>1183</v>
      </c>
      <c r="G655" s="13">
        <v>1</v>
      </c>
      <c r="H655" s="13">
        <f>line_downtime[[#This Row],[total downtime in mins]]</f>
        <v>6.6</v>
      </c>
      <c r="I655" s="18" t="s">
        <v>88</v>
      </c>
      <c r="J655" t="str">
        <f t="shared" si="10"/>
        <v>Evening Shift</v>
      </c>
      <c r="K655" s="9">
        <f>IF(line_productivity[[#This Row],[End time]]&lt;line_productivity[[#This Row],[Start Time]],((line_productivity[[#This Row],[End time]]+1)-line_productivity[[#This Row],[Start Time]])*24,(line_productivity[[#This Row],[End time]]-line_productivity[[#This Row],[Start Time]])*24)</f>
        <v>2.7897794444444441</v>
      </c>
      <c r="L655" s="9">
        <f>MAX(0,line_productivity[[#This Row],[working hours3]]-line_productivity[[#This Row],[total downtime in hr2]])</f>
        <v>2.6797794444444443</v>
      </c>
      <c r="M655" s="13">
        <f>IF(line_productivity[[#This Row],[Total downtime in min]]&gt;85,85,line_productivity[[#This Row],[Total downtime in min]])</f>
        <v>6.6</v>
      </c>
      <c r="N655" s="9">
        <f>line_productivity[[#This Row],[total downtime in min 2]]/60</f>
        <v>0.11</v>
      </c>
      <c r="O655" s="9">
        <f>IF(line_productivity[[#This Row],[total downtime in hrs]]&gt;line_productivity[[#This Row],[working hours of operator]],line_productivity[[#This Row],[working hours of operator]],line_productivity[[#This Row],[total downtime in hrs]])</f>
        <v>0.11</v>
      </c>
      <c r="P655" s="9">
        <f>IF(line_productivity[[#This Row],[working hours of operator]]=line_productivity[[#This Row],[total downtime in hr2]],(line_productivity[[#This Row],[working hours of operator]]+line_productivity[[#This Row],[total downtime in hr2]])*0.9,line_productivity[[#This Row],[working hours of operator]])</f>
        <v>2.7897794444444441</v>
      </c>
    </row>
    <row r="656" spans="1:16" x14ac:dyDescent="0.25">
      <c r="A656" s="10">
        <v>45692</v>
      </c>
      <c r="B656" t="s">
        <v>20</v>
      </c>
      <c r="C656" s="8">
        <v>422765</v>
      </c>
      <c r="D656" t="s">
        <v>47</v>
      </c>
      <c r="E656" s="26" t="s">
        <v>126</v>
      </c>
      <c r="F656" s="25" t="s">
        <v>1184</v>
      </c>
      <c r="G656" s="13">
        <v>1</v>
      </c>
      <c r="H656" s="13">
        <f>line_downtime[[#This Row],[total downtime in mins]]</f>
        <v>43.8</v>
      </c>
      <c r="I656" s="18" t="s">
        <v>74</v>
      </c>
      <c r="J656" t="str">
        <f t="shared" si="10"/>
        <v>Morning Shift</v>
      </c>
      <c r="K656" s="9">
        <f>IF(line_productivity[[#This Row],[End time]]&lt;line_productivity[[#This Row],[Start Time]],((line_productivity[[#This Row],[End time]]+1)-line_productivity[[#This Row],[Start Time]])*24,(line_productivity[[#This Row],[End time]]-line_productivity[[#This Row],[Start Time]])*24)</f>
        <v>2.1712944444444457</v>
      </c>
      <c r="L656" s="9">
        <f>MAX(0,line_productivity[[#This Row],[working hours3]]-line_productivity[[#This Row],[total downtime in hr2]])</f>
        <v>1.4412944444444458</v>
      </c>
      <c r="M656" s="13">
        <f>IF(line_productivity[[#This Row],[Total downtime in min]]&gt;85,85,line_productivity[[#This Row],[Total downtime in min]])</f>
        <v>43.8</v>
      </c>
      <c r="N656" s="9">
        <f>line_productivity[[#This Row],[total downtime in min 2]]/60</f>
        <v>0.73</v>
      </c>
      <c r="O656" s="9">
        <f>IF(line_productivity[[#This Row],[total downtime in hrs]]&gt;line_productivity[[#This Row],[working hours of operator]],line_productivity[[#This Row],[working hours of operator]],line_productivity[[#This Row],[total downtime in hrs]])</f>
        <v>0.73</v>
      </c>
      <c r="P656" s="9">
        <f>IF(line_productivity[[#This Row],[working hours of operator]]=line_productivity[[#This Row],[total downtime in hr2]],(line_productivity[[#This Row],[working hours of operator]]+line_productivity[[#This Row],[total downtime in hr2]])*0.9,line_productivity[[#This Row],[working hours of operator]])</f>
        <v>2.1712944444444457</v>
      </c>
    </row>
    <row r="657" spans="1:16" x14ac:dyDescent="0.25">
      <c r="A657" s="10">
        <v>45692</v>
      </c>
      <c r="B657" t="s">
        <v>21</v>
      </c>
      <c r="C657" s="8">
        <v>422766</v>
      </c>
      <c r="D657" t="s">
        <v>47</v>
      </c>
      <c r="E657" s="26" t="s">
        <v>1185</v>
      </c>
      <c r="F657" s="25" t="s">
        <v>1186</v>
      </c>
      <c r="G657" s="13">
        <v>1</v>
      </c>
      <c r="H657" s="13">
        <f>line_downtime[[#This Row],[total downtime in mins]]</f>
        <v>42.6</v>
      </c>
      <c r="I657" s="18" t="s">
        <v>83</v>
      </c>
      <c r="J657" t="str">
        <f t="shared" si="10"/>
        <v>Morning Shift</v>
      </c>
      <c r="K657" s="9">
        <f>IF(line_productivity[[#This Row],[End time]]&lt;line_productivity[[#This Row],[Start Time]],((line_productivity[[#This Row],[End time]]+1)-line_productivity[[#This Row],[Start Time]])*24,(line_productivity[[#This Row],[End time]]-line_productivity[[#This Row],[Start Time]])*24)</f>
        <v>2.29670611111111</v>
      </c>
      <c r="L657" s="9">
        <f>MAX(0,line_productivity[[#This Row],[working hours3]]-line_productivity[[#This Row],[total downtime in hr2]])</f>
        <v>1.58670611111111</v>
      </c>
      <c r="M657" s="13">
        <f>IF(line_productivity[[#This Row],[Total downtime in min]]&gt;85,85,line_productivity[[#This Row],[Total downtime in min]])</f>
        <v>42.6</v>
      </c>
      <c r="N657" s="9">
        <f>line_productivity[[#This Row],[total downtime in min 2]]/60</f>
        <v>0.71000000000000008</v>
      </c>
      <c r="O657" s="9">
        <f>IF(line_productivity[[#This Row],[total downtime in hrs]]&gt;line_productivity[[#This Row],[working hours of operator]],line_productivity[[#This Row],[working hours of operator]],line_productivity[[#This Row],[total downtime in hrs]])</f>
        <v>0.71000000000000008</v>
      </c>
      <c r="P657" s="9">
        <f>IF(line_productivity[[#This Row],[working hours of operator]]=line_productivity[[#This Row],[total downtime in hr2]],(line_productivity[[#This Row],[working hours of operator]]+line_productivity[[#This Row],[total downtime in hr2]])*0.9,line_productivity[[#This Row],[working hours of operator]])</f>
        <v>2.29670611111111</v>
      </c>
    </row>
    <row r="658" spans="1:16" x14ac:dyDescent="0.25">
      <c r="A658" s="10">
        <v>45692</v>
      </c>
      <c r="B658" t="s">
        <v>20</v>
      </c>
      <c r="C658" s="8">
        <v>422767</v>
      </c>
      <c r="D658" t="s">
        <v>50</v>
      </c>
      <c r="E658" s="26" t="s">
        <v>1187</v>
      </c>
      <c r="F658" s="25" t="s">
        <v>1188</v>
      </c>
      <c r="G658" s="13">
        <v>1</v>
      </c>
      <c r="H658" s="13">
        <f>line_downtime[[#This Row],[total downtime in mins]]</f>
        <v>82.8</v>
      </c>
      <c r="I658" s="18" t="s">
        <v>76</v>
      </c>
      <c r="J658" t="str">
        <f t="shared" si="10"/>
        <v>Morning Shift</v>
      </c>
      <c r="K658" s="9">
        <f>IF(line_productivity[[#This Row],[End time]]&lt;line_productivity[[#This Row],[Start Time]],((line_productivity[[#This Row],[End time]]+1)-line_productivity[[#This Row],[Start Time]])*24,(line_productivity[[#This Row],[End time]]-line_productivity[[#This Row],[Start Time]])*24)</f>
        <v>2.623139722222223</v>
      </c>
      <c r="L658" s="9">
        <f>MAX(0,line_productivity[[#This Row],[working hours3]]-line_productivity[[#This Row],[total downtime in hr2]])</f>
        <v>1.2431397222222231</v>
      </c>
      <c r="M658" s="13">
        <f>IF(line_productivity[[#This Row],[Total downtime in min]]&gt;85,85,line_productivity[[#This Row],[Total downtime in min]])</f>
        <v>82.8</v>
      </c>
      <c r="N658" s="9">
        <f>line_productivity[[#This Row],[total downtime in min 2]]/60</f>
        <v>1.38</v>
      </c>
      <c r="O658" s="9">
        <f>IF(line_productivity[[#This Row],[total downtime in hrs]]&gt;line_productivity[[#This Row],[working hours of operator]],line_productivity[[#This Row],[working hours of operator]],line_productivity[[#This Row],[total downtime in hrs]])</f>
        <v>1.38</v>
      </c>
      <c r="P658" s="9">
        <f>IF(line_productivity[[#This Row],[working hours of operator]]=line_productivity[[#This Row],[total downtime in hr2]],(line_productivity[[#This Row],[working hours of operator]]+line_productivity[[#This Row],[total downtime in hr2]])*0.9,line_productivity[[#This Row],[working hours of operator]])</f>
        <v>2.623139722222223</v>
      </c>
    </row>
    <row r="659" spans="1:16" x14ac:dyDescent="0.25">
      <c r="A659" s="10">
        <v>45692</v>
      </c>
      <c r="B659" t="s">
        <v>20</v>
      </c>
      <c r="C659" s="8">
        <v>422768</v>
      </c>
      <c r="D659" t="s">
        <v>51</v>
      </c>
      <c r="E659" s="26" t="s">
        <v>1189</v>
      </c>
      <c r="F659" s="25" t="s">
        <v>1190</v>
      </c>
      <c r="G659" s="13">
        <v>1</v>
      </c>
      <c r="H659" s="13">
        <f>line_downtime[[#This Row],[total downtime in mins]]</f>
        <v>42</v>
      </c>
      <c r="I659" s="18" t="s">
        <v>107</v>
      </c>
      <c r="J659" t="str">
        <f t="shared" si="10"/>
        <v>Evening Shift</v>
      </c>
      <c r="K659" s="9">
        <f>IF(line_productivity[[#This Row],[End time]]&lt;line_productivity[[#This Row],[Start Time]],((line_productivity[[#This Row],[End time]]+1)-line_productivity[[#This Row],[Start Time]])*24,(line_productivity[[#This Row],[End time]]-line_productivity[[#This Row],[Start Time]])*24)</f>
        <v>2.5219572222222206</v>
      </c>
      <c r="L659" s="9">
        <f>MAX(0,line_productivity[[#This Row],[working hours3]]-line_productivity[[#This Row],[total downtime in hr2]])</f>
        <v>1.8219572222222207</v>
      </c>
      <c r="M659" s="13">
        <f>IF(line_productivity[[#This Row],[Total downtime in min]]&gt;85,85,line_productivity[[#This Row],[Total downtime in min]])</f>
        <v>42</v>
      </c>
      <c r="N659" s="9">
        <f>line_productivity[[#This Row],[total downtime in min 2]]/60</f>
        <v>0.7</v>
      </c>
      <c r="O659" s="9">
        <f>IF(line_productivity[[#This Row],[total downtime in hrs]]&gt;line_productivity[[#This Row],[working hours of operator]],line_productivity[[#This Row],[working hours of operator]],line_productivity[[#This Row],[total downtime in hrs]])</f>
        <v>0.7</v>
      </c>
      <c r="P659" s="9">
        <f>IF(line_productivity[[#This Row],[working hours of operator]]=line_productivity[[#This Row],[total downtime in hr2]],(line_productivity[[#This Row],[working hours of operator]]+line_productivity[[#This Row],[total downtime in hr2]])*0.9,line_productivity[[#This Row],[working hours of operator]])</f>
        <v>2.5219572222222206</v>
      </c>
    </row>
    <row r="660" spans="1:16" x14ac:dyDescent="0.25">
      <c r="A660" s="10">
        <v>45693</v>
      </c>
      <c r="B660" t="s">
        <v>21</v>
      </c>
      <c r="C660" s="8">
        <v>422769</v>
      </c>
      <c r="D660" t="s">
        <v>50</v>
      </c>
      <c r="E660" s="26" t="s">
        <v>126</v>
      </c>
      <c r="F660" s="25" t="s">
        <v>1191</v>
      </c>
      <c r="G660" s="13">
        <v>1</v>
      </c>
      <c r="H660" s="13">
        <f>line_downtime[[#This Row],[total downtime in mins]]</f>
        <v>54.599999999999994</v>
      </c>
      <c r="I660" s="18" t="s">
        <v>81</v>
      </c>
      <c r="J660" t="str">
        <f t="shared" si="10"/>
        <v>Morning Shift</v>
      </c>
      <c r="K660" s="9">
        <f>IF(line_productivity[[#This Row],[End time]]&lt;line_productivity[[#This Row],[Start Time]],((line_productivity[[#This Row],[End time]]+1)-line_productivity[[#This Row],[Start Time]])*24,(line_productivity[[#This Row],[End time]]-line_productivity[[#This Row],[Start Time]])*24)</f>
        <v>2.8782722222222228</v>
      </c>
      <c r="L660" s="9">
        <f>MAX(0,line_productivity[[#This Row],[working hours3]]-line_productivity[[#This Row],[total downtime in hr2]])</f>
        <v>1.9682722222222229</v>
      </c>
      <c r="M660" s="13">
        <f>IF(line_productivity[[#This Row],[Total downtime in min]]&gt;85,85,line_productivity[[#This Row],[Total downtime in min]])</f>
        <v>54.599999999999994</v>
      </c>
      <c r="N660" s="9">
        <f>line_productivity[[#This Row],[total downtime in min 2]]/60</f>
        <v>0.90999999999999992</v>
      </c>
      <c r="O660" s="9">
        <f>IF(line_productivity[[#This Row],[total downtime in hrs]]&gt;line_productivity[[#This Row],[working hours of operator]],line_productivity[[#This Row],[working hours of operator]],line_productivity[[#This Row],[total downtime in hrs]])</f>
        <v>0.90999999999999992</v>
      </c>
      <c r="P660" s="9">
        <f>IF(line_productivity[[#This Row],[working hours of operator]]=line_productivity[[#This Row],[total downtime in hr2]],(line_productivity[[#This Row],[working hours of operator]]+line_productivity[[#This Row],[total downtime in hr2]])*0.9,line_productivity[[#This Row],[working hours of operator]])</f>
        <v>2.8782722222222228</v>
      </c>
    </row>
    <row r="661" spans="1:16" x14ac:dyDescent="0.25">
      <c r="A661" s="10">
        <v>45693</v>
      </c>
      <c r="B661" t="s">
        <v>20</v>
      </c>
      <c r="C661" s="8">
        <v>422770</v>
      </c>
      <c r="D661" t="s">
        <v>50</v>
      </c>
      <c r="E661" s="26" t="s">
        <v>1192</v>
      </c>
      <c r="F661" s="25" t="s">
        <v>1193</v>
      </c>
      <c r="G661" s="13">
        <v>1</v>
      </c>
      <c r="H661" s="13">
        <f>line_downtime[[#This Row],[total downtime in mins]]</f>
        <v>39.000000000000007</v>
      </c>
      <c r="I661" s="18" t="s">
        <v>99</v>
      </c>
      <c r="J661" t="str">
        <f t="shared" si="10"/>
        <v>Morning Shift</v>
      </c>
      <c r="K661" s="9">
        <f>IF(line_productivity[[#This Row],[End time]]&lt;line_productivity[[#This Row],[Start Time]],((line_productivity[[#This Row],[End time]]+1)-line_productivity[[#This Row],[Start Time]])*24,(line_productivity[[#This Row],[End time]]-line_productivity[[#This Row],[Start Time]])*24)</f>
        <v>2.272637222222222</v>
      </c>
      <c r="L661" s="9">
        <f>MAX(0,line_productivity[[#This Row],[working hours3]]-line_productivity[[#This Row],[total downtime in hr2]])</f>
        <v>1.6226372222222218</v>
      </c>
      <c r="M661" s="13">
        <f>IF(line_productivity[[#This Row],[Total downtime in min]]&gt;85,85,line_productivity[[#This Row],[Total downtime in min]])</f>
        <v>39.000000000000007</v>
      </c>
      <c r="N661" s="9">
        <f>line_productivity[[#This Row],[total downtime in min 2]]/60</f>
        <v>0.65000000000000013</v>
      </c>
      <c r="O661" s="9">
        <f>IF(line_productivity[[#This Row],[total downtime in hrs]]&gt;line_productivity[[#This Row],[working hours of operator]],line_productivity[[#This Row],[working hours of operator]],line_productivity[[#This Row],[total downtime in hrs]])</f>
        <v>0.65000000000000013</v>
      </c>
      <c r="P661" s="9">
        <f>IF(line_productivity[[#This Row],[working hours of operator]]=line_productivity[[#This Row],[total downtime in hr2]],(line_productivity[[#This Row],[working hours of operator]]+line_productivity[[#This Row],[total downtime in hr2]])*0.9,line_productivity[[#This Row],[working hours of operator]])</f>
        <v>2.272637222222222</v>
      </c>
    </row>
    <row r="662" spans="1:16" x14ac:dyDescent="0.25">
      <c r="A662" s="10">
        <v>45693</v>
      </c>
      <c r="B662" t="s">
        <v>21</v>
      </c>
      <c r="C662" s="8">
        <v>422771</v>
      </c>
      <c r="D662" t="s">
        <v>43</v>
      </c>
      <c r="E662" s="26" t="s">
        <v>1194</v>
      </c>
      <c r="F662" s="25" t="s">
        <v>1195</v>
      </c>
      <c r="G662" s="13">
        <v>1</v>
      </c>
      <c r="H662" s="13">
        <f>line_downtime[[#This Row],[total downtime in mins]]</f>
        <v>34.799999999999997</v>
      </c>
      <c r="I662" s="18" t="s">
        <v>105</v>
      </c>
      <c r="J662" t="str">
        <f t="shared" si="10"/>
        <v>Morning Shift</v>
      </c>
      <c r="K662" s="9">
        <f>IF(line_productivity[[#This Row],[End time]]&lt;line_productivity[[#This Row],[Start Time]],((line_productivity[[#This Row],[End time]]+1)-line_productivity[[#This Row],[Start Time]])*24,(line_productivity[[#This Row],[End time]]-line_productivity[[#This Row],[Start Time]])*24)</f>
        <v>2.9197883333333334</v>
      </c>
      <c r="L662" s="9">
        <f>MAX(0,line_productivity[[#This Row],[working hours3]]-line_productivity[[#This Row],[total downtime in hr2]])</f>
        <v>2.3397883333333334</v>
      </c>
      <c r="M662" s="13">
        <f>IF(line_productivity[[#This Row],[Total downtime in min]]&gt;85,85,line_productivity[[#This Row],[Total downtime in min]])</f>
        <v>34.799999999999997</v>
      </c>
      <c r="N662" s="9">
        <f>line_productivity[[#This Row],[total downtime in min 2]]/60</f>
        <v>0.57999999999999996</v>
      </c>
      <c r="O662" s="9">
        <f>IF(line_productivity[[#This Row],[total downtime in hrs]]&gt;line_productivity[[#This Row],[working hours of operator]],line_productivity[[#This Row],[working hours of operator]],line_productivity[[#This Row],[total downtime in hrs]])</f>
        <v>0.57999999999999996</v>
      </c>
      <c r="P662" s="9">
        <f>IF(line_productivity[[#This Row],[working hours of operator]]=line_productivity[[#This Row],[total downtime in hr2]],(line_productivity[[#This Row],[working hours of operator]]+line_productivity[[#This Row],[total downtime in hr2]])*0.9,line_productivity[[#This Row],[working hours of operator]])</f>
        <v>2.9197883333333334</v>
      </c>
    </row>
    <row r="663" spans="1:16" x14ac:dyDescent="0.25">
      <c r="A663" s="10">
        <v>45693</v>
      </c>
      <c r="B663" t="s">
        <v>21</v>
      </c>
      <c r="C663" s="8">
        <v>422772</v>
      </c>
      <c r="D663" t="s">
        <v>48</v>
      </c>
      <c r="E663" s="26" t="s">
        <v>1196</v>
      </c>
      <c r="F663" s="25" t="s">
        <v>1197</v>
      </c>
      <c r="G663" s="13">
        <v>1</v>
      </c>
      <c r="H663" s="13">
        <f>line_downtime[[#This Row],[total downtime in mins]]</f>
        <v>11.399999999999999</v>
      </c>
      <c r="I663" s="18" t="s">
        <v>68</v>
      </c>
      <c r="J663" t="str">
        <f t="shared" si="10"/>
        <v>Evening Shift</v>
      </c>
      <c r="K663" s="9">
        <f>IF(line_productivity[[#This Row],[End time]]&lt;line_productivity[[#This Row],[Start Time]],((line_productivity[[#This Row],[End time]]+1)-line_productivity[[#This Row],[Start Time]])*24,(line_productivity[[#This Row],[End time]]-line_productivity[[#This Row],[Start Time]])*24)</f>
        <v>2.5318872222222231</v>
      </c>
      <c r="L663" s="9">
        <f>MAX(0,line_productivity[[#This Row],[working hours3]]-line_productivity[[#This Row],[total downtime in hr2]])</f>
        <v>2.3418872222222231</v>
      </c>
      <c r="M663" s="13">
        <f>IF(line_productivity[[#This Row],[Total downtime in min]]&gt;85,85,line_productivity[[#This Row],[Total downtime in min]])</f>
        <v>11.399999999999999</v>
      </c>
      <c r="N663" s="9">
        <f>line_productivity[[#This Row],[total downtime in min 2]]/60</f>
        <v>0.18999999999999997</v>
      </c>
      <c r="O663" s="9">
        <f>IF(line_productivity[[#This Row],[total downtime in hrs]]&gt;line_productivity[[#This Row],[working hours of operator]],line_productivity[[#This Row],[working hours of operator]],line_productivity[[#This Row],[total downtime in hrs]])</f>
        <v>0.18999999999999997</v>
      </c>
      <c r="P663" s="9">
        <f>IF(line_productivity[[#This Row],[working hours of operator]]=line_productivity[[#This Row],[total downtime in hr2]],(line_productivity[[#This Row],[working hours of operator]]+line_productivity[[#This Row],[total downtime in hr2]])*0.9,line_productivity[[#This Row],[working hours of operator]])</f>
        <v>2.5318872222222231</v>
      </c>
    </row>
    <row r="664" spans="1:16" x14ac:dyDescent="0.25">
      <c r="A664" s="10">
        <v>45694</v>
      </c>
      <c r="B664" t="s">
        <v>22</v>
      </c>
      <c r="C664" s="8">
        <v>422773</v>
      </c>
      <c r="D664" t="s">
        <v>46</v>
      </c>
      <c r="E664" s="26" t="s">
        <v>126</v>
      </c>
      <c r="F664" s="25" t="s">
        <v>1198</v>
      </c>
      <c r="G664" s="13">
        <v>1</v>
      </c>
      <c r="H664" s="13">
        <f>line_downtime[[#This Row],[total downtime in mins]]</f>
        <v>56.4</v>
      </c>
      <c r="I664" s="18" t="s">
        <v>74</v>
      </c>
      <c r="J664" t="str">
        <f t="shared" si="10"/>
        <v>Morning Shift</v>
      </c>
      <c r="K664" s="9">
        <f>IF(line_productivity[[#This Row],[End time]]&lt;line_productivity[[#This Row],[Start Time]],((line_productivity[[#This Row],[End time]]+1)-line_productivity[[#This Row],[Start Time]])*24,(line_productivity[[#This Row],[End time]]-line_productivity[[#This Row],[Start Time]])*24)</f>
        <v>2.5194011111111108</v>
      </c>
      <c r="L664" s="9">
        <f>MAX(0,line_productivity[[#This Row],[working hours3]]-line_productivity[[#This Row],[total downtime in hr2]])</f>
        <v>1.5794011111111108</v>
      </c>
      <c r="M664" s="13">
        <f>IF(line_productivity[[#This Row],[Total downtime in min]]&gt;85,85,line_productivity[[#This Row],[Total downtime in min]])</f>
        <v>56.4</v>
      </c>
      <c r="N664" s="9">
        <f>line_productivity[[#This Row],[total downtime in min 2]]/60</f>
        <v>0.94</v>
      </c>
      <c r="O664" s="9">
        <f>IF(line_productivity[[#This Row],[total downtime in hrs]]&gt;line_productivity[[#This Row],[working hours of operator]],line_productivity[[#This Row],[working hours of operator]],line_productivity[[#This Row],[total downtime in hrs]])</f>
        <v>0.94</v>
      </c>
      <c r="P664" s="9">
        <f>IF(line_productivity[[#This Row],[working hours of operator]]=line_productivity[[#This Row],[total downtime in hr2]],(line_productivity[[#This Row],[working hours of operator]]+line_productivity[[#This Row],[total downtime in hr2]])*0.9,line_productivity[[#This Row],[working hours of operator]])</f>
        <v>2.5194011111111108</v>
      </c>
    </row>
    <row r="665" spans="1:16" x14ac:dyDescent="0.25">
      <c r="A665" s="10">
        <v>45694</v>
      </c>
      <c r="B665" t="s">
        <v>19</v>
      </c>
      <c r="C665" s="8">
        <v>422774</v>
      </c>
      <c r="D665" t="s">
        <v>44</v>
      </c>
      <c r="E665" s="26" t="s">
        <v>1199</v>
      </c>
      <c r="F665" s="25" t="s">
        <v>1200</v>
      </c>
      <c r="G665" s="13">
        <v>1</v>
      </c>
      <c r="H665" s="13">
        <f>line_downtime[[#This Row],[total downtime in mins]]</f>
        <v>53.4</v>
      </c>
      <c r="I665" s="18" t="s">
        <v>88</v>
      </c>
      <c r="J665" t="str">
        <f t="shared" si="10"/>
        <v>Morning Shift</v>
      </c>
      <c r="K665" s="9">
        <f>IF(line_productivity[[#This Row],[End time]]&lt;line_productivity[[#This Row],[Start Time]],((line_productivity[[#This Row],[End time]]+1)-line_productivity[[#This Row],[Start Time]])*24,(line_productivity[[#This Row],[End time]]-line_productivity[[#This Row],[Start Time]])*24)</f>
        <v>2.6167902777777776</v>
      </c>
      <c r="L665" s="9">
        <f>MAX(0,line_productivity[[#This Row],[working hours3]]-line_productivity[[#This Row],[total downtime in hr2]])</f>
        <v>1.7267902777777775</v>
      </c>
      <c r="M665" s="13">
        <f>IF(line_productivity[[#This Row],[Total downtime in min]]&gt;85,85,line_productivity[[#This Row],[Total downtime in min]])</f>
        <v>53.4</v>
      </c>
      <c r="N665" s="9">
        <f>line_productivity[[#This Row],[total downtime in min 2]]/60</f>
        <v>0.89</v>
      </c>
      <c r="O665" s="9">
        <f>IF(line_productivity[[#This Row],[total downtime in hrs]]&gt;line_productivity[[#This Row],[working hours of operator]],line_productivity[[#This Row],[working hours of operator]],line_productivity[[#This Row],[total downtime in hrs]])</f>
        <v>0.89</v>
      </c>
      <c r="P665" s="9">
        <f>IF(line_productivity[[#This Row],[working hours of operator]]=line_productivity[[#This Row],[total downtime in hr2]],(line_productivity[[#This Row],[working hours of operator]]+line_productivity[[#This Row],[total downtime in hr2]])*0.9,line_productivity[[#This Row],[working hours of operator]])</f>
        <v>2.6167902777777776</v>
      </c>
    </row>
    <row r="666" spans="1:16" x14ac:dyDescent="0.25">
      <c r="A666" s="10">
        <v>45694</v>
      </c>
      <c r="B666" t="s">
        <v>18</v>
      </c>
      <c r="C666" s="8">
        <v>422775</v>
      </c>
      <c r="D666" t="s">
        <v>50</v>
      </c>
      <c r="E666" s="26" t="s">
        <v>1201</v>
      </c>
      <c r="F666" s="25" t="s">
        <v>1202</v>
      </c>
      <c r="G666" s="13">
        <v>1</v>
      </c>
      <c r="H666" s="13">
        <f>line_downtime[[#This Row],[total downtime in mins]]</f>
        <v>42.6</v>
      </c>
      <c r="I666" s="18" t="s">
        <v>72</v>
      </c>
      <c r="J666" t="str">
        <f t="shared" si="10"/>
        <v>Morning Shift</v>
      </c>
      <c r="K666" s="9">
        <f>IF(line_productivity[[#This Row],[End time]]&lt;line_productivity[[#This Row],[Start Time]],((line_productivity[[#This Row],[End time]]+1)-line_productivity[[#This Row],[Start Time]])*24,(line_productivity[[#This Row],[End time]]-line_productivity[[#This Row],[Start Time]])*24)</f>
        <v>2.8765763888888887</v>
      </c>
      <c r="L666" s="9">
        <f>MAX(0,line_productivity[[#This Row],[working hours3]]-line_productivity[[#This Row],[total downtime in hr2]])</f>
        <v>2.1665763888888887</v>
      </c>
      <c r="M666" s="13">
        <f>IF(line_productivity[[#This Row],[Total downtime in min]]&gt;85,85,line_productivity[[#This Row],[Total downtime in min]])</f>
        <v>42.6</v>
      </c>
      <c r="N666" s="9">
        <f>line_productivity[[#This Row],[total downtime in min 2]]/60</f>
        <v>0.71000000000000008</v>
      </c>
      <c r="O666" s="9">
        <f>IF(line_productivity[[#This Row],[total downtime in hrs]]&gt;line_productivity[[#This Row],[working hours of operator]],line_productivity[[#This Row],[working hours of operator]],line_productivity[[#This Row],[total downtime in hrs]])</f>
        <v>0.71000000000000008</v>
      </c>
      <c r="P666" s="9">
        <f>IF(line_productivity[[#This Row],[working hours of operator]]=line_productivity[[#This Row],[total downtime in hr2]],(line_productivity[[#This Row],[working hours of operator]]+line_productivity[[#This Row],[total downtime in hr2]])*0.9,line_productivity[[#This Row],[working hours of operator]])</f>
        <v>2.8765763888888887</v>
      </c>
    </row>
    <row r="667" spans="1:16" x14ac:dyDescent="0.25">
      <c r="A667" s="10">
        <v>45694</v>
      </c>
      <c r="B667" t="s">
        <v>20</v>
      </c>
      <c r="C667" s="8">
        <v>422776</v>
      </c>
      <c r="D667" t="s">
        <v>45</v>
      </c>
      <c r="E667" s="26" t="s">
        <v>1203</v>
      </c>
      <c r="F667" s="25" t="s">
        <v>1204</v>
      </c>
      <c r="G667" s="13">
        <v>1</v>
      </c>
      <c r="H667" s="13">
        <f>line_downtime[[#This Row],[total downtime in mins]]</f>
        <v>32.4</v>
      </c>
      <c r="I667" s="18" t="s">
        <v>70</v>
      </c>
      <c r="J667" t="str">
        <f t="shared" si="10"/>
        <v>Evening Shift</v>
      </c>
      <c r="K667" s="9">
        <f>IF(line_productivity[[#This Row],[End time]]&lt;line_productivity[[#This Row],[Start Time]],((line_productivity[[#This Row],[End time]]+1)-line_productivity[[#This Row],[Start Time]])*24,(line_productivity[[#This Row],[End time]]-line_productivity[[#This Row],[Start Time]])*24)</f>
        <v>2.4602258333333307</v>
      </c>
      <c r="L667" s="9">
        <f>MAX(0,line_productivity[[#This Row],[working hours3]]-line_productivity[[#This Row],[total downtime in hr2]])</f>
        <v>1.9202258333333306</v>
      </c>
      <c r="M667" s="13">
        <f>IF(line_productivity[[#This Row],[Total downtime in min]]&gt;85,85,line_productivity[[#This Row],[Total downtime in min]])</f>
        <v>32.4</v>
      </c>
      <c r="N667" s="9">
        <f>line_productivity[[#This Row],[total downtime in min 2]]/60</f>
        <v>0.53999999999999992</v>
      </c>
      <c r="O667" s="9">
        <f>IF(line_productivity[[#This Row],[total downtime in hrs]]&gt;line_productivity[[#This Row],[working hours of operator]],line_productivity[[#This Row],[working hours of operator]],line_productivity[[#This Row],[total downtime in hrs]])</f>
        <v>0.53999999999999992</v>
      </c>
      <c r="P667" s="9">
        <f>IF(line_productivity[[#This Row],[working hours of operator]]=line_productivity[[#This Row],[total downtime in hr2]],(line_productivity[[#This Row],[working hours of operator]]+line_productivity[[#This Row],[total downtime in hr2]])*0.9,line_productivity[[#This Row],[working hours of operator]])</f>
        <v>2.4602258333333307</v>
      </c>
    </row>
    <row r="668" spans="1:16" x14ac:dyDescent="0.25">
      <c r="A668" s="10">
        <v>45695</v>
      </c>
      <c r="B668" t="s">
        <v>21</v>
      </c>
      <c r="C668" s="8">
        <v>422777</v>
      </c>
      <c r="D668" t="s">
        <v>43</v>
      </c>
      <c r="E668" s="26" t="s">
        <v>126</v>
      </c>
      <c r="F668" s="25" t="s">
        <v>1205</v>
      </c>
      <c r="G668" s="13">
        <v>1</v>
      </c>
      <c r="H668" s="13">
        <f>line_downtime[[#This Row],[total downtime in mins]]</f>
        <v>10.199999999999999</v>
      </c>
      <c r="I668" s="18" t="s">
        <v>68</v>
      </c>
      <c r="J668" t="str">
        <f t="shared" si="10"/>
        <v>Morning Shift</v>
      </c>
      <c r="K668" s="9">
        <f>IF(line_productivity[[#This Row],[End time]]&lt;line_productivity[[#This Row],[Start Time]],((line_productivity[[#This Row],[End time]]+1)-line_productivity[[#This Row],[Start Time]])*24,(line_productivity[[#This Row],[End time]]-line_productivity[[#This Row],[Start Time]])*24)</f>
        <v>2.960073611111111</v>
      </c>
      <c r="L668" s="9">
        <f>MAX(0,line_productivity[[#This Row],[working hours3]]-line_productivity[[#This Row],[total downtime in hr2]])</f>
        <v>2.7900736111111111</v>
      </c>
      <c r="M668" s="13">
        <f>IF(line_productivity[[#This Row],[Total downtime in min]]&gt;85,85,line_productivity[[#This Row],[Total downtime in min]])</f>
        <v>10.199999999999999</v>
      </c>
      <c r="N668" s="9">
        <f>line_productivity[[#This Row],[total downtime in min 2]]/60</f>
        <v>0.16999999999999998</v>
      </c>
      <c r="O668" s="9">
        <f>IF(line_productivity[[#This Row],[total downtime in hrs]]&gt;line_productivity[[#This Row],[working hours of operator]],line_productivity[[#This Row],[working hours of operator]],line_productivity[[#This Row],[total downtime in hrs]])</f>
        <v>0.16999999999999998</v>
      </c>
      <c r="P668" s="9">
        <f>IF(line_productivity[[#This Row],[working hours of operator]]=line_productivity[[#This Row],[total downtime in hr2]],(line_productivity[[#This Row],[working hours of operator]]+line_productivity[[#This Row],[total downtime in hr2]])*0.9,line_productivity[[#This Row],[working hours of operator]])</f>
        <v>2.960073611111111</v>
      </c>
    </row>
    <row r="669" spans="1:16" x14ac:dyDescent="0.25">
      <c r="A669" s="10">
        <v>45695</v>
      </c>
      <c r="B669" t="s">
        <v>19</v>
      </c>
      <c r="C669" s="8">
        <v>422778</v>
      </c>
      <c r="D669" t="s">
        <v>44</v>
      </c>
      <c r="E669" s="26" t="s">
        <v>1206</v>
      </c>
      <c r="F669" s="25" t="s">
        <v>1207</v>
      </c>
      <c r="G669" s="13">
        <v>1</v>
      </c>
      <c r="H669" s="13">
        <f>line_downtime[[#This Row],[total downtime in mins]]</f>
        <v>34.800000000000004</v>
      </c>
      <c r="I669" s="18" t="s">
        <v>68</v>
      </c>
      <c r="J669" t="str">
        <f t="shared" si="10"/>
        <v>Morning Shift</v>
      </c>
      <c r="K669" s="9">
        <f>IF(line_productivity[[#This Row],[End time]]&lt;line_productivity[[#This Row],[Start Time]],((line_productivity[[#This Row],[End time]]+1)-line_productivity[[#This Row],[Start Time]])*24,(line_productivity[[#This Row],[End time]]-line_productivity[[#This Row],[Start Time]])*24)</f>
        <v>2.2733677777777763</v>
      </c>
      <c r="L669" s="9">
        <f>MAX(0,line_productivity[[#This Row],[working hours3]]-line_productivity[[#This Row],[total downtime in hr2]])</f>
        <v>1.6933677777777763</v>
      </c>
      <c r="M669" s="13">
        <f>IF(line_productivity[[#This Row],[Total downtime in min]]&gt;85,85,line_productivity[[#This Row],[Total downtime in min]])</f>
        <v>34.800000000000004</v>
      </c>
      <c r="N669" s="9">
        <f>line_productivity[[#This Row],[total downtime in min 2]]/60</f>
        <v>0.58000000000000007</v>
      </c>
      <c r="O669" s="9">
        <f>IF(line_productivity[[#This Row],[total downtime in hrs]]&gt;line_productivity[[#This Row],[working hours of operator]],line_productivity[[#This Row],[working hours of operator]],line_productivity[[#This Row],[total downtime in hrs]])</f>
        <v>0.58000000000000007</v>
      </c>
      <c r="P669" s="9">
        <f>IF(line_productivity[[#This Row],[working hours of operator]]=line_productivity[[#This Row],[total downtime in hr2]],(line_productivity[[#This Row],[working hours of operator]]+line_productivity[[#This Row],[total downtime in hr2]])*0.9,line_productivity[[#This Row],[working hours of operator]])</f>
        <v>2.2733677777777763</v>
      </c>
    </row>
    <row r="670" spans="1:16" x14ac:dyDescent="0.25">
      <c r="A670" s="10">
        <v>45695</v>
      </c>
      <c r="B670" t="s">
        <v>19</v>
      </c>
      <c r="C670" s="8">
        <v>422779</v>
      </c>
      <c r="D670" t="s">
        <v>49</v>
      </c>
      <c r="E670" s="26" t="s">
        <v>1208</v>
      </c>
      <c r="F670" s="25" t="s">
        <v>1209</v>
      </c>
      <c r="G670" s="13">
        <v>1</v>
      </c>
      <c r="H670" s="13">
        <f>line_downtime[[#This Row],[total downtime in mins]]</f>
        <v>57.599999999999994</v>
      </c>
      <c r="I670" s="18" t="s">
        <v>107</v>
      </c>
      <c r="J670" t="str">
        <f t="shared" si="10"/>
        <v>Morning Shift</v>
      </c>
      <c r="K670" s="9">
        <f>IF(line_productivity[[#This Row],[End time]]&lt;line_productivity[[#This Row],[Start Time]],((line_productivity[[#This Row],[End time]]+1)-line_productivity[[#This Row],[Start Time]])*24,(line_productivity[[#This Row],[End time]]-line_productivity[[#This Row],[Start Time]])*24)</f>
        <v>2.8440113888888905</v>
      </c>
      <c r="L670" s="9">
        <f>MAX(0,line_productivity[[#This Row],[working hours3]]-line_productivity[[#This Row],[total downtime in hr2]])</f>
        <v>1.8840113888888905</v>
      </c>
      <c r="M670" s="13">
        <f>IF(line_productivity[[#This Row],[Total downtime in min]]&gt;85,85,line_productivity[[#This Row],[Total downtime in min]])</f>
        <v>57.599999999999994</v>
      </c>
      <c r="N670" s="9">
        <f>line_productivity[[#This Row],[total downtime in min 2]]/60</f>
        <v>0.95999999999999985</v>
      </c>
      <c r="O670" s="9">
        <f>IF(line_productivity[[#This Row],[total downtime in hrs]]&gt;line_productivity[[#This Row],[working hours of operator]],line_productivity[[#This Row],[working hours of operator]],line_productivity[[#This Row],[total downtime in hrs]])</f>
        <v>0.95999999999999985</v>
      </c>
      <c r="P670" s="9">
        <f>IF(line_productivity[[#This Row],[working hours of operator]]=line_productivity[[#This Row],[total downtime in hr2]],(line_productivity[[#This Row],[working hours of operator]]+line_productivity[[#This Row],[total downtime in hr2]])*0.9,line_productivity[[#This Row],[working hours of operator]])</f>
        <v>2.8440113888888905</v>
      </c>
    </row>
    <row r="671" spans="1:16" x14ac:dyDescent="0.25">
      <c r="A671" s="10">
        <v>45695</v>
      </c>
      <c r="B671" t="s">
        <v>22</v>
      </c>
      <c r="C671" s="8">
        <v>422780</v>
      </c>
      <c r="D671" t="s">
        <v>46</v>
      </c>
      <c r="E671" s="26" t="s">
        <v>1210</v>
      </c>
      <c r="F671" s="25" t="s">
        <v>1211</v>
      </c>
      <c r="G671" s="13">
        <v>1</v>
      </c>
      <c r="H671" s="13">
        <f>line_downtime[[#This Row],[total downtime in mins]]</f>
        <v>24.6</v>
      </c>
      <c r="I671" s="18" t="s">
        <v>88</v>
      </c>
      <c r="J671" t="str">
        <f t="shared" si="10"/>
        <v>Evening Shift</v>
      </c>
      <c r="K671" s="9">
        <f>IF(line_productivity[[#This Row],[End time]]&lt;line_productivity[[#This Row],[Start Time]],((line_productivity[[#This Row],[End time]]+1)-line_productivity[[#This Row],[Start Time]])*24,(line_productivity[[#This Row],[End time]]-line_productivity[[#This Row],[Start Time]])*24)</f>
        <v>2.5659869444444459</v>
      </c>
      <c r="L671" s="9">
        <f>MAX(0,line_productivity[[#This Row],[working hours3]]-line_productivity[[#This Row],[total downtime in hr2]])</f>
        <v>2.1559869444444457</v>
      </c>
      <c r="M671" s="13">
        <f>IF(line_productivity[[#This Row],[Total downtime in min]]&gt;85,85,line_productivity[[#This Row],[Total downtime in min]])</f>
        <v>24.6</v>
      </c>
      <c r="N671" s="9">
        <f>line_productivity[[#This Row],[total downtime in min 2]]/60</f>
        <v>0.41000000000000003</v>
      </c>
      <c r="O671" s="9">
        <f>IF(line_productivity[[#This Row],[total downtime in hrs]]&gt;line_productivity[[#This Row],[working hours of operator]],line_productivity[[#This Row],[working hours of operator]],line_productivity[[#This Row],[total downtime in hrs]])</f>
        <v>0.41000000000000003</v>
      </c>
      <c r="P671" s="9">
        <f>IF(line_productivity[[#This Row],[working hours of operator]]=line_productivity[[#This Row],[total downtime in hr2]],(line_productivity[[#This Row],[working hours of operator]]+line_productivity[[#This Row],[total downtime in hr2]])*0.9,line_productivity[[#This Row],[working hours of operator]])</f>
        <v>2.5659869444444459</v>
      </c>
    </row>
    <row r="672" spans="1:16" x14ac:dyDescent="0.25">
      <c r="A672" s="10">
        <v>45696</v>
      </c>
      <c r="B672" t="s">
        <v>21</v>
      </c>
      <c r="C672" s="8">
        <v>422781</v>
      </c>
      <c r="D672" t="s">
        <v>44</v>
      </c>
      <c r="E672" s="26" t="s">
        <v>126</v>
      </c>
      <c r="F672" s="25" t="s">
        <v>1212</v>
      </c>
      <c r="G672" s="13">
        <v>1</v>
      </c>
      <c r="H672" s="13">
        <f>line_downtime[[#This Row],[total downtime in mins]]</f>
        <v>23.4</v>
      </c>
      <c r="I672" s="18" t="s">
        <v>81</v>
      </c>
      <c r="J672" t="str">
        <f t="shared" si="10"/>
        <v>Morning Shift</v>
      </c>
      <c r="K672" s="9">
        <f>IF(line_productivity[[#This Row],[End time]]&lt;line_productivity[[#This Row],[Start Time]],((line_productivity[[#This Row],[End time]]+1)-line_productivity[[#This Row],[Start Time]])*24,(line_productivity[[#This Row],[End time]]-line_productivity[[#This Row],[Start Time]])*24)</f>
        <v>2.838158611111111</v>
      </c>
      <c r="L672" s="9">
        <f>MAX(0,line_productivity[[#This Row],[working hours3]]-line_productivity[[#This Row],[total downtime in hr2]])</f>
        <v>2.4481586111111109</v>
      </c>
      <c r="M672" s="13">
        <f>IF(line_productivity[[#This Row],[Total downtime in min]]&gt;85,85,line_productivity[[#This Row],[Total downtime in min]])</f>
        <v>23.4</v>
      </c>
      <c r="N672" s="9">
        <f>line_productivity[[#This Row],[total downtime in min 2]]/60</f>
        <v>0.38999999999999996</v>
      </c>
      <c r="O672" s="9">
        <f>IF(line_productivity[[#This Row],[total downtime in hrs]]&gt;line_productivity[[#This Row],[working hours of operator]],line_productivity[[#This Row],[working hours of operator]],line_productivity[[#This Row],[total downtime in hrs]])</f>
        <v>0.38999999999999996</v>
      </c>
      <c r="P672" s="9">
        <f>IF(line_productivity[[#This Row],[working hours of operator]]=line_productivity[[#This Row],[total downtime in hr2]],(line_productivity[[#This Row],[working hours of operator]]+line_productivity[[#This Row],[total downtime in hr2]])*0.9,line_productivity[[#This Row],[working hours of operator]])</f>
        <v>2.838158611111111</v>
      </c>
    </row>
    <row r="673" spans="1:16" x14ac:dyDescent="0.25">
      <c r="A673" s="10">
        <v>45696</v>
      </c>
      <c r="B673" t="s">
        <v>20</v>
      </c>
      <c r="C673" s="8">
        <v>422782</v>
      </c>
      <c r="D673" t="s">
        <v>51</v>
      </c>
      <c r="E673" s="26" t="s">
        <v>1213</v>
      </c>
      <c r="F673" s="25" t="s">
        <v>1214</v>
      </c>
      <c r="G673" s="13">
        <v>1</v>
      </c>
      <c r="H673" s="13">
        <f>line_downtime[[#This Row],[total downtime in mins]]</f>
        <v>29.4</v>
      </c>
      <c r="I673" s="18" t="s">
        <v>83</v>
      </c>
      <c r="J673" t="str">
        <f t="shared" si="10"/>
        <v>Morning Shift</v>
      </c>
      <c r="K673" s="9">
        <f>IF(line_productivity[[#This Row],[End time]]&lt;line_productivity[[#This Row],[Start Time]],((line_productivity[[#This Row],[End time]]+1)-line_productivity[[#This Row],[Start Time]])*24,(line_productivity[[#This Row],[End time]]-line_productivity[[#This Row],[Start Time]])*24)</f>
        <v>2.9058955555555532</v>
      </c>
      <c r="L673" s="9">
        <f>MAX(0,line_productivity[[#This Row],[working hours3]]-line_productivity[[#This Row],[total downtime in hr2]])</f>
        <v>2.4158955555555535</v>
      </c>
      <c r="M673" s="13">
        <f>IF(line_productivity[[#This Row],[Total downtime in min]]&gt;85,85,line_productivity[[#This Row],[Total downtime in min]])</f>
        <v>29.4</v>
      </c>
      <c r="N673" s="9">
        <f>line_productivity[[#This Row],[total downtime in min 2]]/60</f>
        <v>0.49</v>
      </c>
      <c r="O673" s="9">
        <f>IF(line_productivity[[#This Row],[total downtime in hrs]]&gt;line_productivity[[#This Row],[working hours of operator]],line_productivity[[#This Row],[working hours of operator]],line_productivity[[#This Row],[total downtime in hrs]])</f>
        <v>0.49</v>
      </c>
      <c r="P673" s="9">
        <f>IF(line_productivity[[#This Row],[working hours of operator]]=line_productivity[[#This Row],[total downtime in hr2]],(line_productivity[[#This Row],[working hours of operator]]+line_productivity[[#This Row],[total downtime in hr2]])*0.9,line_productivity[[#This Row],[working hours of operator]])</f>
        <v>2.9058955555555532</v>
      </c>
    </row>
    <row r="674" spans="1:16" x14ac:dyDescent="0.25">
      <c r="A674" s="10">
        <v>45696</v>
      </c>
      <c r="B674" t="s">
        <v>19</v>
      </c>
      <c r="C674" s="8">
        <v>422783</v>
      </c>
      <c r="D674" t="s">
        <v>52</v>
      </c>
      <c r="E674" s="26" t="s">
        <v>1215</v>
      </c>
      <c r="F674" s="25" t="s">
        <v>1216</v>
      </c>
      <c r="G674" s="13">
        <v>1</v>
      </c>
      <c r="H674" s="13">
        <f>line_downtime[[#This Row],[total downtime in mins]]</f>
        <v>80.400000000000006</v>
      </c>
      <c r="I674" s="18" t="s">
        <v>78</v>
      </c>
      <c r="J674" t="str">
        <f t="shared" si="10"/>
        <v>Morning Shift</v>
      </c>
      <c r="K674" s="9">
        <f>IF(line_productivity[[#This Row],[End time]]&lt;line_productivity[[#This Row],[Start Time]],((line_productivity[[#This Row],[End time]]+1)-line_productivity[[#This Row],[Start Time]])*24,(line_productivity[[#This Row],[End time]]-line_productivity[[#This Row],[Start Time]])*24)</f>
        <v>2.3583380555555555</v>
      </c>
      <c r="L674" s="9">
        <f>MAX(0,line_productivity[[#This Row],[working hours3]]-line_productivity[[#This Row],[total downtime in hr2]])</f>
        <v>1.0183380555555555</v>
      </c>
      <c r="M674" s="13">
        <f>IF(line_productivity[[#This Row],[Total downtime in min]]&gt;85,85,line_productivity[[#This Row],[Total downtime in min]])</f>
        <v>80.400000000000006</v>
      </c>
      <c r="N674" s="9">
        <f>line_productivity[[#This Row],[total downtime in min 2]]/60</f>
        <v>1.34</v>
      </c>
      <c r="O674" s="9">
        <f>IF(line_productivity[[#This Row],[total downtime in hrs]]&gt;line_productivity[[#This Row],[working hours of operator]],line_productivity[[#This Row],[working hours of operator]],line_productivity[[#This Row],[total downtime in hrs]])</f>
        <v>1.34</v>
      </c>
      <c r="P674" s="9">
        <f>IF(line_productivity[[#This Row],[working hours of operator]]=line_productivity[[#This Row],[total downtime in hr2]],(line_productivity[[#This Row],[working hours of operator]]+line_productivity[[#This Row],[total downtime in hr2]])*0.9,line_productivity[[#This Row],[working hours of operator]])</f>
        <v>2.3583380555555555</v>
      </c>
    </row>
    <row r="675" spans="1:16" x14ac:dyDescent="0.25">
      <c r="A675" s="10">
        <v>45696</v>
      </c>
      <c r="B675" t="s">
        <v>18</v>
      </c>
      <c r="C675" s="8">
        <v>422784</v>
      </c>
      <c r="D675" t="s">
        <v>48</v>
      </c>
      <c r="E675" s="26" t="s">
        <v>1217</v>
      </c>
      <c r="F675" s="25" t="s">
        <v>1218</v>
      </c>
      <c r="G675" s="13">
        <v>1</v>
      </c>
      <c r="H675" s="13">
        <f>line_downtime[[#This Row],[total downtime in mins]]</f>
        <v>41.4</v>
      </c>
      <c r="I675" s="18" t="s">
        <v>95</v>
      </c>
      <c r="J675" t="str">
        <f t="shared" si="10"/>
        <v>Evening Shift</v>
      </c>
      <c r="K675" s="9">
        <f>IF(line_productivity[[#This Row],[End time]]&lt;line_productivity[[#This Row],[Start Time]],((line_productivity[[#This Row],[End time]]+1)-line_productivity[[#This Row],[Start Time]])*24,(line_productivity[[#This Row],[End time]]-line_productivity[[#This Row],[Start Time]])*24)</f>
        <v>2.4760983333333364</v>
      </c>
      <c r="L675" s="9">
        <f>MAX(0,line_productivity[[#This Row],[working hours3]]-line_productivity[[#This Row],[total downtime in hr2]])</f>
        <v>1.7860983333333365</v>
      </c>
      <c r="M675" s="13">
        <f>IF(line_productivity[[#This Row],[Total downtime in min]]&gt;85,85,line_productivity[[#This Row],[Total downtime in min]])</f>
        <v>41.4</v>
      </c>
      <c r="N675" s="9">
        <f>line_productivity[[#This Row],[total downtime in min 2]]/60</f>
        <v>0.69</v>
      </c>
      <c r="O675" s="9">
        <f>IF(line_productivity[[#This Row],[total downtime in hrs]]&gt;line_productivity[[#This Row],[working hours of operator]],line_productivity[[#This Row],[working hours of operator]],line_productivity[[#This Row],[total downtime in hrs]])</f>
        <v>0.69</v>
      </c>
      <c r="P675" s="9">
        <f>IF(line_productivity[[#This Row],[working hours of operator]]=line_productivity[[#This Row],[total downtime in hr2]],(line_productivity[[#This Row],[working hours of operator]]+line_productivity[[#This Row],[total downtime in hr2]])*0.9,line_productivity[[#This Row],[working hours of operator]])</f>
        <v>2.4760983333333364</v>
      </c>
    </row>
    <row r="676" spans="1:16" x14ac:dyDescent="0.25">
      <c r="A676" s="10">
        <v>45697</v>
      </c>
      <c r="B676" t="s">
        <v>21</v>
      </c>
      <c r="C676" s="8">
        <v>422785</v>
      </c>
      <c r="D676" t="s">
        <v>44</v>
      </c>
      <c r="E676" s="26" t="s">
        <v>126</v>
      </c>
      <c r="F676" s="25" t="s">
        <v>1219</v>
      </c>
      <c r="G676" s="13">
        <v>1</v>
      </c>
      <c r="H676" s="13">
        <f>line_downtime[[#This Row],[total downtime in mins]]</f>
        <v>51.600000000000009</v>
      </c>
      <c r="I676" s="18" t="s">
        <v>70</v>
      </c>
      <c r="J676" t="str">
        <f t="shared" si="10"/>
        <v>Morning Shift</v>
      </c>
      <c r="K676" s="9">
        <f>IF(line_productivity[[#This Row],[End time]]&lt;line_productivity[[#This Row],[Start Time]],((line_productivity[[#This Row],[End time]]+1)-line_productivity[[#This Row],[Start Time]])*24,(line_productivity[[#This Row],[End time]]-line_productivity[[#This Row],[Start Time]])*24)</f>
        <v>2.1281722222222221</v>
      </c>
      <c r="L676" s="9">
        <f>MAX(0,line_productivity[[#This Row],[working hours3]]-line_productivity[[#This Row],[total downtime in hr2]])</f>
        <v>1.268172222222222</v>
      </c>
      <c r="M676" s="13">
        <f>IF(line_productivity[[#This Row],[Total downtime in min]]&gt;85,85,line_productivity[[#This Row],[Total downtime in min]])</f>
        <v>51.600000000000009</v>
      </c>
      <c r="N676" s="9">
        <f>line_productivity[[#This Row],[total downtime in min 2]]/60</f>
        <v>0.8600000000000001</v>
      </c>
      <c r="O676" s="9">
        <f>IF(line_productivity[[#This Row],[total downtime in hrs]]&gt;line_productivity[[#This Row],[working hours of operator]],line_productivity[[#This Row],[working hours of operator]],line_productivity[[#This Row],[total downtime in hrs]])</f>
        <v>0.8600000000000001</v>
      </c>
      <c r="P676" s="9">
        <f>IF(line_productivity[[#This Row],[working hours of operator]]=line_productivity[[#This Row],[total downtime in hr2]],(line_productivity[[#This Row],[working hours of operator]]+line_productivity[[#This Row],[total downtime in hr2]])*0.9,line_productivity[[#This Row],[working hours of operator]])</f>
        <v>2.1281722222222221</v>
      </c>
    </row>
    <row r="677" spans="1:16" x14ac:dyDescent="0.25">
      <c r="A677" s="10">
        <v>45697</v>
      </c>
      <c r="B677" t="s">
        <v>23</v>
      </c>
      <c r="C677" s="8">
        <v>422786</v>
      </c>
      <c r="D677" t="s">
        <v>48</v>
      </c>
      <c r="E677" s="26" t="s">
        <v>1220</v>
      </c>
      <c r="F677" s="25" t="s">
        <v>1221</v>
      </c>
      <c r="G677" s="13">
        <v>1.6333333333333331</v>
      </c>
      <c r="H677" s="13">
        <f>line_downtime[[#This Row],[total downtime in mins]]</f>
        <v>6.6</v>
      </c>
      <c r="I677" s="18" t="s">
        <v>76</v>
      </c>
      <c r="J677" t="str">
        <f t="shared" si="10"/>
        <v>Morning Shift</v>
      </c>
      <c r="K677" s="9">
        <f>IF(line_productivity[[#This Row],[End time]]&lt;line_productivity[[#This Row],[Start Time]],((line_productivity[[#This Row],[End time]]+1)-line_productivity[[#This Row],[Start Time]])*24,(line_productivity[[#This Row],[End time]]-line_productivity[[#This Row],[Start Time]])*24)</f>
        <v>3.3143255555555564</v>
      </c>
      <c r="L677" s="9">
        <f>MAX(0,line_productivity[[#This Row],[working hours3]]-line_productivity[[#This Row],[total downtime in hr2]])</f>
        <v>3.2043255555555565</v>
      </c>
      <c r="M677" s="13">
        <f>IF(line_productivity[[#This Row],[Total downtime in min]]&gt;85,85,line_productivity[[#This Row],[Total downtime in min]])</f>
        <v>6.6</v>
      </c>
      <c r="N677" s="9">
        <f>line_productivity[[#This Row],[total downtime in min 2]]/60</f>
        <v>0.11</v>
      </c>
      <c r="O677" s="9">
        <f>IF(line_productivity[[#This Row],[total downtime in hrs]]&gt;line_productivity[[#This Row],[working hours of operator]],line_productivity[[#This Row],[working hours of operator]],line_productivity[[#This Row],[total downtime in hrs]])</f>
        <v>0.11</v>
      </c>
      <c r="P677" s="9">
        <f>IF(line_productivity[[#This Row],[working hours of operator]]=line_productivity[[#This Row],[total downtime in hr2]],(line_productivity[[#This Row],[working hours of operator]]+line_productivity[[#This Row],[total downtime in hr2]])*0.9,line_productivity[[#This Row],[working hours of operator]])</f>
        <v>3.3143255555555564</v>
      </c>
    </row>
    <row r="678" spans="1:16" x14ac:dyDescent="0.25">
      <c r="A678" s="10">
        <v>45697</v>
      </c>
      <c r="B678" t="s">
        <v>21</v>
      </c>
      <c r="C678" s="8">
        <v>422787</v>
      </c>
      <c r="D678" t="s">
        <v>48</v>
      </c>
      <c r="E678" s="26" t="s">
        <v>1222</v>
      </c>
      <c r="F678" s="25" t="s">
        <v>1223</v>
      </c>
      <c r="G678" s="13">
        <v>1</v>
      </c>
      <c r="H678" s="13">
        <f>line_downtime[[#This Row],[total downtime in mins]]</f>
        <v>96.600000000000009</v>
      </c>
      <c r="I678" s="18" t="s">
        <v>105</v>
      </c>
      <c r="J678" t="str">
        <f t="shared" si="10"/>
        <v>Morning Shift</v>
      </c>
      <c r="K678" s="9">
        <f>IF(line_productivity[[#This Row],[End time]]&lt;line_productivity[[#This Row],[Start Time]],((line_productivity[[#This Row],[End time]]+1)-line_productivity[[#This Row],[Start Time]])*24,(line_productivity[[#This Row],[End time]]-line_productivity[[#This Row],[Start Time]])*24)</f>
        <v>2.9101172222222216</v>
      </c>
      <c r="L678" s="9">
        <f>MAX(0,line_productivity[[#This Row],[working hours3]]-line_productivity[[#This Row],[total downtime in hr2]])</f>
        <v>1.4934505555555548</v>
      </c>
      <c r="M678" s="13">
        <f>IF(line_productivity[[#This Row],[Total downtime in min]]&gt;85,85,line_productivity[[#This Row],[Total downtime in min]])</f>
        <v>85</v>
      </c>
      <c r="N678" s="9">
        <f>line_productivity[[#This Row],[total downtime in min 2]]/60</f>
        <v>1.4166666666666667</v>
      </c>
      <c r="O678" s="9">
        <f>IF(line_productivity[[#This Row],[total downtime in hrs]]&gt;line_productivity[[#This Row],[working hours of operator]],line_productivity[[#This Row],[working hours of operator]],line_productivity[[#This Row],[total downtime in hrs]])</f>
        <v>1.4166666666666667</v>
      </c>
      <c r="P678" s="9">
        <f>IF(line_productivity[[#This Row],[working hours of operator]]=line_productivity[[#This Row],[total downtime in hr2]],(line_productivity[[#This Row],[working hours of operator]]+line_productivity[[#This Row],[total downtime in hr2]])*0.9,line_productivity[[#This Row],[working hours of operator]])</f>
        <v>2.9101172222222216</v>
      </c>
    </row>
    <row r="679" spans="1:16" x14ac:dyDescent="0.25">
      <c r="A679" s="10">
        <v>45697</v>
      </c>
      <c r="B679" t="s">
        <v>20</v>
      </c>
      <c r="C679" s="8">
        <v>422788</v>
      </c>
      <c r="D679" t="s">
        <v>49</v>
      </c>
      <c r="E679" s="26" t="s">
        <v>1224</v>
      </c>
      <c r="F679" s="25" t="s">
        <v>1225</v>
      </c>
      <c r="G679" s="13">
        <v>1</v>
      </c>
      <c r="H679" s="13">
        <f>line_downtime[[#This Row],[total downtime in mins]]</f>
        <v>29.4</v>
      </c>
      <c r="I679" s="18" t="s">
        <v>90</v>
      </c>
      <c r="J679" t="str">
        <f t="shared" si="10"/>
        <v>Evening Shift</v>
      </c>
      <c r="K679" s="9">
        <f>IF(line_productivity[[#This Row],[End time]]&lt;line_productivity[[#This Row],[Start Time]],((line_productivity[[#This Row],[End time]]+1)-line_productivity[[#This Row],[Start Time]])*24,(line_productivity[[#This Row],[End time]]-line_productivity[[#This Row],[Start Time]])*24)</f>
        <v>2.300708055555555</v>
      </c>
      <c r="L679" s="9">
        <f>MAX(0,line_productivity[[#This Row],[working hours3]]-line_productivity[[#This Row],[total downtime in hr2]])</f>
        <v>1.810708055555555</v>
      </c>
      <c r="M679" s="13">
        <f>IF(line_productivity[[#This Row],[Total downtime in min]]&gt;85,85,line_productivity[[#This Row],[Total downtime in min]])</f>
        <v>29.4</v>
      </c>
      <c r="N679" s="9">
        <f>line_productivity[[#This Row],[total downtime in min 2]]/60</f>
        <v>0.49</v>
      </c>
      <c r="O679" s="9">
        <f>IF(line_productivity[[#This Row],[total downtime in hrs]]&gt;line_productivity[[#This Row],[working hours of operator]],line_productivity[[#This Row],[working hours of operator]],line_productivity[[#This Row],[total downtime in hrs]])</f>
        <v>0.49</v>
      </c>
      <c r="P679" s="9">
        <f>IF(line_productivity[[#This Row],[working hours of operator]]=line_productivity[[#This Row],[total downtime in hr2]],(line_productivity[[#This Row],[working hours of operator]]+line_productivity[[#This Row],[total downtime in hr2]])*0.9,line_productivity[[#This Row],[working hours of operator]])</f>
        <v>2.300708055555555</v>
      </c>
    </row>
    <row r="680" spans="1:16" x14ac:dyDescent="0.25">
      <c r="A680" s="10">
        <v>45698</v>
      </c>
      <c r="B680" t="s">
        <v>19</v>
      </c>
      <c r="C680" s="8">
        <v>422789</v>
      </c>
      <c r="D680" t="s">
        <v>48</v>
      </c>
      <c r="E680" s="26" t="s">
        <v>126</v>
      </c>
      <c r="F680" s="25" t="s">
        <v>1226</v>
      </c>
      <c r="G680" s="13">
        <v>1</v>
      </c>
      <c r="H680" s="13">
        <f>line_downtime[[#This Row],[total downtime in mins]]</f>
        <v>34.199999999999996</v>
      </c>
      <c r="I680" s="18" t="s">
        <v>99</v>
      </c>
      <c r="J680" t="str">
        <f t="shared" si="10"/>
        <v>Morning Shift</v>
      </c>
      <c r="K680" s="9">
        <f>IF(line_productivity[[#This Row],[End time]]&lt;line_productivity[[#This Row],[Start Time]],((line_productivity[[#This Row],[End time]]+1)-line_productivity[[#This Row],[Start Time]])*24,(line_productivity[[#This Row],[End time]]-line_productivity[[#This Row],[Start Time]])*24)</f>
        <v>2.9595786111111111</v>
      </c>
      <c r="L680" s="9">
        <f>MAX(0,line_productivity[[#This Row],[working hours3]]-line_productivity[[#This Row],[total downtime in hr2]])</f>
        <v>2.3895786111111113</v>
      </c>
      <c r="M680" s="13">
        <f>IF(line_productivity[[#This Row],[Total downtime in min]]&gt;85,85,line_productivity[[#This Row],[Total downtime in min]])</f>
        <v>34.199999999999996</v>
      </c>
      <c r="N680" s="9">
        <f>line_productivity[[#This Row],[total downtime in min 2]]/60</f>
        <v>0.56999999999999995</v>
      </c>
      <c r="O680" s="9">
        <f>IF(line_productivity[[#This Row],[total downtime in hrs]]&gt;line_productivity[[#This Row],[working hours of operator]],line_productivity[[#This Row],[working hours of operator]],line_productivity[[#This Row],[total downtime in hrs]])</f>
        <v>0.56999999999999995</v>
      </c>
      <c r="P680" s="9">
        <f>IF(line_productivity[[#This Row],[working hours of operator]]=line_productivity[[#This Row],[total downtime in hr2]],(line_productivity[[#This Row],[working hours of operator]]+line_productivity[[#This Row],[total downtime in hr2]])*0.9,line_productivity[[#This Row],[working hours of operator]])</f>
        <v>2.9595786111111111</v>
      </c>
    </row>
    <row r="681" spans="1:16" x14ac:dyDescent="0.25">
      <c r="A681" s="10">
        <v>45698</v>
      </c>
      <c r="B681" t="s">
        <v>19</v>
      </c>
      <c r="C681" s="8">
        <v>422790</v>
      </c>
      <c r="D681" t="s">
        <v>46</v>
      </c>
      <c r="E681" s="26" t="s">
        <v>1227</v>
      </c>
      <c r="F681" s="25" t="s">
        <v>1228</v>
      </c>
      <c r="G681" s="13">
        <v>1</v>
      </c>
      <c r="H681" s="13">
        <f>line_downtime[[#This Row],[total downtime in mins]]</f>
        <v>93.6</v>
      </c>
      <c r="I681" s="18" t="s">
        <v>74</v>
      </c>
      <c r="J681" t="str">
        <f t="shared" si="10"/>
        <v>Morning Shift</v>
      </c>
      <c r="K681" s="9">
        <f>IF(line_productivity[[#This Row],[End time]]&lt;line_productivity[[#This Row],[Start Time]],((line_productivity[[#This Row],[End time]]+1)-line_productivity[[#This Row],[Start Time]])*24,(line_productivity[[#This Row],[End time]]-line_productivity[[#This Row],[Start Time]])*24)</f>
        <v>2.4683083333333333</v>
      </c>
      <c r="L681" s="9">
        <f>MAX(0,line_productivity[[#This Row],[working hours3]]-line_productivity[[#This Row],[total downtime in hr2]])</f>
        <v>1.0516416666666666</v>
      </c>
      <c r="M681" s="13">
        <f>IF(line_productivity[[#This Row],[Total downtime in min]]&gt;85,85,line_productivity[[#This Row],[Total downtime in min]])</f>
        <v>85</v>
      </c>
      <c r="N681" s="9">
        <f>line_productivity[[#This Row],[total downtime in min 2]]/60</f>
        <v>1.4166666666666667</v>
      </c>
      <c r="O681" s="9">
        <f>IF(line_productivity[[#This Row],[total downtime in hrs]]&gt;line_productivity[[#This Row],[working hours of operator]],line_productivity[[#This Row],[working hours of operator]],line_productivity[[#This Row],[total downtime in hrs]])</f>
        <v>1.4166666666666667</v>
      </c>
      <c r="P681" s="9">
        <f>IF(line_productivity[[#This Row],[working hours of operator]]=line_productivity[[#This Row],[total downtime in hr2]],(line_productivity[[#This Row],[working hours of operator]]+line_productivity[[#This Row],[total downtime in hr2]])*0.9,line_productivity[[#This Row],[working hours of operator]])</f>
        <v>2.4683083333333333</v>
      </c>
    </row>
    <row r="682" spans="1:16" x14ac:dyDescent="0.25">
      <c r="A682" s="10">
        <v>45698</v>
      </c>
      <c r="B682" t="s">
        <v>21</v>
      </c>
      <c r="C682" s="8">
        <v>422791</v>
      </c>
      <c r="D682" t="s">
        <v>52</v>
      </c>
      <c r="E682" s="26" t="s">
        <v>1229</v>
      </c>
      <c r="F682" s="25" t="s">
        <v>1230</v>
      </c>
      <c r="G682" s="13">
        <v>1</v>
      </c>
      <c r="H682" s="13">
        <f>line_downtime[[#This Row],[total downtime in mins]]</f>
        <v>60</v>
      </c>
      <c r="I682" s="18" t="s">
        <v>68</v>
      </c>
      <c r="J682" t="str">
        <f t="shared" si="10"/>
        <v>Evening Shift</v>
      </c>
      <c r="K682" s="9">
        <f>IF(line_productivity[[#This Row],[End time]]&lt;line_productivity[[#This Row],[Start Time]],((line_productivity[[#This Row],[End time]]+1)-line_productivity[[#This Row],[Start Time]])*24,(line_productivity[[#This Row],[End time]]-line_productivity[[#This Row],[Start Time]])*24)</f>
        <v>2.4573883333333351</v>
      </c>
      <c r="L682" s="9">
        <f>MAX(0,line_productivity[[#This Row],[working hours3]]-line_productivity[[#This Row],[total downtime in hr2]])</f>
        <v>1.4573883333333351</v>
      </c>
      <c r="M682" s="13">
        <f>IF(line_productivity[[#This Row],[Total downtime in min]]&gt;85,85,line_productivity[[#This Row],[Total downtime in min]])</f>
        <v>60</v>
      </c>
      <c r="N682" s="9">
        <f>line_productivity[[#This Row],[total downtime in min 2]]/60</f>
        <v>1</v>
      </c>
      <c r="O682" s="9">
        <f>IF(line_productivity[[#This Row],[total downtime in hrs]]&gt;line_productivity[[#This Row],[working hours of operator]],line_productivity[[#This Row],[working hours of operator]],line_productivity[[#This Row],[total downtime in hrs]])</f>
        <v>1</v>
      </c>
      <c r="P682" s="9">
        <f>IF(line_productivity[[#This Row],[working hours of operator]]=line_productivity[[#This Row],[total downtime in hr2]],(line_productivity[[#This Row],[working hours of operator]]+line_productivity[[#This Row],[total downtime in hr2]])*0.9,line_productivity[[#This Row],[working hours of operator]])</f>
        <v>2.4573883333333351</v>
      </c>
    </row>
    <row r="683" spans="1:16" x14ac:dyDescent="0.25">
      <c r="A683" s="10">
        <v>45698</v>
      </c>
      <c r="B683" t="s">
        <v>19</v>
      </c>
      <c r="C683" s="8">
        <v>422792</v>
      </c>
      <c r="D683" t="s">
        <v>43</v>
      </c>
      <c r="E683" s="26" t="s">
        <v>1231</v>
      </c>
      <c r="F683" s="25" t="s">
        <v>1232</v>
      </c>
      <c r="G683" s="13">
        <v>1</v>
      </c>
      <c r="H683" s="13">
        <f>line_downtime[[#This Row],[total downtime in mins]]</f>
        <v>10.799999999999999</v>
      </c>
      <c r="I683" s="18" t="s">
        <v>78</v>
      </c>
      <c r="J683" t="str">
        <f t="shared" si="10"/>
        <v>Evening Shift</v>
      </c>
      <c r="K683" s="9">
        <f>IF(line_productivity[[#This Row],[End time]]&lt;line_productivity[[#This Row],[Start Time]],((line_productivity[[#This Row],[End time]]+1)-line_productivity[[#This Row],[Start Time]])*24,(line_productivity[[#This Row],[End time]]-line_productivity[[#This Row],[Start Time]])*24)</f>
        <v>2.0852797222222232</v>
      </c>
      <c r="L683" s="9">
        <f>MAX(0,line_productivity[[#This Row],[working hours3]]-line_productivity[[#This Row],[total downtime in hr2]])</f>
        <v>1.9052797222222233</v>
      </c>
      <c r="M683" s="13">
        <f>IF(line_productivity[[#This Row],[Total downtime in min]]&gt;85,85,line_productivity[[#This Row],[Total downtime in min]])</f>
        <v>10.799999999999999</v>
      </c>
      <c r="N683" s="9">
        <f>line_productivity[[#This Row],[total downtime in min 2]]/60</f>
        <v>0.18</v>
      </c>
      <c r="O683" s="9">
        <f>IF(line_productivity[[#This Row],[total downtime in hrs]]&gt;line_productivity[[#This Row],[working hours of operator]],line_productivity[[#This Row],[working hours of operator]],line_productivity[[#This Row],[total downtime in hrs]])</f>
        <v>0.18</v>
      </c>
      <c r="P683" s="9">
        <f>IF(line_productivity[[#This Row],[working hours of operator]]=line_productivity[[#This Row],[total downtime in hr2]],(line_productivity[[#This Row],[working hours of operator]]+line_productivity[[#This Row],[total downtime in hr2]])*0.9,line_productivity[[#This Row],[working hours of operator]])</f>
        <v>2.0852797222222232</v>
      </c>
    </row>
    <row r="684" spans="1:16" x14ac:dyDescent="0.25">
      <c r="A684" s="10">
        <v>45699</v>
      </c>
      <c r="B684" t="s">
        <v>20</v>
      </c>
      <c r="C684" s="8">
        <v>422793</v>
      </c>
      <c r="D684" t="s">
        <v>51</v>
      </c>
      <c r="E684" s="26" t="s">
        <v>126</v>
      </c>
      <c r="F684" s="25" t="s">
        <v>1233</v>
      </c>
      <c r="G684" s="13">
        <v>1</v>
      </c>
      <c r="H684" s="13">
        <f>line_downtime[[#This Row],[total downtime in mins]]</f>
        <v>63</v>
      </c>
      <c r="I684" s="18" t="s">
        <v>76</v>
      </c>
      <c r="J684" t="str">
        <f t="shared" si="10"/>
        <v>Morning Shift</v>
      </c>
      <c r="K684" s="9">
        <f>IF(line_productivity[[#This Row],[End time]]&lt;line_productivity[[#This Row],[Start Time]],((line_productivity[[#This Row],[End time]]+1)-line_productivity[[#This Row],[Start Time]])*24,(line_productivity[[#This Row],[End time]]-line_productivity[[#This Row],[Start Time]])*24)</f>
        <v>2.216998333333335</v>
      </c>
      <c r="L684" s="9">
        <f>MAX(0,line_productivity[[#This Row],[working hours3]]-line_productivity[[#This Row],[total downtime in hr2]])</f>
        <v>1.1669983333333349</v>
      </c>
      <c r="M684" s="13">
        <f>IF(line_productivity[[#This Row],[Total downtime in min]]&gt;85,85,line_productivity[[#This Row],[Total downtime in min]])</f>
        <v>63</v>
      </c>
      <c r="N684" s="9">
        <f>line_productivity[[#This Row],[total downtime in min 2]]/60</f>
        <v>1.05</v>
      </c>
      <c r="O684" s="9">
        <f>IF(line_productivity[[#This Row],[total downtime in hrs]]&gt;line_productivity[[#This Row],[working hours of operator]],line_productivity[[#This Row],[working hours of operator]],line_productivity[[#This Row],[total downtime in hrs]])</f>
        <v>1.05</v>
      </c>
      <c r="P684" s="9">
        <f>IF(line_productivity[[#This Row],[working hours of operator]]=line_productivity[[#This Row],[total downtime in hr2]],(line_productivity[[#This Row],[working hours of operator]]+line_productivity[[#This Row],[total downtime in hr2]])*0.9,line_productivity[[#This Row],[working hours of operator]])</f>
        <v>2.216998333333335</v>
      </c>
    </row>
    <row r="685" spans="1:16" x14ac:dyDescent="0.25">
      <c r="A685" s="10">
        <v>45699</v>
      </c>
      <c r="B685" t="s">
        <v>20</v>
      </c>
      <c r="C685" s="8">
        <v>422794</v>
      </c>
      <c r="D685" t="s">
        <v>49</v>
      </c>
      <c r="E685" s="26" t="s">
        <v>1234</v>
      </c>
      <c r="F685" s="25" t="s">
        <v>1235</v>
      </c>
      <c r="G685" s="13">
        <v>1</v>
      </c>
      <c r="H685" s="13">
        <f>line_downtime[[#This Row],[total downtime in mins]]</f>
        <v>52.199999999999996</v>
      </c>
      <c r="I685" s="18" t="s">
        <v>70</v>
      </c>
      <c r="J685" t="str">
        <f t="shared" si="10"/>
        <v>Morning Shift</v>
      </c>
      <c r="K685" s="9">
        <f>IF(line_productivity[[#This Row],[End time]]&lt;line_productivity[[#This Row],[Start Time]],((line_productivity[[#This Row],[End time]]+1)-line_productivity[[#This Row],[Start Time]])*24,(line_productivity[[#This Row],[End time]]-line_productivity[[#This Row],[Start Time]])*24)</f>
        <v>2.8689302777777761</v>
      </c>
      <c r="L685" s="9">
        <f>MAX(0,line_productivity[[#This Row],[working hours3]]-line_productivity[[#This Row],[total downtime in hr2]])</f>
        <v>1.9989302777777762</v>
      </c>
      <c r="M685" s="13">
        <f>IF(line_productivity[[#This Row],[Total downtime in min]]&gt;85,85,line_productivity[[#This Row],[Total downtime in min]])</f>
        <v>52.199999999999996</v>
      </c>
      <c r="N685" s="9">
        <f>line_productivity[[#This Row],[total downtime in min 2]]/60</f>
        <v>0.86999999999999988</v>
      </c>
      <c r="O685" s="9">
        <f>IF(line_productivity[[#This Row],[total downtime in hrs]]&gt;line_productivity[[#This Row],[working hours of operator]],line_productivity[[#This Row],[working hours of operator]],line_productivity[[#This Row],[total downtime in hrs]])</f>
        <v>0.86999999999999988</v>
      </c>
      <c r="P685" s="9">
        <f>IF(line_productivity[[#This Row],[working hours of operator]]=line_productivity[[#This Row],[total downtime in hr2]],(line_productivity[[#This Row],[working hours of operator]]+line_productivity[[#This Row],[total downtime in hr2]])*0.9,line_productivity[[#This Row],[working hours of operator]])</f>
        <v>2.8689302777777761</v>
      </c>
    </row>
    <row r="686" spans="1:16" x14ac:dyDescent="0.25">
      <c r="A686" s="10">
        <v>45699</v>
      </c>
      <c r="B686" t="s">
        <v>21</v>
      </c>
      <c r="C686" s="8">
        <v>422795</v>
      </c>
      <c r="D686" t="s">
        <v>45</v>
      </c>
      <c r="E686" s="26" t="s">
        <v>1236</v>
      </c>
      <c r="F686" s="25" t="s">
        <v>1237</v>
      </c>
      <c r="G686" s="13">
        <v>1</v>
      </c>
      <c r="H686" s="13">
        <f>line_downtime[[#This Row],[total downtime in mins]]</f>
        <v>23.400000000000002</v>
      </c>
      <c r="I686" s="18" t="s">
        <v>78</v>
      </c>
      <c r="J686" t="str">
        <f t="shared" si="10"/>
        <v>Morning Shift</v>
      </c>
      <c r="K686" s="9">
        <f>IF(line_productivity[[#This Row],[End time]]&lt;line_productivity[[#This Row],[Start Time]],((line_productivity[[#This Row],[End time]]+1)-line_productivity[[#This Row],[Start Time]])*24,(line_productivity[[#This Row],[End time]]-line_productivity[[#This Row],[Start Time]])*24)</f>
        <v>2.4442891666666662</v>
      </c>
      <c r="L686" s="9">
        <f>MAX(0,line_productivity[[#This Row],[working hours3]]-line_productivity[[#This Row],[total downtime in hr2]])</f>
        <v>2.0542891666666661</v>
      </c>
      <c r="M686" s="13">
        <f>IF(line_productivity[[#This Row],[Total downtime in min]]&gt;85,85,line_productivity[[#This Row],[Total downtime in min]])</f>
        <v>23.400000000000002</v>
      </c>
      <c r="N686" s="9">
        <f>line_productivity[[#This Row],[total downtime in min 2]]/60</f>
        <v>0.39</v>
      </c>
      <c r="O686" s="9">
        <f>IF(line_productivity[[#This Row],[total downtime in hrs]]&gt;line_productivity[[#This Row],[working hours of operator]],line_productivity[[#This Row],[working hours of operator]],line_productivity[[#This Row],[total downtime in hrs]])</f>
        <v>0.39</v>
      </c>
      <c r="P686" s="9">
        <f>IF(line_productivity[[#This Row],[working hours of operator]]=line_productivity[[#This Row],[total downtime in hr2]],(line_productivity[[#This Row],[working hours of operator]]+line_productivity[[#This Row],[total downtime in hr2]])*0.9,line_productivity[[#This Row],[working hours of operator]])</f>
        <v>2.4442891666666662</v>
      </c>
    </row>
    <row r="687" spans="1:16" x14ac:dyDescent="0.25">
      <c r="A687" s="10">
        <v>45699</v>
      </c>
      <c r="B687" t="s">
        <v>22</v>
      </c>
      <c r="C687" s="8">
        <v>422796</v>
      </c>
      <c r="D687" t="s">
        <v>50</v>
      </c>
      <c r="E687" s="26" t="s">
        <v>1238</v>
      </c>
      <c r="F687" s="25" t="s">
        <v>1239</v>
      </c>
      <c r="G687" s="13">
        <v>1</v>
      </c>
      <c r="H687" s="13">
        <f>line_downtime[[#This Row],[total downtime in mins]]</f>
        <v>69</v>
      </c>
      <c r="I687" s="18" t="s">
        <v>76</v>
      </c>
      <c r="J687" t="str">
        <f t="shared" si="10"/>
        <v>Evening Shift</v>
      </c>
      <c r="K687" s="9">
        <f>IF(line_productivity[[#This Row],[End time]]&lt;line_productivity[[#This Row],[Start Time]],((line_productivity[[#This Row],[End time]]+1)-line_productivity[[#This Row],[Start Time]])*24,(line_productivity[[#This Row],[End time]]-line_productivity[[#This Row],[Start Time]])*24)</f>
        <v>2.6619913888888878</v>
      </c>
      <c r="L687" s="9">
        <f>MAX(0,line_productivity[[#This Row],[working hours3]]-line_productivity[[#This Row],[total downtime in hr2]])</f>
        <v>1.5119913888888878</v>
      </c>
      <c r="M687" s="13">
        <f>IF(line_productivity[[#This Row],[Total downtime in min]]&gt;85,85,line_productivity[[#This Row],[Total downtime in min]])</f>
        <v>69</v>
      </c>
      <c r="N687" s="9">
        <f>line_productivity[[#This Row],[total downtime in min 2]]/60</f>
        <v>1.1499999999999999</v>
      </c>
      <c r="O687" s="9">
        <f>IF(line_productivity[[#This Row],[total downtime in hrs]]&gt;line_productivity[[#This Row],[working hours of operator]],line_productivity[[#This Row],[working hours of operator]],line_productivity[[#This Row],[total downtime in hrs]])</f>
        <v>1.1499999999999999</v>
      </c>
      <c r="P687" s="9">
        <f>IF(line_productivity[[#This Row],[working hours of operator]]=line_productivity[[#This Row],[total downtime in hr2]],(line_productivity[[#This Row],[working hours of operator]]+line_productivity[[#This Row],[total downtime in hr2]])*0.9,line_productivity[[#This Row],[working hours of operator]])</f>
        <v>2.6619913888888878</v>
      </c>
    </row>
    <row r="688" spans="1:16" x14ac:dyDescent="0.25">
      <c r="A688" s="10">
        <v>45700</v>
      </c>
      <c r="B688" t="s">
        <v>22</v>
      </c>
      <c r="C688" s="8">
        <v>422797</v>
      </c>
      <c r="D688" t="s">
        <v>49</v>
      </c>
      <c r="E688" s="26" t="s">
        <v>126</v>
      </c>
      <c r="F688" s="25" t="s">
        <v>1240</v>
      </c>
      <c r="G688" s="13">
        <v>1</v>
      </c>
      <c r="H688" s="13">
        <f>line_downtime[[#This Row],[total downtime in mins]]</f>
        <v>13.2</v>
      </c>
      <c r="I688" s="18" t="s">
        <v>105</v>
      </c>
      <c r="J688" t="str">
        <f t="shared" si="10"/>
        <v>Morning Shift</v>
      </c>
      <c r="K688" s="9">
        <f>IF(line_productivity[[#This Row],[End time]]&lt;line_productivity[[#This Row],[Start Time]],((line_productivity[[#This Row],[End time]]+1)-line_productivity[[#This Row],[Start Time]])*24,(line_productivity[[#This Row],[End time]]-line_productivity[[#This Row],[Start Time]])*24)</f>
        <v>2.8346386111111119</v>
      </c>
      <c r="L688" s="9">
        <f>MAX(0,line_productivity[[#This Row],[working hours3]]-line_productivity[[#This Row],[total downtime in hr2]])</f>
        <v>2.6146386111111117</v>
      </c>
      <c r="M688" s="13">
        <f>IF(line_productivity[[#This Row],[Total downtime in min]]&gt;85,85,line_productivity[[#This Row],[Total downtime in min]])</f>
        <v>13.2</v>
      </c>
      <c r="N688" s="9">
        <f>line_productivity[[#This Row],[total downtime in min 2]]/60</f>
        <v>0.22</v>
      </c>
      <c r="O688" s="9">
        <f>IF(line_productivity[[#This Row],[total downtime in hrs]]&gt;line_productivity[[#This Row],[working hours of operator]],line_productivity[[#This Row],[working hours of operator]],line_productivity[[#This Row],[total downtime in hrs]])</f>
        <v>0.22</v>
      </c>
      <c r="P688" s="9">
        <f>IF(line_productivity[[#This Row],[working hours of operator]]=line_productivity[[#This Row],[total downtime in hr2]],(line_productivity[[#This Row],[working hours of operator]]+line_productivity[[#This Row],[total downtime in hr2]])*0.9,line_productivity[[#This Row],[working hours of operator]])</f>
        <v>2.8346386111111119</v>
      </c>
    </row>
    <row r="689" spans="1:16" x14ac:dyDescent="0.25">
      <c r="A689" s="10">
        <v>45700</v>
      </c>
      <c r="B689" t="s">
        <v>19</v>
      </c>
      <c r="C689" s="8">
        <v>422798</v>
      </c>
      <c r="D689" t="s">
        <v>43</v>
      </c>
      <c r="E689" s="26" t="s">
        <v>1241</v>
      </c>
      <c r="F689" s="25" t="s">
        <v>1242</v>
      </c>
      <c r="G689" s="13">
        <v>1</v>
      </c>
      <c r="H689" s="13">
        <f>line_downtime[[#This Row],[total downtime in mins]]</f>
        <v>43.2</v>
      </c>
      <c r="I689" s="18" t="s">
        <v>88</v>
      </c>
      <c r="J689" t="str">
        <f t="shared" si="10"/>
        <v>Morning Shift</v>
      </c>
      <c r="K689" s="9">
        <f>IF(line_productivity[[#This Row],[End time]]&lt;line_productivity[[#This Row],[Start Time]],((line_productivity[[#This Row],[End time]]+1)-line_productivity[[#This Row],[Start Time]])*24,(line_productivity[[#This Row],[End time]]-line_productivity[[#This Row],[Start Time]])*24)</f>
        <v>2.7607247222222218</v>
      </c>
      <c r="L689" s="9">
        <f>MAX(0,line_productivity[[#This Row],[working hours3]]-line_productivity[[#This Row],[total downtime in hr2]])</f>
        <v>2.0407247222222216</v>
      </c>
      <c r="M689" s="13">
        <f>IF(line_productivity[[#This Row],[Total downtime in min]]&gt;85,85,line_productivity[[#This Row],[Total downtime in min]])</f>
        <v>43.2</v>
      </c>
      <c r="N689" s="9">
        <f>line_productivity[[#This Row],[total downtime in min 2]]/60</f>
        <v>0.72000000000000008</v>
      </c>
      <c r="O689" s="9">
        <f>IF(line_productivity[[#This Row],[total downtime in hrs]]&gt;line_productivity[[#This Row],[working hours of operator]],line_productivity[[#This Row],[working hours of operator]],line_productivity[[#This Row],[total downtime in hrs]])</f>
        <v>0.72000000000000008</v>
      </c>
      <c r="P689" s="9">
        <f>IF(line_productivity[[#This Row],[working hours of operator]]=line_productivity[[#This Row],[total downtime in hr2]],(line_productivity[[#This Row],[working hours of operator]]+line_productivity[[#This Row],[total downtime in hr2]])*0.9,line_productivity[[#This Row],[working hours of operator]])</f>
        <v>2.7607247222222218</v>
      </c>
    </row>
    <row r="690" spans="1:16" x14ac:dyDescent="0.25">
      <c r="A690" s="10">
        <v>45700</v>
      </c>
      <c r="B690" t="s">
        <v>22</v>
      </c>
      <c r="C690" s="8">
        <v>422799</v>
      </c>
      <c r="D690" t="s">
        <v>48</v>
      </c>
      <c r="E690" s="26" t="s">
        <v>1243</v>
      </c>
      <c r="F690" s="25" t="s">
        <v>1244</v>
      </c>
      <c r="G690" s="13">
        <v>1</v>
      </c>
      <c r="H690" s="13">
        <f>line_downtime[[#This Row],[total downtime in mins]]</f>
        <v>6</v>
      </c>
      <c r="I690" s="18" t="s">
        <v>88</v>
      </c>
      <c r="J690" t="str">
        <f t="shared" si="10"/>
        <v>Morning Shift</v>
      </c>
      <c r="K690" s="9">
        <f>IF(line_productivity[[#This Row],[End time]]&lt;line_productivity[[#This Row],[Start Time]],((line_productivity[[#This Row],[End time]]+1)-line_productivity[[#This Row],[Start Time]])*24,(line_productivity[[#This Row],[End time]]-line_productivity[[#This Row],[Start Time]])*24)</f>
        <v>1.8046658333333339</v>
      </c>
      <c r="L690" s="9">
        <f>MAX(0,line_productivity[[#This Row],[working hours3]]-line_productivity[[#This Row],[total downtime in hr2]])</f>
        <v>1.7046658333333338</v>
      </c>
      <c r="M690" s="13">
        <f>IF(line_productivity[[#This Row],[Total downtime in min]]&gt;85,85,line_productivity[[#This Row],[Total downtime in min]])</f>
        <v>6</v>
      </c>
      <c r="N690" s="9">
        <f>line_productivity[[#This Row],[total downtime in min 2]]/60</f>
        <v>0.1</v>
      </c>
      <c r="O690" s="9">
        <f>IF(line_productivity[[#This Row],[total downtime in hrs]]&gt;line_productivity[[#This Row],[working hours of operator]],line_productivity[[#This Row],[working hours of operator]],line_productivity[[#This Row],[total downtime in hrs]])</f>
        <v>0.1</v>
      </c>
      <c r="P690" s="9">
        <f>IF(line_productivity[[#This Row],[working hours of operator]]=line_productivity[[#This Row],[total downtime in hr2]],(line_productivity[[#This Row],[working hours of operator]]+line_productivity[[#This Row],[total downtime in hr2]])*0.9,line_productivity[[#This Row],[working hours of operator]])</f>
        <v>1.8046658333333339</v>
      </c>
    </row>
    <row r="691" spans="1:16" x14ac:dyDescent="0.25">
      <c r="A691" s="10">
        <v>45700</v>
      </c>
      <c r="B691" t="s">
        <v>22</v>
      </c>
      <c r="C691" s="8">
        <v>422800</v>
      </c>
      <c r="D691" t="s">
        <v>52</v>
      </c>
      <c r="E691" s="26" t="s">
        <v>1245</v>
      </c>
      <c r="F691" s="25" t="s">
        <v>1246</v>
      </c>
      <c r="G691" s="13">
        <v>1</v>
      </c>
      <c r="H691" s="13">
        <f>line_downtime[[#This Row],[total downtime in mins]]</f>
        <v>19.2</v>
      </c>
      <c r="I691" s="18" t="s">
        <v>95</v>
      </c>
      <c r="J691" t="str">
        <f t="shared" si="10"/>
        <v>Evening Shift</v>
      </c>
      <c r="K691" s="9">
        <f>IF(line_productivity[[#This Row],[End time]]&lt;line_productivity[[#This Row],[Start Time]],((line_productivity[[#This Row],[End time]]+1)-line_productivity[[#This Row],[Start Time]])*24,(line_productivity[[#This Row],[End time]]-line_productivity[[#This Row],[Start Time]])*24)</f>
        <v>2.7064852777777784</v>
      </c>
      <c r="L691" s="9">
        <f>MAX(0,line_productivity[[#This Row],[working hours3]]-line_productivity[[#This Row],[total downtime in hr2]])</f>
        <v>2.3864852777777785</v>
      </c>
      <c r="M691" s="13">
        <f>IF(line_productivity[[#This Row],[Total downtime in min]]&gt;85,85,line_productivity[[#This Row],[Total downtime in min]])</f>
        <v>19.2</v>
      </c>
      <c r="N691" s="9">
        <f>line_productivity[[#This Row],[total downtime in min 2]]/60</f>
        <v>0.32</v>
      </c>
      <c r="O691" s="9">
        <f>IF(line_productivity[[#This Row],[total downtime in hrs]]&gt;line_productivity[[#This Row],[working hours of operator]],line_productivity[[#This Row],[working hours of operator]],line_productivity[[#This Row],[total downtime in hrs]])</f>
        <v>0.32</v>
      </c>
      <c r="P691" s="9">
        <f>IF(line_productivity[[#This Row],[working hours of operator]]=line_productivity[[#This Row],[total downtime in hr2]],(line_productivity[[#This Row],[working hours of operator]]+line_productivity[[#This Row],[total downtime in hr2]])*0.9,line_productivity[[#This Row],[working hours of operator]])</f>
        <v>2.7064852777777784</v>
      </c>
    </row>
    <row r="692" spans="1:16" x14ac:dyDescent="0.25">
      <c r="A692" s="10">
        <v>45701</v>
      </c>
      <c r="B692" t="s">
        <v>23</v>
      </c>
      <c r="C692" s="8">
        <v>422801</v>
      </c>
      <c r="D692" t="s">
        <v>52</v>
      </c>
      <c r="E692" s="26" t="s">
        <v>126</v>
      </c>
      <c r="F692" s="25" t="s">
        <v>1247</v>
      </c>
      <c r="G692" s="13">
        <v>1.6333333333333331</v>
      </c>
      <c r="H692" s="13">
        <f>line_downtime[[#This Row],[total downtime in mins]]</f>
        <v>25.2</v>
      </c>
      <c r="I692" s="18" t="s">
        <v>83</v>
      </c>
      <c r="J692" t="str">
        <f t="shared" si="10"/>
        <v>Morning Shift</v>
      </c>
      <c r="K692" s="9">
        <f>IF(line_productivity[[#This Row],[End time]]&lt;line_productivity[[#This Row],[Start Time]],((line_productivity[[#This Row],[End time]]+1)-line_productivity[[#This Row],[Start Time]])*24,(line_productivity[[#This Row],[End time]]-line_productivity[[#This Row],[Start Time]])*24)</f>
        <v>3.0591002777777776</v>
      </c>
      <c r="L692" s="9">
        <f>MAX(0,line_productivity[[#This Row],[working hours3]]-line_productivity[[#This Row],[total downtime in hr2]])</f>
        <v>2.6391002777777777</v>
      </c>
      <c r="M692" s="13">
        <f>IF(line_productivity[[#This Row],[Total downtime in min]]&gt;85,85,line_productivity[[#This Row],[Total downtime in min]])</f>
        <v>25.2</v>
      </c>
      <c r="N692" s="9">
        <f>line_productivity[[#This Row],[total downtime in min 2]]/60</f>
        <v>0.42</v>
      </c>
      <c r="O692" s="9">
        <f>IF(line_productivity[[#This Row],[total downtime in hrs]]&gt;line_productivity[[#This Row],[working hours of operator]],line_productivity[[#This Row],[working hours of operator]],line_productivity[[#This Row],[total downtime in hrs]])</f>
        <v>0.42</v>
      </c>
      <c r="P692" s="9">
        <f>IF(line_productivity[[#This Row],[working hours of operator]]=line_productivity[[#This Row],[total downtime in hr2]],(line_productivity[[#This Row],[working hours of operator]]+line_productivity[[#This Row],[total downtime in hr2]])*0.9,line_productivity[[#This Row],[working hours of operator]])</f>
        <v>3.0591002777777776</v>
      </c>
    </row>
    <row r="693" spans="1:16" x14ac:dyDescent="0.25">
      <c r="A693" s="10">
        <v>45701</v>
      </c>
      <c r="B693" t="s">
        <v>20</v>
      </c>
      <c r="C693" s="8">
        <v>422802</v>
      </c>
      <c r="D693" t="s">
        <v>47</v>
      </c>
      <c r="E693" s="26" t="s">
        <v>1248</v>
      </c>
      <c r="F693" s="25" t="s">
        <v>1249</v>
      </c>
      <c r="G693" s="13">
        <v>1</v>
      </c>
      <c r="H693" s="13">
        <f>line_downtime[[#This Row],[total downtime in mins]]</f>
        <v>21.6</v>
      </c>
      <c r="I693" s="18" t="s">
        <v>111</v>
      </c>
      <c r="J693" t="str">
        <f t="shared" si="10"/>
        <v>Morning Shift</v>
      </c>
      <c r="K693" s="9">
        <f>IF(line_productivity[[#This Row],[End time]]&lt;line_productivity[[#This Row],[Start Time]],((line_productivity[[#This Row],[End time]]+1)-line_productivity[[#This Row],[Start Time]])*24,(line_productivity[[#This Row],[End time]]-line_productivity[[#This Row],[Start Time]])*24)</f>
        <v>2.0370666666666652</v>
      </c>
      <c r="L693" s="9">
        <f>MAX(0,line_productivity[[#This Row],[working hours3]]-line_productivity[[#This Row],[total downtime in hr2]])</f>
        <v>1.6770666666666652</v>
      </c>
      <c r="M693" s="13">
        <f>IF(line_productivity[[#This Row],[Total downtime in min]]&gt;85,85,line_productivity[[#This Row],[Total downtime in min]])</f>
        <v>21.6</v>
      </c>
      <c r="N693" s="9">
        <f>line_productivity[[#This Row],[total downtime in min 2]]/60</f>
        <v>0.36000000000000004</v>
      </c>
      <c r="O693" s="9">
        <f>IF(line_productivity[[#This Row],[total downtime in hrs]]&gt;line_productivity[[#This Row],[working hours of operator]],line_productivity[[#This Row],[working hours of operator]],line_productivity[[#This Row],[total downtime in hrs]])</f>
        <v>0.36000000000000004</v>
      </c>
      <c r="P693" s="9">
        <f>IF(line_productivity[[#This Row],[working hours of operator]]=line_productivity[[#This Row],[total downtime in hr2]],(line_productivity[[#This Row],[working hours of operator]]+line_productivity[[#This Row],[total downtime in hr2]])*0.9,line_productivity[[#This Row],[working hours of operator]])</f>
        <v>2.0370666666666652</v>
      </c>
    </row>
    <row r="694" spans="1:16" x14ac:dyDescent="0.25">
      <c r="A694" s="10">
        <v>45701</v>
      </c>
      <c r="B694" t="s">
        <v>19</v>
      </c>
      <c r="C694" s="8">
        <v>422803</v>
      </c>
      <c r="D694" t="s">
        <v>47</v>
      </c>
      <c r="E694" s="26" t="s">
        <v>1250</v>
      </c>
      <c r="F694" s="25" t="s">
        <v>1251</v>
      </c>
      <c r="G694" s="13">
        <v>1</v>
      </c>
      <c r="H694" s="13">
        <f>line_downtime[[#This Row],[total downtime in mins]]</f>
        <v>40.800000000000004</v>
      </c>
      <c r="I694" s="18" t="s">
        <v>88</v>
      </c>
      <c r="J694" t="str">
        <f t="shared" si="10"/>
        <v>Morning Shift</v>
      </c>
      <c r="K694" s="9">
        <f>IF(line_productivity[[#This Row],[End time]]&lt;line_productivity[[#This Row],[Start Time]],((line_productivity[[#This Row],[End time]]+1)-line_productivity[[#This Row],[Start Time]])*24,(line_productivity[[#This Row],[End time]]-line_productivity[[#This Row],[Start Time]])*24)</f>
        <v>2.0682700000000005</v>
      </c>
      <c r="L694" s="9">
        <f>MAX(0,line_productivity[[#This Row],[working hours3]]-line_productivity[[#This Row],[total downtime in hr2]])</f>
        <v>1.3882700000000003</v>
      </c>
      <c r="M694" s="13">
        <f>IF(line_productivity[[#This Row],[Total downtime in min]]&gt;85,85,line_productivity[[#This Row],[Total downtime in min]])</f>
        <v>40.800000000000004</v>
      </c>
      <c r="N694" s="9">
        <f>line_productivity[[#This Row],[total downtime in min 2]]/60</f>
        <v>0.68</v>
      </c>
      <c r="O694" s="9">
        <f>IF(line_productivity[[#This Row],[total downtime in hrs]]&gt;line_productivity[[#This Row],[working hours of operator]],line_productivity[[#This Row],[working hours of operator]],line_productivity[[#This Row],[total downtime in hrs]])</f>
        <v>0.68</v>
      </c>
      <c r="P694" s="9">
        <f>IF(line_productivity[[#This Row],[working hours of operator]]=line_productivity[[#This Row],[total downtime in hr2]],(line_productivity[[#This Row],[working hours of operator]]+line_productivity[[#This Row],[total downtime in hr2]])*0.9,line_productivity[[#This Row],[working hours of operator]])</f>
        <v>2.0682700000000005</v>
      </c>
    </row>
    <row r="695" spans="1:16" x14ac:dyDescent="0.25">
      <c r="A695" s="10">
        <v>45701</v>
      </c>
      <c r="B695" t="s">
        <v>18</v>
      </c>
      <c r="C695" s="8">
        <v>422804</v>
      </c>
      <c r="D695" t="s">
        <v>50</v>
      </c>
      <c r="E695" s="26" t="s">
        <v>1252</v>
      </c>
      <c r="F695" s="25" t="s">
        <v>1253</v>
      </c>
      <c r="G695" s="13">
        <v>1</v>
      </c>
      <c r="H695" s="13">
        <f>line_downtime[[#This Row],[total downtime in mins]]</f>
        <v>57.6</v>
      </c>
      <c r="I695" s="18" t="s">
        <v>115</v>
      </c>
      <c r="J695" t="str">
        <f t="shared" si="10"/>
        <v>Evening Shift</v>
      </c>
      <c r="K695" s="9">
        <f>IF(line_productivity[[#This Row],[End time]]&lt;line_productivity[[#This Row],[Start Time]],((line_productivity[[#This Row],[End time]]+1)-line_productivity[[#This Row],[Start Time]])*24,(line_productivity[[#This Row],[End time]]-line_productivity[[#This Row],[Start Time]])*24)</f>
        <v>2.5438522222222222</v>
      </c>
      <c r="L695" s="9">
        <f>MAX(0,line_productivity[[#This Row],[working hours3]]-line_productivity[[#This Row],[total downtime in hr2]])</f>
        <v>1.5838522222222222</v>
      </c>
      <c r="M695" s="13">
        <f>IF(line_productivity[[#This Row],[Total downtime in min]]&gt;85,85,line_productivity[[#This Row],[Total downtime in min]])</f>
        <v>57.6</v>
      </c>
      <c r="N695" s="9">
        <f>line_productivity[[#This Row],[total downtime in min 2]]/60</f>
        <v>0.96000000000000008</v>
      </c>
      <c r="O695" s="9">
        <f>IF(line_productivity[[#This Row],[total downtime in hrs]]&gt;line_productivity[[#This Row],[working hours of operator]],line_productivity[[#This Row],[working hours of operator]],line_productivity[[#This Row],[total downtime in hrs]])</f>
        <v>0.96000000000000008</v>
      </c>
      <c r="P695" s="9">
        <f>IF(line_productivity[[#This Row],[working hours of operator]]=line_productivity[[#This Row],[total downtime in hr2]],(line_productivity[[#This Row],[working hours of operator]]+line_productivity[[#This Row],[total downtime in hr2]])*0.9,line_productivity[[#This Row],[working hours of operator]])</f>
        <v>2.5438522222222222</v>
      </c>
    </row>
    <row r="696" spans="1:16" x14ac:dyDescent="0.25">
      <c r="A696" s="10">
        <v>45702</v>
      </c>
      <c r="B696" t="s">
        <v>20</v>
      </c>
      <c r="C696" s="8">
        <v>422805</v>
      </c>
      <c r="D696" t="s">
        <v>47</v>
      </c>
      <c r="E696" s="26" t="s">
        <v>126</v>
      </c>
      <c r="F696" s="25" t="s">
        <v>1254</v>
      </c>
      <c r="G696" s="13">
        <v>1</v>
      </c>
      <c r="H696" s="13">
        <f>line_downtime[[#This Row],[total downtime in mins]]</f>
        <v>8.9999999999999982</v>
      </c>
      <c r="I696" s="18" t="s">
        <v>76</v>
      </c>
      <c r="J696" t="str">
        <f t="shared" si="10"/>
        <v>Morning Shift</v>
      </c>
      <c r="K696" s="9">
        <f>IF(line_productivity[[#This Row],[End time]]&lt;line_productivity[[#This Row],[Start Time]],((line_productivity[[#This Row],[End time]]+1)-line_productivity[[#This Row],[Start Time]])*24,(line_productivity[[#This Row],[End time]]-line_productivity[[#This Row],[Start Time]])*24)</f>
        <v>2.8016947222222237</v>
      </c>
      <c r="L696" s="9">
        <f>MAX(0,line_productivity[[#This Row],[working hours3]]-line_productivity[[#This Row],[total downtime in hr2]])</f>
        <v>2.6516947222222238</v>
      </c>
      <c r="M696" s="13">
        <f>IF(line_productivity[[#This Row],[Total downtime in min]]&gt;85,85,line_productivity[[#This Row],[Total downtime in min]])</f>
        <v>8.9999999999999982</v>
      </c>
      <c r="N696" s="9">
        <f>line_productivity[[#This Row],[total downtime in min 2]]/60</f>
        <v>0.14999999999999997</v>
      </c>
      <c r="O696" s="9">
        <f>IF(line_productivity[[#This Row],[total downtime in hrs]]&gt;line_productivity[[#This Row],[working hours of operator]],line_productivity[[#This Row],[working hours of operator]],line_productivity[[#This Row],[total downtime in hrs]])</f>
        <v>0.14999999999999997</v>
      </c>
      <c r="P696" s="9">
        <f>IF(line_productivity[[#This Row],[working hours of operator]]=line_productivity[[#This Row],[total downtime in hr2]],(line_productivity[[#This Row],[working hours of operator]]+line_productivity[[#This Row],[total downtime in hr2]])*0.9,line_productivity[[#This Row],[working hours of operator]])</f>
        <v>2.8016947222222237</v>
      </c>
    </row>
    <row r="697" spans="1:16" x14ac:dyDescent="0.25">
      <c r="A697" s="10">
        <v>45702</v>
      </c>
      <c r="B697" t="s">
        <v>18</v>
      </c>
      <c r="C697" s="8">
        <v>422806</v>
      </c>
      <c r="D697" t="s">
        <v>43</v>
      </c>
      <c r="E697" s="26" t="s">
        <v>1255</v>
      </c>
      <c r="F697" s="25" t="s">
        <v>1256</v>
      </c>
      <c r="G697" s="13">
        <v>1</v>
      </c>
      <c r="H697" s="13">
        <f>line_downtime[[#This Row],[total downtime in mins]]</f>
        <v>51</v>
      </c>
      <c r="I697" s="18" t="s">
        <v>74</v>
      </c>
      <c r="J697" t="str">
        <f t="shared" si="10"/>
        <v>Morning Shift</v>
      </c>
      <c r="K697" s="9">
        <f>IF(line_productivity[[#This Row],[End time]]&lt;line_productivity[[#This Row],[Start Time]],((line_productivity[[#This Row],[End time]]+1)-line_productivity[[#This Row],[Start Time]])*24,(line_productivity[[#This Row],[End time]]-line_productivity[[#This Row],[Start Time]])*24)</f>
        <v>2.4349666666666661</v>
      </c>
      <c r="L697" s="9">
        <f>MAX(0,line_productivity[[#This Row],[working hours3]]-line_productivity[[#This Row],[total downtime in hr2]])</f>
        <v>1.584966666666666</v>
      </c>
      <c r="M697" s="13">
        <f>IF(line_productivity[[#This Row],[Total downtime in min]]&gt;85,85,line_productivity[[#This Row],[Total downtime in min]])</f>
        <v>51</v>
      </c>
      <c r="N697" s="9">
        <f>line_productivity[[#This Row],[total downtime in min 2]]/60</f>
        <v>0.85</v>
      </c>
      <c r="O697" s="9">
        <f>IF(line_productivity[[#This Row],[total downtime in hrs]]&gt;line_productivity[[#This Row],[working hours of operator]],line_productivity[[#This Row],[working hours of operator]],line_productivity[[#This Row],[total downtime in hrs]])</f>
        <v>0.85</v>
      </c>
      <c r="P697" s="9">
        <f>IF(line_productivity[[#This Row],[working hours of operator]]=line_productivity[[#This Row],[total downtime in hr2]],(line_productivity[[#This Row],[working hours of operator]]+line_productivity[[#This Row],[total downtime in hr2]])*0.9,line_productivity[[#This Row],[working hours of operator]])</f>
        <v>2.4349666666666661</v>
      </c>
    </row>
    <row r="698" spans="1:16" x14ac:dyDescent="0.25">
      <c r="A698" s="10">
        <v>45702</v>
      </c>
      <c r="B698" t="s">
        <v>21</v>
      </c>
      <c r="C698" s="8">
        <v>422807</v>
      </c>
      <c r="D698" t="s">
        <v>48</v>
      </c>
      <c r="E698" s="26" t="s">
        <v>1257</v>
      </c>
      <c r="F698" s="25" t="s">
        <v>1258</v>
      </c>
      <c r="G698" s="13">
        <v>1</v>
      </c>
      <c r="H698" s="13">
        <f>line_downtime[[#This Row],[total downtime in mins]]</f>
        <v>10.8</v>
      </c>
      <c r="I698" s="18" t="s">
        <v>81</v>
      </c>
      <c r="J698" t="str">
        <f t="shared" si="10"/>
        <v>Morning Shift</v>
      </c>
      <c r="K698" s="9">
        <f>IF(line_productivity[[#This Row],[End time]]&lt;line_productivity[[#This Row],[Start Time]],((line_productivity[[#This Row],[End time]]+1)-line_productivity[[#This Row],[Start Time]])*24,(line_productivity[[#This Row],[End time]]-line_productivity[[#This Row],[Start Time]])*24)</f>
        <v>2.5167372222222237</v>
      </c>
      <c r="L698" s="9">
        <f>MAX(0,line_productivity[[#This Row],[working hours3]]-line_productivity[[#This Row],[total downtime in hr2]])</f>
        <v>2.3367372222222236</v>
      </c>
      <c r="M698" s="13">
        <f>IF(line_productivity[[#This Row],[Total downtime in min]]&gt;85,85,line_productivity[[#This Row],[Total downtime in min]])</f>
        <v>10.8</v>
      </c>
      <c r="N698" s="9">
        <f>line_productivity[[#This Row],[total downtime in min 2]]/60</f>
        <v>0.18000000000000002</v>
      </c>
      <c r="O698" s="9">
        <f>IF(line_productivity[[#This Row],[total downtime in hrs]]&gt;line_productivity[[#This Row],[working hours of operator]],line_productivity[[#This Row],[working hours of operator]],line_productivity[[#This Row],[total downtime in hrs]])</f>
        <v>0.18000000000000002</v>
      </c>
      <c r="P698" s="9">
        <f>IF(line_productivity[[#This Row],[working hours of operator]]=line_productivity[[#This Row],[total downtime in hr2]],(line_productivity[[#This Row],[working hours of operator]]+line_productivity[[#This Row],[total downtime in hr2]])*0.9,line_productivity[[#This Row],[working hours of operator]])</f>
        <v>2.5167372222222237</v>
      </c>
    </row>
    <row r="699" spans="1:16" x14ac:dyDescent="0.25">
      <c r="A699" s="10">
        <v>45702</v>
      </c>
      <c r="B699" t="s">
        <v>22</v>
      </c>
      <c r="C699" s="8">
        <v>422808</v>
      </c>
      <c r="D699" t="s">
        <v>47</v>
      </c>
      <c r="E699" s="26" t="s">
        <v>1259</v>
      </c>
      <c r="F699" s="25" t="s">
        <v>1260</v>
      </c>
      <c r="G699" s="13">
        <v>1</v>
      </c>
      <c r="H699" s="13">
        <f>line_downtime[[#This Row],[total downtime in mins]]</f>
        <v>17.399999999999999</v>
      </c>
      <c r="I699" s="18" t="s">
        <v>88</v>
      </c>
      <c r="J699" t="str">
        <f t="shared" si="10"/>
        <v>Evening Shift</v>
      </c>
      <c r="K699" s="9">
        <f>IF(line_productivity[[#This Row],[End time]]&lt;line_productivity[[#This Row],[Start Time]],((line_productivity[[#This Row],[End time]]+1)-line_productivity[[#This Row],[Start Time]])*24,(line_productivity[[#This Row],[End time]]-line_productivity[[#This Row],[Start Time]])*24)</f>
        <v>2.6805983333333359</v>
      </c>
      <c r="L699" s="9">
        <f>MAX(0,line_productivity[[#This Row],[working hours3]]-line_productivity[[#This Row],[total downtime in hr2]])</f>
        <v>2.3905983333333358</v>
      </c>
      <c r="M699" s="13">
        <f>IF(line_productivity[[#This Row],[Total downtime in min]]&gt;85,85,line_productivity[[#This Row],[Total downtime in min]])</f>
        <v>17.399999999999999</v>
      </c>
      <c r="N699" s="9">
        <f>line_productivity[[#This Row],[total downtime in min 2]]/60</f>
        <v>0.28999999999999998</v>
      </c>
      <c r="O699" s="9">
        <f>IF(line_productivity[[#This Row],[total downtime in hrs]]&gt;line_productivity[[#This Row],[working hours of operator]],line_productivity[[#This Row],[working hours of operator]],line_productivity[[#This Row],[total downtime in hrs]])</f>
        <v>0.28999999999999998</v>
      </c>
      <c r="P699" s="9">
        <f>IF(line_productivity[[#This Row],[working hours of operator]]=line_productivity[[#This Row],[total downtime in hr2]],(line_productivity[[#This Row],[working hours of operator]]+line_productivity[[#This Row],[total downtime in hr2]])*0.9,line_productivity[[#This Row],[working hours of operator]])</f>
        <v>2.6805983333333359</v>
      </c>
    </row>
    <row r="700" spans="1:16" x14ac:dyDescent="0.25">
      <c r="A700" s="10">
        <v>45703</v>
      </c>
      <c r="B700" t="s">
        <v>22</v>
      </c>
      <c r="C700" s="8">
        <v>422809</v>
      </c>
      <c r="D700" t="s">
        <v>43</v>
      </c>
      <c r="E700" s="26" t="s">
        <v>126</v>
      </c>
      <c r="F700" s="25" t="s">
        <v>1261</v>
      </c>
      <c r="G700" s="13">
        <v>1</v>
      </c>
      <c r="H700" s="13">
        <f>line_downtime[[#This Row],[total downtime in mins]]</f>
        <v>48.6</v>
      </c>
      <c r="I700" s="18" t="s">
        <v>68</v>
      </c>
      <c r="J700" t="str">
        <f t="shared" si="10"/>
        <v>Morning Shift</v>
      </c>
      <c r="K700" s="9">
        <f>IF(line_productivity[[#This Row],[End time]]&lt;line_productivity[[#This Row],[Start Time]],((line_productivity[[#This Row],[End time]]+1)-line_productivity[[#This Row],[Start Time]])*24,(line_productivity[[#This Row],[End time]]-line_productivity[[#This Row],[Start Time]])*24)</f>
        <v>2.8355108333333332</v>
      </c>
      <c r="L700" s="9">
        <f>MAX(0,line_productivity[[#This Row],[working hours3]]-line_productivity[[#This Row],[total downtime in hr2]])</f>
        <v>2.0255108333333331</v>
      </c>
      <c r="M700" s="13">
        <f>IF(line_productivity[[#This Row],[Total downtime in min]]&gt;85,85,line_productivity[[#This Row],[Total downtime in min]])</f>
        <v>48.6</v>
      </c>
      <c r="N700" s="9">
        <f>line_productivity[[#This Row],[total downtime in min 2]]/60</f>
        <v>0.81</v>
      </c>
      <c r="O700" s="9">
        <f>IF(line_productivity[[#This Row],[total downtime in hrs]]&gt;line_productivity[[#This Row],[working hours of operator]],line_productivity[[#This Row],[working hours of operator]],line_productivity[[#This Row],[total downtime in hrs]])</f>
        <v>0.81</v>
      </c>
      <c r="P700" s="9">
        <f>IF(line_productivity[[#This Row],[working hours of operator]]=line_productivity[[#This Row],[total downtime in hr2]],(line_productivity[[#This Row],[working hours of operator]]+line_productivity[[#This Row],[total downtime in hr2]])*0.9,line_productivity[[#This Row],[working hours of operator]])</f>
        <v>2.8355108333333332</v>
      </c>
    </row>
    <row r="701" spans="1:16" x14ac:dyDescent="0.25">
      <c r="A701" s="10">
        <v>45703</v>
      </c>
      <c r="B701" t="s">
        <v>19</v>
      </c>
      <c r="C701" s="8">
        <v>422810</v>
      </c>
      <c r="D701" t="s">
        <v>43</v>
      </c>
      <c r="E701" s="26" t="s">
        <v>1262</v>
      </c>
      <c r="F701" s="25" t="s">
        <v>1263</v>
      </c>
      <c r="G701" s="13">
        <v>1</v>
      </c>
      <c r="H701" s="13">
        <f>line_downtime[[#This Row],[total downtime in mins]]</f>
        <v>27</v>
      </c>
      <c r="I701" s="18" t="s">
        <v>76</v>
      </c>
      <c r="J701" t="str">
        <f t="shared" si="10"/>
        <v>Morning Shift</v>
      </c>
      <c r="K701" s="9">
        <f>IF(line_productivity[[#This Row],[End time]]&lt;line_productivity[[#This Row],[Start Time]],((line_productivity[[#This Row],[End time]]+1)-line_productivity[[#This Row],[Start Time]])*24,(line_productivity[[#This Row],[End time]]-line_productivity[[#This Row],[Start Time]])*24)</f>
        <v>2.5853911111111127</v>
      </c>
      <c r="L701" s="9">
        <f>MAX(0,line_productivity[[#This Row],[working hours3]]-line_productivity[[#This Row],[total downtime in hr2]])</f>
        <v>2.1353911111111126</v>
      </c>
      <c r="M701" s="13">
        <f>IF(line_productivity[[#This Row],[Total downtime in min]]&gt;85,85,line_productivity[[#This Row],[Total downtime in min]])</f>
        <v>27</v>
      </c>
      <c r="N701" s="9">
        <f>line_productivity[[#This Row],[total downtime in min 2]]/60</f>
        <v>0.45</v>
      </c>
      <c r="O701" s="9">
        <f>IF(line_productivity[[#This Row],[total downtime in hrs]]&gt;line_productivity[[#This Row],[working hours of operator]],line_productivity[[#This Row],[working hours of operator]],line_productivity[[#This Row],[total downtime in hrs]])</f>
        <v>0.45</v>
      </c>
      <c r="P701" s="9">
        <f>IF(line_productivity[[#This Row],[working hours of operator]]=line_productivity[[#This Row],[total downtime in hr2]],(line_productivity[[#This Row],[working hours of operator]]+line_productivity[[#This Row],[total downtime in hr2]])*0.9,line_productivity[[#This Row],[working hours of operator]])</f>
        <v>2.5853911111111127</v>
      </c>
    </row>
    <row r="702" spans="1:16" x14ac:dyDescent="0.25">
      <c r="A702" s="10">
        <v>45703</v>
      </c>
      <c r="B702" t="s">
        <v>23</v>
      </c>
      <c r="C702" s="8">
        <v>422811</v>
      </c>
      <c r="D702" t="s">
        <v>47</v>
      </c>
      <c r="E702" s="26" t="s">
        <v>1264</v>
      </c>
      <c r="F702" s="25" t="s">
        <v>1265</v>
      </c>
      <c r="G702" s="13">
        <v>1.6333333333333331</v>
      </c>
      <c r="H702" s="13">
        <f>line_downtime[[#This Row],[total downtime in mins]]</f>
        <v>40.799999999999997</v>
      </c>
      <c r="I702" s="18" t="s">
        <v>74</v>
      </c>
      <c r="J702" t="str">
        <f t="shared" si="10"/>
        <v>Morning Shift</v>
      </c>
      <c r="K702" s="9">
        <f>IF(line_productivity[[#This Row],[End time]]&lt;line_productivity[[#This Row],[Start Time]],((line_productivity[[#This Row],[End time]]+1)-line_productivity[[#This Row],[Start Time]])*24,(line_productivity[[#This Row],[End time]]-line_productivity[[#This Row],[Start Time]])*24)</f>
        <v>2.8479430555555569</v>
      </c>
      <c r="L702" s="9">
        <f>MAX(0,line_productivity[[#This Row],[working hours3]]-line_productivity[[#This Row],[total downtime in hr2]])</f>
        <v>2.1679430555555568</v>
      </c>
      <c r="M702" s="13">
        <f>IF(line_productivity[[#This Row],[Total downtime in min]]&gt;85,85,line_productivity[[#This Row],[Total downtime in min]])</f>
        <v>40.799999999999997</v>
      </c>
      <c r="N702" s="9">
        <f>line_productivity[[#This Row],[total downtime in min 2]]/60</f>
        <v>0.67999999999999994</v>
      </c>
      <c r="O702" s="9">
        <f>IF(line_productivity[[#This Row],[total downtime in hrs]]&gt;line_productivity[[#This Row],[working hours of operator]],line_productivity[[#This Row],[working hours of operator]],line_productivity[[#This Row],[total downtime in hrs]])</f>
        <v>0.67999999999999994</v>
      </c>
      <c r="P702" s="9">
        <f>IF(line_productivity[[#This Row],[working hours of operator]]=line_productivity[[#This Row],[total downtime in hr2]],(line_productivity[[#This Row],[working hours of operator]]+line_productivity[[#This Row],[total downtime in hr2]])*0.9,line_productivity[[#This Row],[working hours of operator]])</f>
        <v>2.8479430555555569</v>
      </c>
    </row>
    <row r="703" spans="1:16" x14ac:dyDescent="0.25">
      <c r="A703" s="10">
        <v>45703</v>
      </c>
      <c r="B703" t="s">
        <v>18</v>
      </c>
      <c r="C703" s="8">
        <v>422812</v>
      </c>
      <c r="D703" t="s">
        <v>47</v>
      </c>
      <c r="E703" s="26" t="s">
        <v>1266</v>
      </c>
      <c r="F703" s="25" t="s">
        <v>1267</v>
      </c>
      <c r="G703" s="13">
        <v>1</v>
      </c>
      <c r="H703" s="13">
        <f>line_downtime[[#This Row],[total downtime in mins]]</f>
        <v>13.8</v>
      </c>
      <c r="I703" s="18" t="s">
        <v>105</v>
      </c>
      <c r="J703" t="str">
        <f t="shared" si="10"/>
        <v>Evening Shift</v>
      </c>
      <c r="K703" s="9">
        <f>IF(line_productivity[[#This Row],[End time]]&lt;line_productivity[[#This Row],[Start Time]],((line_productivity[[#This Row],[End time]]+1)-line_productivity[[#This Row],[Start Time]])*24,(line_productivity[[#This Row],[End time]]-line_productivity[[#This Row],[Start Time]])*24)</f>
        <v>2.38489222222222</v>
      </c>
      <c r="L703" s="9">
        <f>MAX(0,line_productivity[[#This Row],[working hours3]]-line_productivity[[#This Row],[total downtime in hr2]])</f>
        <v>2.15489222222222</v>
      </c>
      <c r="M703" s="13">
        <f>IF(line_productivity[[#This Row],[Total downtime in min]]&gt;85,85,line_productivity[[#This Row],[Total downtime in min]])</f>
        <v>13.8</v>
      </c>
      <c r="N703" s="9">
        <f>line_productivity[[#This Row],[total downtime in min 2]]/60</f>
        <v>0.23</v>
      </c>
      <c r="O703" s="9">
        <f>IF(line_productivity[[#This Row],[total downtime in hrs]]&gt;line_productivity[[#This Row],[working hours of operator]],line_productivity[[#This Row],[working hours of operator]],line_productivity[[#This Row],[total downtime in hrs]])</f>
        <v>0.23</v>
      </c>
      <c r="P703" s="9">
        <f>IF(line_productivity[[#This Row],[working hours of operator]]=line_productivity[[#This Row],[total downtime in hr2]],(line_productivity[[#This Row],[working hours of operator]]+line_productivity[[#This Row],[total downtime in hr2]])*0.9,line_productivity[[#This Row],[working hours of operator]])</f>
        <v>2.38489222222222</v>
      </c>
    </row>
    <row r="704" spans="1:16" x14ac:dyDescent="0.25">
      <c r="A704" s="10">
        <v>45704</v>
      </c>
      <c r="B704" t="s">
        <v>22</v>
      </c>
      <c r="C704" s="8">
        <v>422813</v>
      </c>
      <c r="D704" t="s">
        <v>47</v>
      </c>
      <c r="E704" s="26" t="s">
        <v>126</v>
      </c>
      <c r="F704" s="25" t="s">
        <v>1268</v>
      </c>
      <c r="G704" s="13">
        <v>1</v>
      </c>
      <c r="H704" s="13">
        <f>line_downtime[[#This Row],[total downtime in mins]]</f>
        <v>48</v>
      </c>
      <c r="I704" s="18" t="s">
        <v>111</v>
      </c>
      <c r="J704" t="str">
        <f t="shared" si="10"/>
        <v>Morning Shift</v>
      </c>
      <c r="K704" s="9">
        <f>IF(line_productivity[[#This Row],[End time]]&lt;line_productivity[[#This Row],[Start Time]],((line_productivity[[#This Row],[End time]]+1)-line_productivity[[#This Row],[Start Time]])*24,(line_productivity[[#This Row],[End time]]-line_productivity[[#This Row],[Start Time]])*24)</f>
        <v>2.7459738888888894</v>
      </c>
      <c r="L704" s="9">
        <f>MAX(0,line_productivity[[#This Row],[working hours3]]-line_productivity[[#This Row],[total downtime in hr2]])</f>
        <v>1.9459738888888893</v>
      </c>
      <c r="M704" s="13">
        <f>IF(line_productivity[[#This Row],[Total downtime in min]]&gt;85,85,line_productivity[[#This Row],[Total downtime in min]])</f>
        <v>48</v>
      </c>
      <c r="N704" s="9">
        <f>line_productivity[[#This Row],[total downtime in min 2]]/60</f>
        <v>0.8</v>
      </c>
      <c r="O704" s="9">
        <f>IF(line_productivity[[#This Row],[total downtime in hrs]]&gt;line_productivity[[#This Row],[working hours of operator]],line_productivity[[#This Row],[working hours of operator]],line_productivity[[#This Row],[total downtime in hrs]])</f>
        <v>0.8</v>
      </c>
      <c r="P704" s="9">
        <f>IF(line_productivity[[#This Row],[working hours of operator]]=line_productivity[[#This Row],[total downtime in hr2]],(line_productivity[[#This Row],[working hours of operator]]+line_productivity[[#This Row],[total downtime in hr2]])*0.9,line_productivity[[#This Row],[working hours of operator]])</f>
        <v>2.7459738888888894</v>
      </c>
    </row>
    <row r="705" spans="1:16" x14ac:dyDescent="0.25">
      <c r="A705" s="10">
        <v>45704</v>
      </c>
      <c r="B705" t="s">
        <v>22</v>
      </c>
      <c r="C705" s="8">
        <v>422814</v>
      </c>
      <c r="D705" t="s">
        <v>51</v>
      </c>
      <c r="E705" s="26" t="s">
        <v>1269</v>
      </c>
      <c r="F705" s="25" t="s">
        <v>1270</v>
      </c>
      <c r="G705" s="13">
        <v>1</v>
      </c>
      <c r="H705" s="13">
        <f>line_downtime[[#This Row],[total downtime in mins]]</f>
        <v>8.4</v>
      </c>
      <c r="I705" s="18" t="s">
        <v>109</v>
      </c>
      <c r="J705" t="str">
        <f t="shared" si="10"/>
        <v>Morning Shift</v>
      </c>
      <c r="K705" s="9">
        <f>IF(line_productivity[[#This Row],[End time]]&lt;line_productivity[[#This Row],[Start Time]],((line_productivity[[#This Row],[End time]]+1)-line_productivity[[#This Row],[Start Time]])*24,(line_productivity[[#This Row],[End time]]-line_productivity[[#This Row],[Start Time]])*24)</f>
        <v>2.2624358333333325</v>
      </c>
      <c r="L705" s="9">
        <f>MAX(0,line_productivity[[#This Row],[working hours3]]-line_productivity[[#This Row],[total downtime in hr2]])</f>
        <v>2.1224358333333324</v>
      </c>
      <c r="M705" s="13">
        <f>IF(line_productivity[[#This Row],[Total downtime in min]]&gt;85,85,line_productivity[[#This Row],[Total downtime in min]])</f>
        <v>8.4</v>
      </c>
      <c r="N705" s="9">
        <f>line_productivity[[#This Row],[total downtime in min 2]]/60</f>
        <v>0.14000000000000001</v>
      </c>
      <c r="O705" s="9">
        <f>IF(line_productivity[[#This Row],[total downtime in hrs]]&gt;line_productivity[[#This Row],[working hours of operator]],line_productivity[[#This Row],[working hours of operator]],line_productivity[[#This Row],[total downtime in hrs]])</f>
        <v>0.14000000000000001</v>
      </c>
      <c r="P705" s="9">
        <f>IF(line_productivity[[#This Row],[working hours of operator]]=line_productivity[[#This Row],[total downtime in hr2]],(line_productivity[[#This Row],[working hours of operator]]+line_productivity[[#This Row],[total downtime in hr2]])*0.9,line_productivity[[#This Row],[working hours of operator]])</f>
        <v>2.2624358333333325</v>
      </c>
    </row>
    <row r="706" spans="1:16" x14ac:dyDescent="0.25">
      <c r="A706" s="10">
        <v>45704</v>
      </c>
      <c r="B706" t="s">
        <v>22</v>
      </c>
      <c r="C706" s="8">
        <v>422815</v>
      </c>
      <c r="D706" t="s">
        <v>44</v>
      </c>
      <c r="E706" s="26" t="s">
        <v>1271</v>
      </c>
      <c r="F706" s="25" t="s">
        <v>1272</v>
      </c>
      <c r="G706" s="13">
        <v>1</v>
      </c>
      <c r="H706" s="13">
        <f>line_downtime[[#This Row],[total downtime in mins]]</f>
        <v>59.399999999999991</v>
      </c>
      <c r="I706" s="18" t="s">
        <v>76</v>
      </c>
      <c r="J706" t="str">
        <f t="shared" ref="J706:J769" si="11">IF(HOUR(E706)&lt;12, "Morning Shift", "Evening Shift")</f>
        <v>Morning Shift</v>
      </c>
      <c r="K706" s="9">
        <f>IF(line_productivity[[#This Row],[End time]]&lt;line_productivity[[#This Row],[Start Time]],((line_productivity[[#This Row],[End time]]+1)-line_productivity[[#This Row],[Start Time]])*24,(line_productivity[[#This Row],[End time]]-line_productivity[[#This Row],[Start Time]])*24)</f>
        <v>2.6968647222222244</v>
      </c>
      <c r="L706" s="9">
        <f>MAX(0,line_productivity[[#This Row],[working hours3]]-line_productivity[[#This Row],[total downtime in hr2]])</f>
        <v>1.7068647222222246</v>
      </c>
      <c r="M706" s="13">
        <f>IF(line_productivity[[#This Row],[Total downtime in min]]&gt;85,85,line_productivity[[#This Row],[Total downtime in min]])</f>
        <v>59.399999999999991</v>
      </c>
      <c r="N706" s="9">
        <f>line_productivity[[#This Row],[total downtime in min 2]]/60</f>
        <v>0.98999999999999988</v>
      </c>
      <c r="O706" s="9">
        <f>IF(line_productivity[[#This Row],[total downtime in hrs]]&gt;line_productivity[[#This Row],[working hours of operator]],line_productivity[[#This Row],[working hours of operator]],line_productivity[[#This Row],[total downtime in hrs]])</f>
        <v>0.98999999999999988</v>
      </c>
      <c r="P706" s="9">
        <f>IF(line_productivity[[#This Row],[working hours of operator]]=line_productivity[[#This Row],[total downtime in hr2]],(line_productivity[[#This Row],[working hours of operator]]+line_productivity[[#This Row],[total downtime in hr2]])*0.9,line_productivity[[#This Row],[working hours of operator]])</f>
        <v>2.6968647222222244</v>
      </c>
    </row>
    <row r="707" spans="1:16" x14ac:dyDescent="0.25">
      <c r="A707" s="10">
        <v>45704</v>
      </c>
      <c r="B707" t="s">
        <v>23</v>
      </c>
      <c r="C707" s="8">
        <v>422816</v>
      </c>
      <c r="D707" t="s">
        <v>49</v>
      </c>
      <c r="E707" s="26" t="s">
        <v>1273</v>
      </c>
      <c r="F707" s="25" t="s">
        <v>1274</v>
      </c>
      <c r="G707" s="13">
        <v>1.6333333333333331</v>
      </c>
      <c r="H707" s="13">
        <f>line_downtime[[#This Row],[total downtime in mins]]</f>
        <v>21</v>
      </c>
      <c r="I707" s="18" t="s">
        <v>76</v>
      </c>
      <c r="J707" t="str">
        <f t="shared" si="11"/>
        <v>Evening Shift</v>
      </c>
      <c r="K707" s="9">
        <f>IF(line_productivity[[#This Row],[End time]]&lt;line_productivity[[#This Row],[Start Time]],((line_productivity[[#This Row],[End time]]+1)-line_productivity[[#This Row],[Start Time]])*24,(line_productivity[[#This Row],[End time]]-line_productivity[[#This Row],[Start Time]])*24)</f>
        <v>3.6283205555555531</v>
      </c>
      <c r="L707" s="9">
        <f>MAX(0,line_productivity[[#This Row],[working hours3]]-line_productivity[[#This Row],[total downtime in hr2]])</f>
        <v>3.278320555555553</v>
      </c>
      <c r="M707" s="13">
        <f>IF(line_productivity[[#This Row],[Total downtime in min]]&gt;85,85,line_productivity[[#This Row],[Total downtime in min]])</f>
        <v>21</v>
      </c>
      <c r="N707" s="9">
        <f>line_productivity[[#This Row],[total downtime in min 2]]/60</f>
        <v>0.35</v>
      </c>
      <c r="O707" s="9">
        <f>IF(line_productivity[[#This Row],[total downtime in hrs]]&gt;line_productivity[[#This Row],[working hours of operator]],line_productivity[[#This Row],[working hours of operator]],line_productivity[[#This Row],[total downtime in hrs]])</f>
        <v>0.35</v>
      </c>
      <c r="P707" s="9">
        <f>IF(line_productivity[[#This Row],[working hours of operator]]=line_productivity[[#This Row],[total downtime in hr2]],(line_productivity[[#This Row],[working hours of operator]]+line_productivity[[#This Row],[total downtime in hr2]])*0.9,line_productivity[[#This Row],[working hours of operator]])</f>
        <v>3.6283205555555531</v>
      </c>
    </row>
    <row r="708" spans="1:16" x14ac:dyDescent="0.25">
      <c r="A708" s="10">
        <v>45705</v>
      </c>
      <c r="B708" t="s">
        <v>19</v>
      </c>
      <c r="C708" s="8">
        <v>422817</v>
      </c>
      <c r="D708" t="s">
        <v>45</v>
      </c>
      <c r="E708" s="26" t="s">
        <v>126</v>
      </c>
      <c r="F708" s="25" t="s">
        <v>1275</v>
      </c>
      <c r="G708" s="13">
        <v>1</v>
      </c>
      <c r="H708" s="13">
        <f>line_downtime[[#This Row],[total downtime in mins]]</f>
        <v>13.8</v>
      </c>
      <c r="I708" s="18" t="s">
        <v>68</v>
      </c>
      <c r="J708" t="str">
        <f t="shared" si="11"/>
        <v>Morning Shift</v>
      </c>
      <c r="K708" s="9">
        <f>IF(line_productivity[[#This Row],[End time]]&lt;line_productivity[[#This Row],[Start Time]],((line_productivity[[#This Row],[End time]]+1)-line_productivity[[#This Row],[Start Time]])*24,(line_productivity[[#This Row],[End time]]-line_productivity[[#This Row],[Start Time]])*24)</f>
        <v>2.8792502777777784</v>
      </c>
      <c r="L708" s="9">
        <f>MAX(0,line_productivity[[#This Row],[working hours3]]-line_productivity[[#This Row],[total downtime in hr2]])</f>
        <v>2.6492502777777784</v>
      </c>
      <c r="M708" s="13">
        <f>IF(line_productivity[[#This Row],[Total downtime in min]]&gt;85,85,line_productivity[[#This Row],[Total downtime in min]])</f>
        <v>13.8</v>
      </c>
      <c r="N708" s="9">
        <f>line_productivity[[#This Row],[total downtime in min 2]]/60</f>
        <v>0.23</v>
      </c>
      <c r="O708" s="9">
        <f>IF(line_productivity[[#This Row],[total downtime in hrs]]&gt;line_productivity[[#This Row],[working hours of operator]],line_productivity[[#This Row],[working hours of operator]],line_productivity[[#This Row],[total downtime in hrs]])</f>
        <v>0.23</v>
      </c>
      <c r="P708" s="9">
        <f>IF(line_productivity[[#This Row],[working hours of operator]]=line_productivity[[#This Row],[total downtime in hr2]],(line_productivity[[#This Row],[working hours of operator]]+line_productivity[[#This Row],[total downtime in hr2]])*0.9,line_productivity[[#This Row],[working hours of operator]])</f>
        <v>2.8792502777777784</v>
      </c>
    </row>
    <row r="709" spans="1:16" x14ac:dyDescent="0.25">
      <c r="A709" s="10">
        <v>45705</v>
      </c>
      <c r="B709" t="s">
        <v>18</v>
      </c>
      <c r="C709" s="8">
        <v>422818</v>
      </c>
      <c r="D709" t="s">
        <v>48</v>
      </c>
      <c r="E709" s="26" t="s">
        <v>1276</v>
      </c>
      <c r="F709" s="25" t="s">
        <v>1277</v>
      </c>
      <c r="G709" s="13">
        <v>1</v>
      </c>
      <c r="H709" s="13">
        <f>line_downtime[[#This Row],[total downtime in mins]]</f>
        <v>59.400000000000006</v>
      </c>
      <c r="I709" s="18" t="s">
        <v>74</v>
      </c>
      <c r="J709" t="str">
        <f t="shared" si="11"/>
        <v>Morning Shift</v>
      </c>
      <c r="K709" s="9">
        <f>IF(line_productivity[[#This Row],[End time]]&lt;line_productivity[[#This Row],[Start Time]],((line_productivity[[#This Row],[End time]]+1)-line_productivity[[#This Row],[Start Time]])*24,(line_productivity[[#This Row],[End time]]-line_productivity[[#This Row],[Start Time]])*24)</f>
        <v>2.4982044444444451</v>
      </c>
      <c r="L709" s="9">
        <f>MAX(0,line_productivity[[#This Row],[working hours3]]-line_productivity[[#This Row],[total downtime in hr2]])</f>
        <v>1.5082044444444449</v>
      </c>
      <c r="M709" s="13">
        <f>IF(line_productivity[[#This Row],[Total downtime in min]]&gt;85,85,line_productivity[[#This Row],[Total downtime in min]])</f>
        <v>59.400000000000006</v>
      </c>
      <c r="N709" s="9">
        <f>line_productivity[[#This Row],[total downtime in min 2]]/60</f>
        <v>0.9900000000000001</v>
      </c>
      <c r="O709" s="9">
        <f>IF(line_productivity[[#This Row],[total downtime in hrs]]&gt;line_productivity[[#This Row],[working hours of operator]],line_productivity[[#This Row],[working hours of operator]],line_productivity[[#This Row],[total downtime in hrs]])</f>
        <v>0.9900000000000001</v>
      </c>
      <c r="P709" s="9">
        <f>IF(line_productivity[[#This Row],[working hours of operator]]=line_productivity[[#This Row],[total downtime in hr2]],(line_productivity[[#This Row],[working hours of operator]]+line_productivity[[#This Row],[total downtime in hr2]])*0.9,line_productivity[[#This Row],[working hours of operator]])</f>
        <v>2.4982044444444451</v>
      </c>
    </row>
    <row r="710" spans="1:16" x14ac:dyDescent="0.25">
      <c r="A710" s="10">
        <v>45705</v>
      </c>
      <c r="B710" t="s">
        <v>22</v>
      </c>
      <c r="C710" s="8">
        <v>422819</v>
      </c>
      <c r="D710" t="s">
        <v>48</v>
      </c>
      <c r="E710" s="26" t="s">
        <v>1278</v>
      </c>
      <c r="F710" s="25" t="s">
        <v>1279</v>
      </c>
      <c r="G710" s="13">
        <v>1</v>
      </c>
      <c r="H710" s="13">
        <f>line_downtime[[#This Row],[total downtime in mins]]</f>
        <v>29.4</v>
      </c>
      <c r="I710" s="18" t="s">
        <v>70</v>
      </c>
      <c r="J710" t="str">
        <f t="shared" si="11"/>
        <v>Morning Shift</v>
      </c>
      <c r="K710" s="9">
        <f>IF(line_productivity[[#This Row],[End time]]&lt;line_productivity[[#This Row],[Start Time]],((line_productivity[[#This Row],[End time]]+1)-line_productivity[[#This Row],[Start Time]])*24,(line_productivity[[#This Row],[End time]]-line_productivity[[#This Row],[Start Time]])*24)</f>
        <v>2.609338333333334</v>
      </c>
      <c r="L710" s="9">
        <f>MAX(0,line_productivity[[#This Row],[working hours3]]-line_productivity[[#This Row],[total downtime in hr2]])</f>
        <v>2.1193383333333342</v>
      </c>
      <c r="M710" s="13">
        <f>IF(line_productivity[[#This Row],[Total downtime in min]]&gt;85,85,line_productivity[[#This Row],[Total downtime in min]])</f>
        <v>29.4</v>
      </c>
      <c r="N710" s="9">
        <f>line_productivity[[#This Row],[total downtime in min 2]]/60</f>
        <v>0.49</v>
      </c>
      <c r="O710" s="9">
        <f>IF(line_productivity[[#This Row],[total downtime in hrs]]&gt;line_productivity[[#This Row],[working hours of operator]],line_productivity[[#This Row],[working hours of operator]],line_productivity[[#This Row],[total downtime in hrs]])</f>
        <v>0.49</v>
      </c>
      <c r="P710" s="9">
        <f>IF(line_productivity[[#This Row],[working hours of operator]]=line_productivity[[#This Row],[total downtime in hr2]],(line_productivity[[#This Row],[working hours of operator]]+line_productivity[[#This Row],[total downtime in hr2]])*0.9,line_productivity[[#This Row],[working hours of operator]])</f>
        <v>2.609338333333334</v>
      </c>
    </row>
    <row r="711" spans="1:16" x14ac:dyDescent="0.25">
      <c r="A711" s="10">
        <v>45705</v>
      </c>
      <c r="B711" t="s">
        <v>22</v>
      </c>
      <c r="C711" s="8">
        <v>422820</v>
      </c>
      <c r="D711" t="s">
        <v>45</v>
      </c>
      <c r="E711" s="26" t="s">
        <v>1280</v>
      </c>
      <c r="F711" s="25" t="s">
        <v>1281</v>
      </c>
      <c r="G711" s="13">
        <v>1</v>
      </c>
      <c r="H711" s="13">
        <f>line_downtime[[#This Row],[total downtime in mins]]</f>
        <v>30.6</v>
      </c>
      <c r="I711" s="18" t="s">
        <v>68</v>
      </c>
      <c r="J711" t="str">
        <f t="shared" si="11"/>
        <v>Evening Shift</v>
      </c>
      <c r="K711" s="9">
        <f>IF(line_productivity[[#This Row],[End time]]&lt;line_productivity[[#This Row],[Start Time]],((line_productivity[[#This Row],[End time]]+1)-line_productivity[[#This Row],[Start Time]])*24,(line_productivity[[#This Row],[End time]]-line_productivity[[#This Row],[Start Time]])*24)</f>
        <v>2.7491158333333328</v>
      </c>
      <c r="L711" s="9">
        <f>MAX(0,line_productivity[[#This Row],[working hours3]]-line_productivity[[#This Row],[total downtime in hr2]])</f>
        <v>2.239115833333333</v>
      </c>
      <c r="M711" s="13">
        <f>IF(line_productivity[[#This Row],[Total downtime in min]]&gt;85,85,line_productivity[[#This Row],[Total downtime in min]])</f>
        <v>30.6</v>
      </c>
      <c r="N711" s="9">
        <f>line_productivity[[#This Row],[total downtime in min 2]]/60</f>
        <v>0.51</v>
      </c>
      <c r="O711" s="9">
        <f>IF(line_productivity[[#This Row],[total downtime in hrs]]&gt;line_productivity[[#This Row],[working hours of operator]],line_productivity[[#This Row],[working hours of operator]],line_productivity[[#This Row],[total downtime in hrs]])</f>
        <v>0.51</v>
      </c>
      <c r="P711" s="9">
        <f>IF(line_productivity[[#This Row],[working hours of operator]]=line_productivity[[#This Row],[total downtime in hr2]],(line_productivity[[#This Row],[working hours of operator]]+line_productivity[[#This Row],[total downtime in hr2]])*0.9,line_productivity[[#This Row],[working hours of operator]])</f>
        <v>2.7491158333333328</v>
      </c>
    </row>
    <row r="712" spans="1:16" x14ac:dyDescent="0.25">
      <c r="A712" s="10">
        <v>45706</v>
      </c>
      <c r="B712" t="s">
        <v>21</v>
      </c>
      <c r="C712" s="8">
        <v>422821</v>
      </c>
      <c r="D712" t="s">
        <v>46</v>
      </c>
      <c r="E712" s="26" t="s">
        <v>126</v>
      </c>
      <c r="F712" s="25" t="s">
        <v>1282</v>
      </c>
      <c r="G712" s="13">
        <v>1</v>
      </c>
      <c r="H712" s="13">
        <f>line_downtime[[#This Row],[total downtime in mins]]</f>
        <v>57</v>
      </c>
      <c r="I712" s="18" t="s">
        <v>81</v>
      </c>
      <c r="J712" t="str">
        <f t="shared" si="11"/>
        <v>Morning Shift</v>
      </c>
      <c r="K712" s="9">
        <f>IF(line_productivity[[#This Row],[End time]]&lt;line_productivity[[#This Row],[Start Time]],((line_productivity[[#This Row],[End time]]+1)-line_productivity[[#This Row],[Start Time]])*24,(line_productivity[[#This Row],[End time]]-line_productivity[[#This Row],[Start Time]])*24)</f>
        <v>2.7091525000000001</v>
      </c>
      <c r="L712" s="9">
        <f>MAX(0,line_productivity[[#This Row],[working hours3]]-line_productivity[[#This Row],[total downtime in hr2]])</f>
        <v>1.7591525000000001</v>
      </c>
      <c r="M712" s="13">
        <f>IF(line_productivity[[#This Row],[Total downtime in min]]&gt;85,85,line_productivity[[#This Row],[Total downtime in min]])</f>
        <v>57</v>
      </c>
      <c r="N712" s="9">
        <f>line_productivity[[#This Row],[total downtime in min 2]]/60</f>
        <v>0.95</v>
      </c>
      <c r="O712" s="9">
        <f>IF(line_productivity[[#This Row],[total downtime in hrs]]&gt;line_productivity[[#This Row],[working hours of operator]],line_productivity[[#This Row],[working hours of operator]],line_productivity[[#This Row],[total downtime in hrs]])</f>
        <v>0.95</v>
      </c>
      <c r="P712" s="9">
        <f>IF(line_productivity[[#This Row],[working hours of operator]]=line_productivity[[#This Row],[total downtime in hr2]],(line_productivity[[#This Row],[working hours of operator]]+line_productivity[[#This Row],[total downtime in hr2]])*0.9,line_productivity[[#This Row],[working hours of operator]])</f>
        <v>2.7091525000000001</v>
      </c>
    </row>
    <row r="713" spans="1:16" x14ac:dyDescent="0.25">
      <c r="A713" s="10">
        <v>45706</v>
      </c>
      <c r="B713" t="s">
        <v>21</v>
      </c>
      <c r="C713" s="8">
        <v>422822</v>
      </c>
      <c r="D713" t="s">
        <v>51</v>
      </c>
      <c r="E713" s="26" t="s">
        <v>1283</v>
      </c>
      <c r="F713" s="25" t="s">
        <v>1284</v>
      </c>
      <c r="G713" s="13">
        <v>1</v>
      </c>
      <c r="H713" s="13">
        <f>line_downtime[[#This Row],[total downtime in mins]]</f>
        <v>19.2</v>
      </c>
      <c r="I713" s="18" t="s">
        <v>81</v>
      </c>
      <c r="J713" t="str">
        <f t="shared" si="11"/>
        <v>Morning Shift</v>
      </c>
      <c r="K713" s="9">
        <f>IF(line_productivity[[#This Row],[End time]]&lt;line_productivity[[#This Row],[Start Time]],((line_productivity[[#This Row],[End time]]+1)-line_productivity[[#This Row],[Start Time]])*24,(line_productivity[[#This Row],[End time]]-line_productivity[[#This Row],[Start Time]])*24)</f>
        <v>2.1888711111111117</v>
      </c>
      <c r="L713" s="9">
        <f>MAX(0,line_productivity[[#This Row],[working hours3]]-line_productivity[[#This Row],[total downtime in hr2]])</f>
        <v>1.8688711111111116</v>
      </c>
      <c r="M713" s="13">
        <f>IF(line_productivity[[#This Row],[Total downtime in min]]&gt;85,85,line_productivity[[#This Row],[Total downtime in min]])</f>
        <v>19.2</v>
      </c>
      <c r="N713" s="9">
        <f>line_productivity[[#This Row],[total downtime in min 2]]/60</f>
        <v>0.32</v>
      </c>
      <c r="O713" s="9">
        <f>IF(line_productivity[[#This Row],[total downtime in hrs]]&gt;line_productivity[[#This Row],[working hours of operator]],line_productivity[[#This Row],[working hours of operator]],line_productivity[[#This Row],[total downtime in hrs]])</f>
        <v>0.32</v>
      </c>
      <c r="P713" s="9">
        <f>IF(line_productivity[[#This Row],[working hours of operator]]=line_productivity[[#This Row],[total downtime in hr2]],(line_productivity[[#This Row],[working hours of operator]]+line_productivity[[#This Row],[total downtime in hr2]])*0.9,line_productivity[[#This Row],[working hours of operator]])</f>
        <v>2.1888711111111117</v>
      </c>
    </row>
    <row r="714" spans="1:16" x14ac:dyDescent="0.25">
      <c r="A714" s="10">
        <v>45706</v>
      </c>
      <c r="B714" t="s">
        <v>18</v>
      </c>
      <c r="C714" s="8">
        <v>422823</v>
      </c>
      <c r="D714" t="s">
        <v>49</v>
      </c>
      <c r="E714" s="26" t="s">
        <v>1285</v>
      </c>
      <c r="F714" s="25" t="s">
        <v>1286</v>
      </c>
      <c r="G714" s="13">
        <v>1</v>
      </c>
      <c r="H714" s="13">
        <f>line_downtime[[#This Row],[total downtime in mins]]</f>
        <v>56.4</v>
      </c>
      <c r="I714" s="18" t="s">
        <v>70</v>
      </c>
      <c r="J714" t="str">
        <f t="shared" si="11"/>
        <v>Morning Shift</v>
      </c>
      <c r="K714" s="9">
        <f>IF(line_productivity[[#This Row],[End time]]&lt;line_productivity[[#This Row],[Start Time]],((line_productivity[[#This Row],[End time]]+1)-line_productivity[[#This Row],[Start Time]])*24,(line_productivity[[#This Row],[End time]]-line_productivity[[#This Row],[Start Time]])*24)</f>
        <v>2.0373224999999979</v>
      </c>
      <c r="L714" s="9">
        <f>MAX(0,line_productivity[[#This Row],[working hours3]]-line_productivity[[#This Row],[total downtime in hr2]])</f>
        <v>1.097322499999998</v>
      </c>
      <c r="M714" s="13">
        <f>IF(line_productivity[[#This Row],[Total downtime in min]]&gt;85,85,line_productivity[[#This Row],[Total downtime in min]])</f>
        <v>56.4</v>
      </c>
      <c r="N714" s="9">
        <f>line_productivity[[#This Row],[total downtime in min 2]]/60</f>
        <v>0.94</v>
      </c>
      <c r="O714" s="9">
        <f>IF(line_productivity[[#This Row],[total downtime in hrs]]&gt;line_productivity[[#This Row],[working hours of operator]],line_productivity[[#This Row],[working hours of operator]],line_productivity[[#This Row],[total downtime in hrs]])</f>
        <v>0.94</v>
      </c>
      <c r="P714" s="9">
        <f>IF(line_productivity[[#This Row],[working hours of operator]]=line_productivity[[#This Row],[total downtime in hr2]],(line_productivity[[#This Row],[working hours of operator]]+line_productivity[[#This Row],[total downtime in hr2]])*0.9,line_productivity[[#This Row],[working hours of operator]])</f>
        <v>2.0373224999999979</v>
      </c>
    </row>
    <row r="715" spans="1:16" x14ac:dyDescent="0.25">
      <c r="A715" s="10">
        <v>45706</v>
      </c>
      <c r="B715" t="s">
        <v>18</v>
      </c>
      <c r="C715" s="8">
        <v>422824</v>
      </c>
      <c r="D715" t="s">
        <v>46</v>
      </c>
      <c r="E715" s="26" t="s">
        <v>1287</v>
      </c>
      <c r="F715" s="25" t="s">
        <v>1288</v>
      </c>
      <c r="G715" s="13">
        <v>1</v>
      </c>
      <c r="H715" s="13">
        <f>line_downtime[[#This Row],[total downtime in mins]]</f>
        <v>25.2</v>
      </c>
      <c r="I715" s="18" t="s">
        <v>107</v>
      </c>
      <c r="J715" t="str">
        <f t="shared" si="11"/>
        <v>Evening Shift</v>
      </c>
      <c r="K715" s="9">
        <f>IF(line_productivity[[#This Row],[End time]]&lt;line_productivity[[#This Row],[Start Time]],((line_productivity[[#This Row],[End time]]+1)-line_productivity[[#This Row],[Start Time]])*24,(line_productivity[[#This Row],[End time]]-line_productivity[[#This Row],[Start Time]])*24)</f>
        <v>2.4860169444444429</v>
      </c>
      <c r="L715" s="9">
        <f>MAX(0,line_productivity[[#This Row],[working hours3]]-line_productivity[[#This Row],[total downtime in hr2]])</f>
        <v>2.0660169444444429</v>
      </c>
      <c r="M715" s="13">
        <f>IF(line_productivity[[#This Row],[Total downtime in min]]&gt;85,85,line_productivity[[#This Row],[Total downtime in min]])</f>
        <v>25.2</v>
      </c>
      <c r="N715" s="9">
        <f>line_productivity[[#This Row],[total downtime in min 2]]/60</f>
        <v>0.42</v>
      </c>
      <c r="O715" s="9">
        <f>IF(line_productivity[[#This Row],[total downtime in hrs]]&gt;line_productivity[[#This Row],[working hours of operator]],line_productivity[[#This Row],[working hours of operator]],line_productivity[[#This Row],[total downtime in hrs]])</f>
        <v>0.42</v>
      </c>
      <c r="P715" s="9">
        <f>IF(line_productivity[[#This Row],[working hours of operator]]=line_productivity[[#This Row],[total downtime in hr2]],(line_productivity[[#This Row],[working hours of operator]]+line_productivity[[#This Row],[total downtime in hr2]])*0.9,line_productivity[[#This Row],[working hours of operator]])</f>
        <v>2.4860169444444429</v>
      </c>
    </row>
    <row r="716" spans="1:16" x14ac:dyDescent="0.25">
      <c r="A716" s="10">
        <v>45707</v>
      </c>
      <c r="B716" t="s">
        <v>18</v>
      </c>
      <c r="C716" s="8">
        <v>422825</v>
      </c>
      <c r="D716" t="s">
        <v>48</v>
      </c>
      <c r="E716" s="26" t="s">
        <v>126</v>
      </c>
      <c r="F716" s="25" t="s">
        <v>1289</v>
      </c>
      <c r="G716" s="13">
        <v>1</v>
      </c>
      <c r="H716" s="13">
        <f>line_downtime[[#This Row],[total downtime in mins]]</f>
        <v>55.2</v>
      </c>
      <c r="I716" s="18" t="s">
        <v>99</v>
      </c>
      <c r="J716" t="str">
        <f t="shared" si="11"/>
        <v>Morning Shift</v>
      </c>
      <c r="K716" s="9">
        <f>IF(line_productivity[[#This Row],[End time]]&lt;line_productivity[[#This Row],[Start Time]],((line_productivity[[#This Row],[End time]]+1)-line_productivity[[#This Row],[Start Time]])*24,(line_productivity[[#This Row],[End time]]-line_productivity[[#This Row],[Start Time]])*24)</f>
        <v>2.2085769444444452</v>
      </c>
      <c r="L716" s="9">
        <f>MAX(0,line_productivity[[#This Row],[working hours3]]-line_productivity[[#This Row],[total downtime in hr2]])</f>
        <v>1.2885769444444453</v>
      </c>
      <c r="M716" s="13">
        <f>IF(line_productivity[[#This Row],[Total downtime in min]]&gt;85,85,line_productivity[[#This Row],[Total downtime in min]])</f>
        <v>55.2</v>
      </c>
      <c r="N716" s="9">
        <f>line_productivity[[#This Row],[total downtime in min 2]]/60</f>
        <v>0.92</v>
      </c>
      <c r="O716" s="9">
        <f>IF(line_productivity[[#This Row],[total downtime in hrs]]&gt;line_productivity[[#This Row],[working hours of operator]],line_productivity[[#This Row],[working hours of operator]],line_productivity[[#This Row],[total downtime in hrs]])</f>
        <v>0.92</v>
      </c>
      <c r="P716" s="9">
        <f>IF(line_productivity[[#This Row],[working hours of operator]]=line_productivity[[#This Row],[total downtime in hr2]],(line_productivity[[#This Row],[working hours of operator]]+line_productivity[[#This Row],[total downtime in hr2]])*0.9,line_productivity[[#This Row],[working hours of operator]])</f>
        <v>2.2085769444444452</v>
      </c>
    </row>
    <row r="717" spans="1:16" x14ac:dyDescent="0.25">
      <c r="A717" s="10">
        <v>45707</v>
      </c>
      <c r="B717" t="s">
        <v>19</v>
      </c>
      <c r="C717" s="8">
        <v>422826</v>
      </c>
      <c r="D717" t="s">
        <v>49</v>
      </c>
      <c r="E717" s="26" t="s">
        <v>1290</v>
      </c>
      <c r="F717" s="25" t="s">
        <v>1291</v>
      </c>
      <c r="G717" s="13">
        <v>1</v>
      </c>
      <c r="H717" s="13">
        <f>line_downtime[[#This Row],[total downtime in mins]]</f>
        <v>14.399999999999999</v>
      </c>
      <c r="I717" s="18" t="s">
        <v>92</v>
      </c>
      <c r="J717" t="str">
        <f t="shared" si="11"/>
        <v>Morning Shift</v>
      </c>
      <c r="K717" s="9">
        <f>IF(line_productivity[[#This Row],[End time]]&lt;line_productivity[[#This Row],[Start Time]],((line_productivity[[#This Row],[End time]]+1)-line_productivity[[#This Row],[Start Time]])*24,(line_productivity[[#This Row],[End time]]-line_productivity[[#This Row],[Start Time]])*24)</f>
        <v>2.2761475000000004</v>
      </c>
      <c r="L717" s="9">
        <f>MAX(0,line_productivity[[#This Row],[working hours3]]-line_productivity[[#This Row],[total downtime in hr2]])</f>
        <v>2.0361475000000007</v>
      </c>
      <c r="M717" s="13">
        <f>IF(line_productivity[[#This Row],[Total downtime in min]]&gt;85,85,line_productivity[[#This Row],[Total downtime in min]])</f>
        <v>14.399999999999999</v>
      </c>
      <c r="N717" s="9">
        <f>line_productivity[[#This Row],[total downtime in min 2]]/60</f>
        <v>0.23999999999999996</v>
      </c>
      <c r="O717" s="9">
        <f>IF(line_productivity[[#This Row],[total downtime in hrs]]&gt;line_productivity[[#This Row],[working hours of operator]],line_productivity[[#This Row],[working hours of operator]],line_productivity[[#This Row],[total downtime in hrs]])</f>
        <v>0.23999999999999996</v>
      </c>
      <c r="P717" s="9">
        <f>IF(line_productivity[[#This Row],[working hours of operator]]=line_productivity[[#This Row],[total downtime in hr2]],(line_productivity[[#This Row],[working hours of operator]]+line_productivity[[#This Row],[total downtime in hr2]])*0.9,line_productivity[[#This Row],[working hours of operator]])</f>
        <v>2.2761475000000004</v>
      </c>
    </row>
    <row r="718" spans="1:16" x14ac:dyDescent="0.25">
      <c r="A718" s="10">
        <v>45707</v>
      </c>
      <c r="B718" t="s">
        <v>23</v>
      </c>
      <c r="C718" s="8">
        <v>422827</v>
      </c>
      <c r="D718" t="s">
        <v>50</v>
      </c>
      <c r="E718" s="26" t="s">
        <v>1292</v>
      </c>
      <c r="F718" s="25" t="s">
        <v>1293</v>
      </c>
      <c r="G718" s="13">
        <v>1.6333333333333331</v>
      </c>
      <c r="H718" s="13">
        <f>line_downtime[[#This Row],[total downtime in mins]]</f>
        <v>51.6</v>
      </c>
      <c r="I718" s="18" t="s">
        <v>117</v>
      </c>
      <c r="J718" t="str">
        <f t="shared" si="11"/>
        <v>Morning Shift</v>
      </c>
      <c r="K718" s="9">
        <f>IF(line_productivity[[#This Row],[End time]]&lt;line_productivity[[#This Row],[Start Time]],((line_productivity[[#This Row],[End time]]+1)-line_productivity[[#This Row],[Start Time]])*24,(line_productivity[[#This Row],[End time]]-line_productivity[[#This Row],[Start Time]])*24)</f>
        <v>3.5928819444444446</v>
      </c>
      <c r="L718" s="9">
        <f>MAX(0,line_productivity[[#This Row],[working hours3]]-line_productivity[[#This Row],[total downtime in hr2]])</f>
        <v>2.7328819444444448</v>
      </c>
      <c r="M718" s="13">
        <f>IF(line_productivity[[#This Row],[Total downtime in min]]&gt;85,85,line_productivity[[#This Row],[Total downtime in min]])</f>
        <v>51.6</v>
      </c>
      <c r="N718" s="9">
        <f>line_productivity[[#This Row],[total downtime in min 2]]/60</f>
        <v>0.86</v>
      </c>
      <c r="O718" s="9">
        <f>IF(line_productivity[[#This Row],[total downtime in hrs]]&gt;line_productivity[[#This Row],[working hours of operator]],line_productivity[[#This Row],[working hours of operator]],line_productivity[[#This Row],[total downtime in hrs]])</f>
        <v>0.86</v>
      </c>
      <c r="P718" s="9">
        <f>IF(line_productivity[[#This Row],[working hours of operator]]=line_productivity[[#This Row],[total downtime in hr2]],(line_productivity[[#This Row],[working hours of operator]]+line_productivity[[#This Row],[total downtime in hr2]])*0.9,line_productivity[[#This Row],[working hours of operator]])</f>
        <v>3.5928819444444446</v>
      </c>
    </row>
    <row r="719" spans="1:16" x14ac:dyDescent="0.25">
      <c r="A719" s="10">
        <v>45707</v>
      </c>
      <c r="B719" t="s">
        <v>18</v>
      </c>
      <c r="C719" s="8">
        <v>422828</v>
      </c>
      <c r="D719" t="s">
        <v>48</v>
      </c>
      <c r="E719" s="26" t="s">
        <v>1294</v>
      </c>
      <c r="F719" s="25" t="s">
        <v>1295</v>
      </c>
      <c r="G719" s="13">
        <v>1</v>
      </c>
      <c r="H719" s="13">
        <f>line_downtime[[#This Row],[total downtime in mins]]</f>
        <v>27.6</v>
      </c>
      <c r="I719" s="18" t="s">
        <v>76</v>
      </c>
      <c r="J719" t="str">
        <f t="shared" si="11"/>
        <v>Evening Shift</v>
      </c>
      <c r="K719" s="9">
        <f>IF(line_productivity[[#This Row],[End time]]&lt;line_productivity[[#This Row],[Start Time]],((line_productivity[[#This Row],[End time]]+1)-line_productivity[[#This Row],[Start Time]])*24,(line_productivity[[#This Row],[End time]]-line_productivity[[#This Row],[Start Time]])*24)</f>
        <v>2.8939449999999987</v>
      </c>
      <c r="L719" s="9">
        <f>MAX(0,line_productivity[[#This Row],[working hours3]]-line_productivity[[#This Row],[total downtime in hr2]])</f>
        <v>2.4339449999999987</v>
      </c>
      <c r="M719" s="13">
        <f>IF(line_productivity[[#This Row],[Total downtime in min]]&gt;85,85,line_productivity[[#This Row],[Total downtime in min]])</f>
        <v>27.6</v>
      </c>
      <c r="N719" s="9">
        <f>line_productivity[[#This Row],[total downtime in min 2]]/60</f>
        <v>0.46</v>
      </c>
      <c r="O719" s="9">
        <f>IF(line_productivity[[#This Row],[total downtime in hrs]]&gt;line_productivity[[#This Row],[working hours of operator]],line_productivity[[#This Row],[working hours of operator]],line_productivity[[#This Row],[total downtime in hrs]])</f>
        <v>0.46</v>
      </c>
      <c r="P719" s="9">
        <f>IF(line_productivity[[#This Row],[working hours of operator]]=line_productivity[[#This Row],[total downtime in hr2]],(line_productivity[[#This Row],[working hours of operator]]+line_productivity[[#This Row],[total downtime in hr2]])*0.9,line_productivity[[#This Row],[working hours of operator]])</f>
        <v>2.8939449999999987</v>
      </c>
    </row>
    <row r="720" spans="1:16" x14ac:dyDescent="0.25">
      <c r="A720" s="10">
        <v>45708</v>
      </c>
      <c r="B720" t="s">
        <v>18</v>
      </c>
      <c r="C720" s="8">
        <v>422829</v>
      </c>
      <c r="D720" t="s">
        <v>45</v>
      </c>
      <c r="E720" s="26" t="s">
        <v>126</v>
      </c>
      <c r="F720" s="25" t="s">
        <v>1296</v>
      </c>
      <c r="G720" s="13">
        <v>1</v>
      </c>
      <c r="H720" s="13">
        <f>line_downtime[[#This Row],[total downtime in mins]]</f>
        <v>31.8</v>
      </c>
      <c r="I720" s="18" t="s">
        <v>68</v>
      </c>
      <c r="J720" t="str">
        <f t="shared" si="11"/>
        <v>Morning Shift</v>
      </c>
      <c r="K720" s="9">
        <f>IF(line_productivity[[#This Row],[End time]]&lt;line_productivity[[#This Row],[Start Time]],((line_productivity[[#This Row],[End time]]+1)-line_productivity[[#This Row],[Start Time]])*24,(line_productivity[[#This Row],[End time]]-line_productivity[[#This Row],[Start Time]])*24)</f>
        <v>2.6402719444444442</v>
      </c>
      <c r="L720" s="9">
        <f>MAX(0,line_productivity[[#This Row],[working hours3]]-line_productivity[[#This Row],[total downtime in hr2]])</f>
        <v>2.1102719444444444</v>
      </c>
      <c r="M720" s="13">
        <f>IF(line_productivity[[#This Row],[Total downtime in min]]&gt;85,85,line_productivity[[#This Row],[Total downtime in min]])</f>
        <v>31.8</v>
      </c>
      <c r="N720" s="9">
        <f>line_productivity[[#This Row],[total downtime in min 2]]/60</f>
        <v>0.53</v>
      </c>
      <c r="O720" s="9">
        <f>IF(line_productivity[[#This Row],[total downtime in hrs]]&gt;line_productivity[[#This Row],[working hours of operator]],line_productivity[[#This Row],[working hours of operator]],line_productivity[[#This Row],[total downtime in hrs]])</f>
        <v>0.53</v>
      </c>
      <c r="P720" s="9">
        <f>IF(line_productivity[[#This Row],[working hours of operator]]=line_productivity[[#This Row],[total downtime in hr2]],(line_productivity[[#This Row],[working hours of operator]]+line_productivity[[#This Row],[total downtime in hr2]])*0.9,line_productivity[[#This Row],[working hours of operator]])</f>
        <v>2.6402719444444442</v>
      </c>
    </row>
    <row r="721" spans="1:16" x14ac:dyDescent="0.25">
      <c r="A721" s="10">
        <v>45708</v>
      </c>
      <c r="B721" t="s">
        <v>19</v>
      </c>
      <c r="C721" s="8">
        <v>422830</v>
      </c>
      <c r="D721" t="s">
        <v>48</v>
      </c>
      <c r="E721" s="26" t="s">
        <v>1297</v>
      </c>
      <c r="F721" s="25" t="s">
        <v>1298</v>
      </c>
      <c r="G721" s="13">
        <v>1</v>
      </c>
      <c r="H721" s="13">
        <f>line_downtime[[#This Row],[total downtime in mins]]</f>
        <v>7.8</v>
      </c>
      <c r="I721" s="18" t="s">
        <v>90</v>
      </c>
      <c r="J721" t="str">
        <f t="shared" si="11"/>
        <v>Morning Shift</v>
      </c>
      <c r="K721" s="9">
        <f>IF(line_productivity[[#This Row],[End time]]&lt;line_productivity[[#This Row],[Start Time]],((line_productivity[[#This Row],[End time]]+1)-line_productivity[[#This Row],[Start Time]])*24,(line_productivity[[#This Row],[End time]]-line_productivity[[#This Row],[Start Time]])*24)</f>
        <v>2.9277455555555538</v>
      </c>
      <c r="L721" s="9">
        <f>MAX(0,line_productivity[[#This Row],[working hours3]]-line_productivity[[#This Row],[total downtime in hr2]])</f>
        <v>2.7977455555555539</v>
      </c>
      <c r="M721" s="13">
        <f>IF(line_productivity[[#This Row],[Total downtime in min]]&gt;85,85,line_productivity[[#This Row],[Total downtime in min]])</f>
        <v>7.8</v>
      </c>
      <c r="N721" s="9">
        <f>line_productivity[[#This Row],[total downtime in min 2]]/60</f>
        <v>0.13</v>
      </c>
      <c r="O721" s="9">
        <f>IF(line_productivity[[#This Row],[total downtime in hrs]]&gt;line_productivity[[#This Row],[working hours of operator]],line_productivity[[#This Row],[working hours of operator]],line_productivity[[#This Row],[total downtime in hrs]])</f>
        <v>0.13</v>
      </c>
      <c r="P721" s="9">
        <f>IF(line_productivity[[#This Row],[working hours of operator]]=line_productivity[[#This Row],[total downtime in hr2]],(line_productivity[[#This Row],[working hours of operator]]+line_productivity[[#This Row],[total downtime in hr2]])*0.9,line_productivity[[#This Row],[working hours of operator]])</f>
        <v>2.9277455555555538</v>
      </c>
    </row>
    <row r="722" spans="1:16" x14ac:dyDescent="0.25">
      <c r="A722" s="10">
        <v>45708</v>
      </c>
      <c r="B722" t="s">
        <v>21</v>
      </c>
      <c r="C722" s="8">
        <v>422831</v>
      </c>
      <c r="D722" t="s">
        <v>47</v>
      </c>
      <c r="E722" s="26" t="s">
        <v>1299</v>
      </c>
      <c r="F722" s="25" t="s">
        <v>1300</v>
      </c>
      <c r="G722" s="13">
        <v>1</v>
      </c>
      <c r="H722" s="13">
        <f>line_downtime[[#This Row],[total downtime in mins]]</f>
        <v>23.400000000000002</v>
      </c>
      <c r="I722" s="18" t="s">
        <v>83</v>
      </c>
      <c r="J722" t="str">
        <f t="shared" si="11"/>
        <v>Morning Shift</v>
      </c>
      <c r="K722" s="9">
        <f>IF(line_productivity[[#This Row],[End time]]&lt;line_productivity[[#This Row],[Start Time]],((line_productivity[[#This Row],[End time]]+1)-line_productivity[[#This Row],[Start Time]])*24,(line_productivity[[#This Row],[End time]]-line_productivity[[#This Row],[Start Time]])*24)</f>
        <v>2.1494627777777779</v>
      </c>
      <c r="L722" s="9">
        <f>MAX(0,line_productivity[[#This Row],[working hours3]]-line_productivity[[#This Row],[total downtime in hr2]])</f>
        <v>1.7594627777777778</v>
      </c>
      <c r="M722" s="13">
        <f>IF(line_productivity[[#This Row],[Total downtime in min]]&gt;85,85,line_productivity[[#This Row],[Total downtime in min]])</f>
        <v>23.400000000000002</v>
      </c>
      <c r="N722" s="9">
        <f>line_productivity[[#This Row],[total downtime in min 2]]/60</f>
        <v>0.39</v>
      </c>
      <c r="O722" s="9">
        <f>IF(line_productivity[[#This Row],[total downtime in hrs]]&gt;line_productivity[[#This Row],[working hours of operator]],line_productivity[[#This Row],[working hours of operator]],line_productivity[[#This Row],[total downtime in hrs]])</f>
        <v>0.39</v>
      </c>
      <c r="P722" s="9">
        <f>IF(line_productivity[[#This Row],[working hours of operator]]=line_productivity[[#This Row],[total downtime in hr2]],(line_productivity[[#This Row],[working hours of operator]]+line_productivity[[#This Row],[total downtime in hr2]])*0.9,line_productivity[[#This Row],[working hours of operator]])</f>
        <v>2.1494627777777779</v>
      </c>
    </row>
    <row r="723" spans="1:16" x14ac:dyDescent="0.25">
      <c r="A723" s="10">
        <v>45708</v>
      </c>
      <c r="B723" t="s">
        <v>23</v>
      </c>
      <c r="C723" s="8">
        <v>422832</v>
      </c>
      <c r="D723" t="s">
        <v>50</v>
      </c>
      <c r="E723" s="26" t="s">
        <v>1301</v>
      </c>
      <c r="F723" s="25" t="s">
        <v>1302</v>
      </c>
      <c r="G723" s="13">
        <v>1.6333333333333331</v>
      </c>
      <c r="H723" s="13">
        <f>line_downtime[[#This Row],[total downtime in mins]]</f>
        <v>56.400000000000006</v>
      </c>
      <c r="I723" s="18" t="s">
        <v>95</v>
      </c>
      <c r="J723" t="str">
        <f t="shared" si="11"/>
        <v>Evening Shift</v>
      </c>
      <c r="K723" s="9">
        <f>IF(line_productivity[[#This Row],[End time]]&lt;line_productivity[[#This Row],[Start Time]],((line_productivity[[#This Row],[End time]]+1)-line_productivity[[#This Row],[Start Time]])*24,(line_productivity[[#This Row],[End time]]-line_productivity[[#This Row],[Start Time]])*24)</f>
        <v>3.5736383333333324</v>
      </c>
      <c r="L723" s="9">
        <f>MAX(0,line_productivity[[#This Row],[working hours3]]-line_productivity[[#This Row],[total downtime in hr2]])</f>
        <v>2.6336383333333324</v>
      </c>
      <c r="M723" s="13">
        <f>IF(line_productivity[[#This Row],[Total downtime in min]]&gt;85,85,line_productivity[[#This Row],[Total downtime in min]])</f>
        <v>56.400000000000006</v>
      </c>
      <c r="N723" s="9">
        <f>line_productivity[[#This Row],[total downtime in min 2]]/60</f>
        <v>0.94000000000000006</v>
      </c>
      <c r="O723" s="9">
        <f>IF(line_productivity[[#This Row],[total downtime in hrs]]&gt;line_productivity[[#This Row],[working hours of operator]],line_productivity[[#This Row],[working hours of operator]],line_productivity[[#This Row],[total downtime in hrs]])</f>
        <v>0.94000000000000006</v>
      </c>
      <c r="P723" s="9">
        <f>IF(line_productivity[[#This Row],[working hours of operator]]=line_productivity[[#This Row],[total downtime in hr2]],(line_productivity[[#This Row],[working hours of operator]]+line_productivity[[#This Row],[total downtime in hr2]])*0.9,line_productivity[[#This Row],[working hours of operator]])</f>
        <v>3.5736383333333324</v>
      </c>
    </row>
    <row r="724" spans="1:16" x14ac:dyDescent="0.25">
      <c r="A724" s="10">
        <v>45709</v>
      </c>
      <c r="B724" t="s">
        <v>19</v>
      </c>
      <c r="C724" s="8">
        <v>422833</v>
      </c>
      <c r="D724" t="s">
        <v>48</v>
      </c>
      <c r="E724" s="26" t="s">
        <v>126</v>
      </c>
      <c r="F724" s="25" t="s">
        <v>1303</v>
      </c>
      <c r="G724" s="13">
        <v>1</v>
      </c>
      <c r="H724" s="13">
        <f>line_downtime[[#This Row],[total downtime in mins]]</f>
        <v>8.9999999999999982</v>
      </c>
      <c r="I724" s="18" t="s">
        <v>115</v>
      </c>
      <c r="J724" t="str">
        <f t="shared" si="11"/>
        <v>Morning Shift</v>
      </c>
      <c r="K724" s="9">
        <f>IF(line_productivity[[#This Row],[End time]]&lt;line_productivity[[#This Row],[Start Time]],((line_productivity[[#This Row],[End time]]+1)-line_productivity[[#This Row],[Start Time]])*24,(line_productivity[[#This Row],[End time]]-line_productivity[[#This Row],[Start Time]])*24)</f>
        <v>2.0003008333333332</v>
      </c>
      <c r="L724" s="9">
        <f>MAX(0,line_productivity[[#This Row],[working hours3]]-line_productivity[[#This Row],[total downtime in hr2]])</f>
        <v>1.8503008333333333</v>
      </c>
      <c r="M724" s="13">
        <f>IF(line_productivity[[#This Row],[Total downtime in min]]&gt;85,85,line_productivity[[#This Row],[Total downtime in min]])</f>
        <v>8.9999999999999982</v>
      </c>
      <c r="N724" s="9">
        <f>line_productivity[[#This Row],[total downtime in min 2]]/60</f>
        <v>0.14999999999999997</v>
      </c>
      <c r="O724" s="9">
        <f>IF(line_productivity[[#This Row],[total downtime in hrs]]&gt;line_productivity[[#This Row],[working hours of operator]],line_productivity[[#This Row],[working hours of operator]],line_productivity[[#This Row],[total downtime in hrs]])</f>
        <v>0.14999999999999997</v>
      </c>
      <c r="P724" s="9">
        <f>IF(line_productivity[[#This Row],[working hours of operator]]=line_productivity[[#This Row],[total downtime in hr2]],(line_productivity[[#This Row],[working hours of operator]]+line_productivity[[#This Row],[total downtime in hr2]])*0.9,line_productivity[[#This Row],[working hours of operator]])</f>
        <v>2.0003008333333332</v>
      </c>
    </row>
    <row r="725" spans="1:16" x14ac:dyDescent="0.25">
      <c r="A725" s="10">
        <v>45709</v>
      </c>
      <c r="B725" t="s">
        <v>19</v>
      </c>
      <c r="C725" s="8">
        <v>422834</v>
      </c>
      <c r="D725" t="s">
        <v>48</v>
      </c>
      <c r="E725" s="26" t="s">
        <v>1304</v>
      </c>
      <c r="F725" s="25" t="s">
        <v>1305</v>
      </c>
      <c r="G725" s="13">
        <v>1</v>
      </c>
      <c r="H725" s="13">
        <f>line_downtime[[#This Row],[total downtime in mins]]</f>
        <v>36.6</v>
      </c>
      <c r="I725" s="18" t="s">
        <v>99</v>
      </c>
      <c r="J725" t="str">
        <f t="shared" si="11"/>
        <v>Morning Shift</v>
      </c>
      <c r="K725" s="9">
        <f>IF(line_productivity[[#This Row],[End time]]&lt;line_productivity[[#This Row],[Start Time]],((line_productivity[[#This Row],[End time]]+1)-line_productivity[[#This Row],[Start Time]])*24,(line_productivity[[#This Row],[End time]]-line_productivity[[#This Row],[Start Time]])*24)</f>
        <v>1.4891799999999984</v>
      </c>
      <c r="L725" s="9">
        <f>MAX(0,line_productivity[[#This Row],[working hours3]]-line_productivity[[#This Row],[total downtime in hr2]])</f>
        <v>0.87917999999999841</v>
      </c>
      <c r="M725" s="13">
        <f>IF(line_productivity[[#This Row],[Total downtime in min]]&gt;85,85,line_productivity[[#This Row],[Total downtime in min]])</f>
        <v>36.6</v>
      </c>
      <c r="N725" s="9">
        <f>line_productivity[[#This Row],[total downtime in min 2]]/60</f>
        <v>0.61</v>
      </c>
      <c r="O725" s="9">
        <f>IF(line_productivity[[#This Row],[total downtime in hrs]]&gt;line_productivity[[#This Row],[working hours of operator]],line_productivity[[#This Row],[working hours of operator]],line_productivity[[#This Row],[total downtime in hrs]])</f>
        <v>0.61</v>
      </c>
      <c r="P725" s="9">
        <f>IF(line_productivity[[#This Row],[working hours of operator]]=line_productivity[[#This Row],[total downtime in hr2]],(line_productivity[[#This Row],[working hours of operator]]+line_productivity[[#This Row],[total downtime in hr2]])*0.9,line_productivity[[#This Row],[working hours of operator]])</f>
        <v>1.4891799999999984</v>
      </c>
    </row>
    <row r="726" spans="1:16" x14ac:dyDescent="0.25">
      <c r="A726" s="10">
        <v>45709</v>
      </c>
      <c r="B726" t="s">
        <v>18</v>
      </c>
      <c r="C726" s="8">
        <v>422835</v>
      </c>
      <c r="D726" t="s">
        <v>44</v>
      </c>
      <c r="E726" s="26" t="s">
        <v>1306</v>
      </c>
      <c r="F726" s="25" t="s">
        <v>1307</v>
      </c>
      <c r="G726" s="13">
        <v>1</v>
      </c>
      <c r="H726" s="13">
        <f>line_downtime[[#This Row],[total downtime in mins]]</f>
        <v>56.4</v>
      </c>
      <c r="I726" s="18" t="s">
        <v>92</v>
      </c>
      <c r="J726" t="str">
        <f t="shared" si="11"/>
        <v>Morning Shift</v>
      </c>
      <c r="K726" s="9">
        <f>IF(line_productivity[[#This Row],[End time]]&lt;line_productivity[[#This Row],[Start Time]],((line_productivity[[#This Row],[End time]]+1)-line_productivity[[#This Row],[Start Time]])*24,(line_productivity[[#This Row],[End time]]-line_productivity[[#This Row],[Start Time]])*24)</f>
        <v>2.4028761111111101</v>
      </c>
      <c r="L726" s="9">
        <f>MAX(0,line_productivity[[#This Row],[working hours3]]-line_productivity[[#This Row],[total downtime in hr2]])</f>
        <v>1.4628761111111102</v>
      </c>
      <c r="M726" s="13">
        <f>IF(line_productivity[[#This Row],[Total downtime in min]]&gt;85,85,line_productivity[[#This Row],[Total downtime in min]])</f>
        <v>56.4</v>
      </c>
      <c r="N726" s="9">
        <f>line_productivity[[#This Row],[total downtime in min 2]]/60</f>
        <v>0.94</v>
      </c>
      <c r="O726" s="9">
        <f>IF(line_productivity[[#This Row],[total downtime in hrs]]&gt;line_productivity[[#This Row],[working hours of operator]],line_productivity[[#This Row],[working hours of operator]],line_productivity[[#This Row],[total downtime in hrs]])</f>
        <v>0.94</v>
      </c>
      <c r="P726" s="9">
        <f>IF(line_productivity[[#This Row],[working hours of operator]]=line_productivity[[#This Row],[total downtime in hr2]],(line_productivity[[#This Row],[working hours of operator]]+line_productivity[[#This Row],[total downtime in hr2]])*0.9,line_productivity[[#This Row],[working hours of operator]])</f>
        <v>2.4028761111111101</v>
      </c>
    </row>
    <row r="727" spans="1:16" x14ac:dyDescent="0.25">
      <c r="A727" s="10">
        <v>45709</v>
      </c>
      <c r="B727" t="s">
        <v>21</v>
      </c>
      <c r="C727" s="8">
        <v>422836</v>
      </c>
      <c r="D727" t="s">
        <v>51</v>
      </c>
      <c r="E727" s="26" t="s">
        <v>1308</v>
      </c>
      <c r="F727" s="25" t="s">
        <v>1309</v>
      </c>
      <c r="G727" s="13">
        <v>1</v>
      </c>
      <c r="H727" s="13">
        <f>line_downtime[[#This Row],[total downtime in mins]]</f>
        <v>46.800000000000004</v>
      </c>
      <c r="I727" s="18" t="s">
        <v>88</v>
      </c>
      <c r="J727" t="str">
        <f t="shared" si="11"/>
        <v>Evening Shift</v>
      </c>
      <c r="K727" s="9">
        <f>IF(line_productivity[[#This Row],[End time]]&lt;line_productivity[[#This Row],[Start Time]],((line_productivity[[#This Row],[End time]]+1)-line_productivity[[#This Row],[Start Time]])*24,(line_productivity[[#This Row],[End time]]-line_productivity[[#This Row],[Start Time]])*24)</f>
        <v>2.0247624999999996</v>
      </c>
      <c r="L727" s="9">
        <f>MAX(0,line_productivity[[#This Row],[working hours3]]-line_productivity[[#This Row],[total downtime in hr2]])</f>
        <v>1.2447624999999995</v>
      </c>
      <c r="M727" s="13">
        <f>IF(line_productivity[[#This Row],[Total downtime in min]]&gt;85,85,line_productivity[[#This Row],[Total downtime in min]])</f>
        <v>46.800000000000004</v>
      </c>
      <c r="N727" s="9">
        <f>line_productivity[[#This Row],[total downtime in min 2]]/60</f>
        <v>0.78</v>
      </c>
      <c r="O727" s="9">
        <f>IF(line_productivity[[#This Row],[total downtime in hrs]]&gt;line_productivity[[#This Row],[working hours of operator]],line_productivity[[#This Row],[working hours of operator]],line_productivity[[#This Row],[total downtime in hrs]])</f>
        <v>0.78</v>
      </c>
      <c r="P727" s="9">
        <f>IF(line_productivity[[#This Row],[working hours of operator]]=line_productivity[[#This Row],[total downtime in hr2]],(line_productivity[[#This Row],[working hours of operator]]+line_productivity[[#This Row],[total downtime in hr2]])*0.9,line_productivity[[#This Row],[working hours of operator]])</f>
        <v>2.0247624999999996</v>
      </c>
    </row>
    <row r="728" spans="1:16" x14ac:dyDescent="0.25">
      <c r="A728" s="10">
        <v>45710</v>
      </c>
      <c r="B728" t="s">
        <v>18</v>
      </c>
      <c r="C728" s="8">
        <v>422837</v>
      </c>
      <c r="D728" t="s">
        <v>49</v>
      </c>
      <c r="E728" s="26" t="s">
        <v>126</v>
      </c>
      <c r="F728" s="25" t="s">
        <v>1310</v>
      </c>
      <c r="G728" s="13">
        <v>1</v>
      </c>
      <c r="H728" s="13">
        <f>line_downtime[[#This Row],[total downtime in mins]]</f>
        <v>42.6</v>
      </c>
      <c r="I728" s="18" t="s">
        <v>81</v>
      </c>
      <c r="J728" t="str">
        <f t="shared" si="11"/>
        <v>Morning Shift</v>
      </c>
      <c r="K728" s="9">
        <f>IF(line_productivity[[#This Row],[End time]]&lt;line_productivity[[#This Row],[Start Time]],((line_productivity[[#This Row],[End time]]+1)-line_productivity[[#This Row],[Start Time]])*24,(line_productivity[[#This Row],[End time]]-line_productivity[[#This Row],[Start Time]])*24)</f>
        <v>2.6606688888888907</v>
      </c>
      <c r="L728" s="9">
        <f>MAX(0,line_productivity[[#This Row],[working hours3]]-line_productivity[[#This Row],[total downtime in hr2]])</f>
        <v>1.9506688888888908</v>
      </c>
      <c r="M728" s="13">
        <f>IF(line_productivity[[#This Row],[Total downtime in min]]&gt;85,85,line_productivity[[#This Row],[Total downtime in min]])</f>
        <v>42.6</v>
      </c>
      <c r="N728" s="9">
        <f>line_productivity[[#This Row],[total downtime in min 2]]/60</f>
        <v>0.71000000000000008</v>
      </c>
      <c r="O728" s="9">
        <f>IF(line_productivity[[#This Row],[total downtime in hrs]]&gt;line_productivity[[#This Row],[working hours of operator]],line_productivity[[#This Row],[working hours of operator]],line_productivity[[#This Row],[total downtime in hrs]])</f>
        <v>0.71000000000000008</v>
      </c>
      <c r="P728" s="9">
        <f>IF(line_productivity[[#This Row],[working hours of operator]]=line_productivity[[#This Row],[total downtime in hr2]],(line_productivity[[#This Row],[working hours of operator]]+line_productivity[[#This Row],[total downtime in hr2]])*0.9,line_productivity[[#This Row],[working hours of operator]])</f>
        <v>2.6606688888888907</v>
      </c>
    </row>
    <row r="729" spans="1:16" x14ac:dyDescent="0.25">
      <c r="A729" s="10">
        <v>45710</v>
      </c>
      <c r="B729" t="s">
        <v>20</v>
      </c>
      <c r="C729" s="8">
        <v>422838</v>
      </c>
      <c r="D729" t="s">
        <v>44</v>
      </c>
      <c r="E729" s="26" t="s">
        <v>1311</v>
      </c>
      <c r="F729" s="25" t="s">
        <v>1312</v>
      </c>
      <c r="G729" s="13">
        <v>1</v>
      </c>
      <c r="H729" s="13">
        <f>line_downtime[[#This Row],[total downtime in mins]]</f>
        <v>46.2</v>
      </c>
      <c r="I729" s="18" t="s">
        <v>88</v>
      </c>
      <c r="J729" t="str">
        <f t="shared" si="11"/>
        <v>Morning Shift</v>
      </c>
      <c r="K729" s="9">
        <f>IF(line_productivity[[#This Row],[End time]]&lt;line_productivity[[#This Row],[Start Time]],((line_productivity[[#This Row],[End time]]+1)-line_productivity[[#This Row],[Start Time]])*24,(line_productivity[[#This Row],[End time]]-line_productivity[[#This Row],[Start Time]])*24)</f>
        <v>2.2957783333333315</v>
      </c>
      <c r="L729" s="9">
        <f>MAX(0,line_productivity[[#This Row],[working hours3]]-line_productivity[[#This Row],[total downtime in hr2]])</f>
        <v>1.5257783333333315</v>
      </c>
      <c r="M729" s="13">
        <f>IF(line_productivity[[#This Row],[Total downtime in min]]&gt;85,85,line_productivity[[#This Row],[Total downtime in min]])</f>
        <v>46.2</v>
      </c>
      <c r="N729" s="9">
        <f>line_productivity[[#This Row],[total downtime in min 2]]/60</f>
        <v>0.77</v>
      </c>
      <c r="O729" s="9">
        <f>IF(line_productivity[[#This Row],[total downtime in hrs]]&gt;line_productivity[[#This Row],[working hours of operator]],line_productivity[[#This Row],[working hours of operator]],line_productivity[[#This Row],[total downtime in hrs]])</f>
        <v>0.77</v>
      </c>
      <c r="P729" s="9">
        <f>IF(line_productivity[[#This Row],[working hours of operator]]=line_productivity[[#This Row],[total downtime in hr2]],(line_productivity[[#This Row],[working hours of operator]]+line_productivity[[#This Row],[total downtime in hr2]])*0.9,line_productivity[[#This Row],[working hours of operator]])</f>
        <v>2.2957783333333315</v>
      </c>
    </row>
    <row r="730" spans="1:16" x14ac:dyDescent="0.25">
      <c r="A730" s="10">
        <v>45710</v>
      </c>
      <c r="B730" t="s">
        <v>19</v>
      </c>
      <c r="C730" s="8">
        <v>422839</v>
      </c>
      <c r="D730" t="s">
        <v>50</v>
      </c>
      <c r="E730" s="26" t="s">
        <v>1313</v>
      </c>
      <c r="F730" s="25" t="s">
        <v>1314</v>
      </c>
      <c r="G730" s="13">
        <v>1</v>
      </c>
      <c r="H730" s="13">
        <f>line_downtime[[#This Row],[total downtime in mins]]</f>
        <v>37.200000000000003</v>
      </c>
      <c r="I730" s="18" t="s">
        <v>81</v>
      </c>
      <c r="J730" t="str">
        <f t="shared" si="11"/>
        <v>Morning Shift</v>
      </c>
      <c r="K730" s="9">
        <f>IF(line_productivity[[#This Row],[End time]]&lt;line_productivity[[#This Row],[Start Time]],((line_productivity[[#This Row],[End time]]+1)-line_productivity[[#This Row],[Start Time]])*24,(line_productivity[[#This Row],[End time]]-line_productivity[[#This Row],[Start Time]])*24)</f>
        <v>2.0564847222222231</v>
      </c>
      <c r="L730" s="9">
        <f>MAX(0,line_productivity[[#This Row],[working hours3]]-line_productivity[[#This Row],[total downtime in hr2]])</f>
        <v>1.436484722222223</v>
      </c>
      <c r="M730" s="13">
        <f>IF(line_productivity[[#This Row],[Total downtime in min]]&gt;85,85,line_productivity[[#This Row],[Total downtime in min]])</f>
        <v>37.200000000000003</v>
      </c>
      <c r="N730" s="9">
        <f>line_productivity[[#This Row],[total downtime in min 2]]/60</f>
        <v>0.62</v>
      </c>
      <c r="O730" s="9">
        <f>IF(line_productivity[[#This Row],[total downtime in hrs]]&gt;line_productivity[[#This Row],[working hours of operator]],line_productivity[[#This Row],[working hours of operator]],line_productivity[[#This Row],[total downtime in hrs]])</f>
        <v>0.62</v>
      </c>
      <c r="P730" s="9">
        <f>IF(line_productivity[[#This Row],[working hours of operator]]=line_productivity[[#This Row],[total downtime in hr2]],(line_productivity[[#This Row],[working hours of operator]]+line_productivity[[#This Row],[total downtime in hr2]])*0.9,line_productivity[[#This Row],[working hours of operator]])</f>
        <v>2.0564847222222231</v>
      </c>
    </row>
    <row r="731" spans="1:16" x14ac:dyDescent="0.25">
      <c r="A731" s="10">
        <v>45710</v>
      </c>
      <c r="B731" t="s">
        <v>18</v>
      </c>
      <c r="C731" s="8">
        <v>422840</v>
      </c>
      <c r="D731" t="s">
        <v>43</v>
      </c>
      <c r="E731" s="26" t="s">
        <v>1315</v>
      </c>
      <c r="F731" s="25" t="s">
        <v>1316</v>
      </c>
      <c r="G731" s="13">
        <v>1</v>
      </c>
      <c r="H731" s="13">
        <f>line_downtime[[#This Row],[total downtime in mins]]</f>
        <v>9</v>
      </c>
      <c r="I731" s="18" t="s">
        <v>99</v>
      </c>
      <c r="J731" t="str">
        <f t="shared" si="11"/>
        <v>Evening Shift</v>
      </c>
      <c r="K731" s="9">
        <f>IF(line_productivity[[#This Row],[End time]]&lt;line_productivity[[#This Row],[Start Time]],((line_productivity[[#This Row],[End time]]+1)-line_productivity[[#This Row],[Start Time]])*24,(line_productivity[[#This Row],[End time]]-line_productivity[[#This Row],[Start Time]])*24)</f>
        <v>1.4721274999999983</v>
      </c>
      <c r="L731" s="9">
        <f>MAX(0,line_productivity[[#This Row],[working hours3]]-line_productivity[[#This Row],[total downtime in hr2]])</f>
        <v>1.3221274999999983</v>
      </c>
      <c r="M731" s="13">
        <f>IF(line_productivity[[#This Row],[Total downtime in min]]&gt;85,85,line_productivity[[#This Row],[Total downtime in min]])</f>
        <v>9</v>
      </c>
      <c r="N731" s="9">
        <f>line_productivity[[#This Row],[total downtime in min 2]]/60</f>
        <v>0.15</v>
      </c>
      <c r="O731" s="9">
        <f>IF(line_productivity[[#This Row],[total downtime in hrs]]&gt;line_productivity[[#This Row],[working hours of operator]],line_productivity[[#This Row],[working hours of operator]],line_productivity[[#This Row],[total downtime in hrs]])</f>
        <v>0.15</v>
      </c>
      <c r="P731" s="9">
        <f>IF(line_productivity[[#This Row],[working hours of operator]]=line_productivity[[#This Row],[total downtime in hr2]],(line_productivity[[#This Row],[working hours of operator]]+line_productivity[[#This Row],[total downtime in hr2]])*0.9,line_productivity[[#This Row],[working hours of operator]])</f>
        <v>1.4721274999999983</v>
      </c>
    </row>
    <row r="732" spans="1:16" x14ac:dyDescent="0.25">
      <c r="A732" s="10">
        <v>45711</v>
      </c>
      <c r="B732" t="s">
        <v>18</v>
      </c>
      <c r="C732" s="8">
        <v>422841</v>
      </c>
      <c r="D732" t="s">
        <v>46</v>
      </c>
      <c r="E732" s="26" t="s">
        <v>126</v>
      </c>
      <c r="F732" s="25" t="s">
        <v>1317</v>
      </c>
      <c r="G732" s="13">
        <v>1</v>
      </c>
      <c r="H732" s="13">
        <f>line_downtime[[#This Row],[total downtime in mins]]</f>
        <v>22.8</v>
      </c>
      <c r="I732" s="18" t="s">
        <v>88</v>
      </c>
      <c r="J732" t="str">
        <f t="shared" si="11"/>
        <v>Morning Shift</v>
      </c>
      <c r="K732" s="9">
        <f>IF(line_productivity[[#This Row],[End time]]&lt;line_productivity[[#This Row],[Start Time]],((line_productivity[[#This Row],[End time]]+1)-line_productivity[[#This Row],[Start Time]])*24,(line_productivity[[#This Row],[End time]]-line_productivity[[#This Row],[Start Time]])*24)</f>
        <v>2.7734588888888889</v>
      </c>
      <c r="L732" s="9">
        <f>MAX(0,line_productivity[[#This Row],[working hours3]]-line_productivity[[#This Row],[total downtime in hr2]])</f>
        <v>2.393458888888889</v>
      </c>
      <c r="M732" s="13">
        <f>IF(line_productivity[[#This Row],[Total downtime in min]]&gt;85,85,line_productivity[[#This Row],[Total downtime in min]])</f>
        <v>22.8</v>
      </c>
      <c r="N732" s="9">
        <f>line_productivity[[#This Row],[total downtime in min 2]]/60</f>
        <v>0.38</v>
      </c>
      <c r="O732" s="9">
        <f>IF(line_productivity[[#This Row],[total downtime in hrs]]&gt;line_productivity[[#This Row],[working hours of operator]],line_productivity[[#This Row],[working hours of operator]],line_productivity[[#This Row],[total downtime in hrs]])</f>
        <v>0.38</v>
      </c>
      <c r="P732" s="9">
        <f>IF(line_productivity[[#This Row],[working hours of operator]]=line_productivity[[#This Row],[total downtime in hr2]],(line_productivity[[#This Row],[working hours of operator]]+line_productivity[[#This Row],[total downtime in hr2]])*0.9,line_productivity[[#This Row],[working hours of operator]])</f>
        <v>2.7734588888888889</v>
      </c>
    </row>
    <row r="733" spans="1:16" x14ac:dyDescent="0.25">
      <c r="A733" s="10">
        <v>45711</v>
      </c>
      <c r="B733" t="s">
        <v>20</v>
      </c>
      <c r="C733" s="8">
        <v>422842</v>
      </c>
      <c r="D733" t="s">
        <v>44</v>
      </c>
      <c r="E733" s="26" t="s">
        <v>1318</v>
      </c>
      <c r="F733" s="25" t="s">
        <v>1319</v>
      </c>
      <c r="G733" s="13">
        <v>1</v>
      </c>
      <c r="H733" s="13">
        <f>line_downtime[[#This Row],[total downtime in mins]]</f>
        <v>48</v>
      </c>
      <c r="I733" s="18" t="s">
        <v>72</v>
      </c>
      <c r="J733" t="str">
        <f t="shared" si="11"/>
        <v>Morning Shift</v>
      </c>
      <c r="K733" s="9">
        <f>IF(line_productivity[[#This Row],[End time]]&lt;line_productivity[[#This Row],[Start Time]],((line_productivity[[#This Row],[End time]]+1)-line_productivity[[#This Row],[Start Time]])*24,(line_productivity[[#This Row],[End time]]-line_productivity[[#This Row],[Start Time]])*24)</f>
        <v>2.2999500000000008</v>
      </c>
      <c r="L733" s="9">
        <f>MAX(0,line_productivity[[#This Row],[working hours3]]-line_productivity[[#This Row],[total downtime in hr2]])</f>
        <v>1.4999500000000008</v>
      </c>
      <c r="M733" s="13">
        <f>IF(line_productivity[[#This Row],[Total downtime in min]]&gt;85,85,line_productivity[[#This Row],[Total downtime in min]])</f>
        <v>48</v>
      </c>
      <c r="N733" s="9">
        <f>line_productivity[[#This Row],[total downtime in min 2]]/60</f>
        <v>0.8</v>
      </c>
      <c r="O733" s="9">
        <f>IF(line_productivity[[#This Row],[total downtime in hrs]]&gt;line_productivity[[#This Row],[working hours of operator]],line_productivity[[#This Row],[working hours of operator]],line_productivity[[#This Row],[total downtime in hrs]])</f>
        <v>0.8</v>
      </c>
      <c r="P733" s="9">
        <f>IF(line_productivity[[#This Row],[working hours of operator]]=line_productivity[[#This Row],[total downtime in hr2]],(line_productivity[[#This Row],[working hours of operator]]+line_productivity[[#This Row],[total downtime in hr2]])*0.9,line_productivity[[#This Row],[working hours of operator]])</f>
        <v>2.2999500000000008</v>
      </c>
    </row>
    <row r="734" spans="1:16" x14ac:dyDescent="0.25">
      <c r="A734" s="10">
        <v>45711</v>
      </c>
      <c r="B734" t="s">
        <v>20</v>
      </c>
      <c r="C734" s="8">
        <v>422843</v>
      </c>
      <c r="D734" t="s">
        <v>50</v>
      </c>
      <c r="E734" s="26" t="s">
        <v>1320</v>
      </c>
      <c r="F734" s="25" t="s">
        <v>1321</v>
      </c>
      <c r="G734" s="13">
        <v>1</v>
      </c>
      <c r="H734" s="13">
        <f>line_downtime[[#This Row],[total downtime in mins]]</f>
        <v>24.6</v>
      </c>
      <c r="I734" s="18" t="s">
        <v>78</v>
      </c>
      <c r="J734" t="str">
        <f t="shared" si="11"/>
        <v>Morning Shift</v>
      </c>
      <c r="K734" s="9">
        <f>IF(line_productivity[[#This Row],[End time]]&lt;line_productivity[[#This Row],[Start Time]],((line_productivity[[#This Row],[End time]]+1)-line_productivity[[#This Row],[Start Time]])*24,(line_productivity[[#This Row],[End time]]-line_productivity[[#This Row],[Start Time]])*24)</f>
        <v>2.0935416666666655</v>
      </c>
      <c r="L734" s="9">
        <f>MAX(0,line_productivity[[#This Row],[working hours3]]-line_productivity[[#This Row],[total downtime in hr2]])</f>
        <v>1.6835416666666654</v>
      </c>
      <c r="M734" s="13">
        <f>IF(line_productivity[[#This Row],[Total downtime in min]]&gt;85,85,line_productivity[[#This Row],[Total downtime in min]])</f>
        <v>24.6</v>
      </c>
      <c r="N734" s="9">
        <f>line_productivity[[#This Row],[total downtime in min 2]]/60</f>
        <v>0.41000000000000003</v>
      </c>
      <c r="O734" s="9">
        <f>IF(line_productivity[[#This Row],[total downtime in hrs]]&gt;line_productivity[[#This Row],[working hours of operator]],line_productivity[[#This Row],[working hours of operator]],line_productivity[[#This Row],[total downtime in hrs]])</f>
        <v>0.41000000000000003</v>
      </c>
      <c r="P734" s="9">
        <f>IF(line_productivity[[#This Row],[working hours of operator]]=line_productivity[[#This Row],[total downtime in hr2]],(line_productivity[[#This Row],[working hours of operator]]+line_productivity[[#This Row],[total downtime in hr2]])*0.9,line_productivity[[#This Row],[working hours of operator]])</f>
        <v>2.0935416666666655</v>
      </c>
    </row>
    <row r="735" spans="1:16" x14ac:dyDescent="0.25">
      <c r="A735" s="10">
        <v>45711</v>
      </c>
      <c r="B735" t="s">
        <v>18</v>
      </c>
      <c r="C735" s="8">
        <v>422844</v>
      </c>
      <c r="D735" t="s">
        <v>52</v>
      </c>
      <c r="E735" s="26" t="s">
        <v>1322</v>
      </c>
      <c r="F735" s="25" t="s">
        <v>1323</v>
      </c>
      <c r="G735" s="13">
        <v>1</v>
      </c>
      <c r="H735" s="13">
        <f>line_downtime[[#This Row],[total downtime in mins]]</f>
        <v>53.4</v>
      </c>
      <c r="I735" s="18" t="s">
        <v>74</v>
      </c>
      <c r="J735" t="str">
        <f t="shared" si="11"/>
        <v>Evening Shift</v>
      </c>
      <c r="K735" s="9">
        <f>IF(line_productivity[[#This Row],[End time]]&lt;line_productivity[[#This Row],[Start Time]],((line_productivity[[#This Row],[End time]]+1)-line_productivity[[#This Row],[Start Time]])*24,(line_productivity[[#This Row],[End time]]-line_productivity[[#This Row],[Start Time]])*24)</f>
        <v>2.1997772222222229</v>
      </c>
      <c r="L735" s="9">
        <f>MAX(0,line_productivity[[#This Row],[working hours3]]-line_productivity[[#This Row],[total downtime in hr2]])</f>
        <v>1.3097772222222228</v>
      </c>
      <c r="M735" s="13">
        <f>IF(line_productivity[[#This Row],[Total downtime in min]]&gt;85,85,line_productivity[[#This Row],[Total downtime in min]])</f>
        <v>53.4</v>
      </c>
      <c r="N735" s="9">
        <f>line_productivity[[#This Row],[total downtime in min 2]]/60</f>
        <v>0.89</v>
      </c>
      <c r="O735" s="9">
        <f>IF(line_productivity[[#This Row],[total downtime in hrs]]&gt;line_productivity[[#This Row],[working hours of operator]],line_productivity[[#This Row],[working hours of operator]],line_productivity[[#This Row],[total downtime in hrs]])</f>
        <v>0.89</v>
      </c>
      <c r="P735" s="9">
        <f>IF(line_productivity[[#This Row],[working hours of operator]]=line_productivity[[#This Row],[total downtime in hr2]],(line_productivity[[#This Row],[working hours of operator]]+line_productivity[[#This Row],[total downtime in hr2]])*0.9,line_productivity[[#This Row],[working hours of operator]])</f>
        <v>2.1997772222222229</v>
      </c>
    </row>
    <row r="736" spans="1:16" x14ac:dyDescent="0.25">
      <c r="A736" s="10">
        <v>45712</v>
      </c>
      <c r="B736" t="s">
        <v>18</v>
      </c>
      <c r="C736" s="8">
        <v>422845</v>
      </c>
      <c r="D736" t="s">
        <v>43</v>
      </c>
      <c r="E736" s="26" t="s">
        <v>126</v>
      </c>
      <c r="F736" s="25" t="s">
        <v>1324</v>
      </c>
      <c r="G736" s="13">
        <v>1</v>
      </c>
      <c r="H736" s="13">
        <f>line_downtime[[#This Row],[total downtime in mins]]</f>
        <v>32.400000000000006</v>
      </c>
      <c r="I736" s="18" t="s">
        <v>117</v>
      </c>
      <c r="J736" t="str">
        <f t="shared" si="11"/>
        <v>Morning Shift</v>
      </c>
      <c r="K736" s="9">
        <f>IF(line_productivity[[#This Row],[End time]]&lt;line_productivity[[#This Row],[Start Time]],((line_productivity[[#This Row],[End time]]+1)-line_productivity[[#This Row],[Start Time]])*24,(line_productivity[[#This Row],[End time]]-line_productivity[[#This Row],[Start Time]])*24)</f>
        <v>2.4683916666666672</v>
      </c>
      <c r="L736" s="9">
        <f>MAX(0,line_productivity[[#This Row],[working hours3]]-line_productivity[[#This Row],[total downtime in hr2]])</f>
        <v>1.9283916666666672</v>
      </c>
      <c r="M736" s="13">
        <f>IF(line_productivity[[#This Row],[Total downtime in min]]&gt;85,85,line_productivity[[#This Row],[Total downtime in min]])</f>
        <v>32.400000000000006</v>
      </c>
      <c r="N736" s="9">
        <f>line_productivity[[#This Row],[total downtime in min 2]]/60</f>
        <v>0.54000000000000015</v>
      </c>
      <c r="O736" s="9">
        <f>IF(line_productivity[[#This Row],[total downtime in hrs]]&gt;line_productivity[[#This Row],[working hours of operator]],line_productivity[[#This Row],[working hours of operator]],line_productivity[[#This Row],[total downtime in hrs]])</f>
        <v>0.54000000000000015</v>
      </c>
      <c r="P736" s="9">
        <f>IF(line_productivity[[#This Row],[working hours of operator]]=line_productivity[[#This Row],[total downtime in hr2]],(line_productivity[[#This Row],[working hours of operator]]+line_productivity[[#This Row],[total downtime in hr2]])*0.9,line_productivity[[#This Row],[working hours of operator]])</f>
        <v>2.4683916666666672</v>
      </c>
    </row>
    <row r="737" spans="1:16" x14ac:dyDescent="0.25">
      <c r="A737" s="10">
        <v>45712</v>
      </c>
      <c r="B737" t="s">
        <v>23</v>
      </c>
      <c r="C737" s="8">
        <v>422846</v>
      </c>
      <c r="D737" t="s">
        <v>44</v>
      </c>
      <c r="E737" s="26" t="s">
        <v>1325</v>
      </c>
      <c r="F737" s="25" t="s">
        <v>1326</v>
      </c>
      <c r="G737" s="13">
        <v>1.6333333333333331</v>
      </c>
      <c r="H737" s="13">
        <f>line_downtime[[#This Row],[total downtime in mins]]</f>
        <v>72</v>
      </c>
      <c r="I737" s="18" t="s">
        <v>113</v>
      </c>
      <c r="J737" t="str">
        <f t="shared" si="11"/>
        <v>Morning Shift</v>
      </c>
      <c r="K737" s="9">
        <f>IF(line_productivity[[#This Row],[End time]]&lt;line_productivity[[#This Row],[Start Time]],((line_productivity[[#This Row],[End time]]+1)-line_productivity[[#This Row],[Start Time]])*24,(line_productivity[[#This Row],[End time]]-line_productivity[[#This Row],[Start Time]])*24)</f>
        <v>3.3816494444444447</v>
      </c>
      <c r="L737" s="9">
        <f>MAX(0,line_productivity[[#This Row],[working hours3]]-line_productivity[[#This Row],[total downtime in hr2]])</f>
        <v>2.181649444444445</v>
      </c>
      <c r="M737" s="13">
        <f>IF(line_productivity[[#This Row],[Total downtime in min]]&gt;85,85,line_productivity[[#This Row],[Total downtime in min]])</f>
        <v>72</v>
      </c>
      <c r="N737" s="9">
        <f>line_productivity[[#This Row],[total downtime in min 2]]/60</f>
        <v>1.2</v>
      </c>
      <c r="O737" s="9">
        <f>IF(line_productivity[[#This Row],[total downtime in hrs]]&gt;line_productivity[[#This Row],[working hours of operator]],line_productivity[[#This Row],[working hours of operator]],line_productivity[[#This Row],[total downtime in hrs]])</f>
        <v>1.2</v>
      </c>
      <c r="P737" s="9">
        <f>IF(line_productivity[[#This Row],[working hours of operator]]=line_productivity[[#This Row],[total downtime in hr2]],(line_productivity[[#This Row],[working hours of operator]]+line_productivity[[#This Row],[total downtime in hr2]])*0.9,line_productivity[[#This Row],[working hours of operator]])</f>
        <v>3.3816494444444447</v>
      </c>
    </row>
    <row r="738" spans="1:16" x14ac:dyDescent="0.25">
      <c r="A738" s="10">
        <v>45712</v>
      </c>
      <c r="B738" t="s">
        <v>21</v>
      </c>
      <c r="C738" s="8">
        <v>422847</v>
      </c>
      <c r="D738" t="s">
        <v>44</v>
      </c>
      <c r="E738" s="26" t="s">
        <v>1327</v>
      </c>
      <c r="F738" s="25" t="s">
        <v>1328</v>
      </c>
      <c r="G738" s="13">
        <v>1</v>
      </c>
      <c r="H738" s="13">
        <f>line_downtime[[#This Row],[total downtime in mins]]</f>
        <v>113.99999999999999</v>
      </c>
      <c r="I738" s="18" t="s">
        <v>81</v>
      </c>
      <c r="J738" t="str">
        <f t="shared" si="11"/>
        <v>Evening Shift</v>
      </c>
      <c r="K738" s="9">
        <f>IF(line_productivity[[#This Row],[End time]]&lt;line_productivity[[#This Row],[Start Time]],((line_productivity[[#This Row],[End time]]+1)-line_productivity[[#This Row],[Start Time]])*24,(line_productivity[[#This Row],[End time]]-line_productivity[[#This Row],[Start Time]])*24)</f>
        <v>2.2451286111111122</v>
      </c>
      <c r="L738" s="9">
        <f>MAX(0,line_productivity[[#This Row],[working hours3]]-line_productivity[[#This Row],[total downtime in hr2]])</f>
        <v>0.82846194444444543</v>
      </c>
      <c r="M738" s="13">
        <f>IF(line_productivity[[#This Row],[Total downtime in min]]&gt;85,85,line_productivity[[#This Row],[Total downtime in min]])</f>
        <v>85</v>
      </c>
      <c r="N738" s="9">
        <f>line_productivity[[#This Row],[total downtime in min 2]]/60</f>
        <v>1.4166666666666667</v>
      </c>
      <c r="O738" s="9">
        <f>IF(line_productivity[[#This Row],[total downtime in hrs]]&gt;line_productivity[[#This Row],[working hours of operator]],line_productivity[[#This Row],[working hours of operator]],line_productivity[[#This Row],[total downtime in hrs]])</f>
        <v>1.4166666666666667</v>
      </c>
      <c r="P738" s="9">
        <f>IF(line_productivity[[#This Row],[working hours of operator]]=line_productivity[[#This Row],[total downtime in hr2]],(line_productivity[[#This Row],[working hours of operator]]+line_productivity[[#This Row],[total downtime in hr2]])*0.9,line_productivity[[#This Row],[working hours of operator]])</f>
        <v>2.2451286111111122</v>
      </c>
    </row>
    <row r="739" spans="1:16" x14ac:dyDescent="0.25">
      <c r="A739" s="10">
        <v>45712</v>
      </c>
      <c r="B739" t="s">
        <v>21</v>
      </c>
      <c r="C739" s="8">
        <v>422848</v>
      </c>
      <c r="D739" t="s">
        <v>49</v>
      </c>
      <c r="E739" s="26" t="s">
        <v>1329</v>
      </c>
      <c r="F739" s="25" t="s">
        <v>1330</v>
      </c>
      <c r="G739" s="13">
        <v>1</v>
      </c>
      <c r="H739" s="13">
        <f>line_downtime[[#This Row],[total downtime in mins]]</f>
        <v>43.8</v>
      </c>
      <c r="I739" s="18" t="s">
        <v>88</v>
      </c>
      <c r="J739" t="str">
        <f t="shared" si="11"/>
        <v>Evening Shift</v>
      </c>
      <c r="K739" s="9">
        <f>IF(line_productivity[[#This Row],[End time]]&lt;line_productivity[[#This Row],[Start Time]],((line_productivity[[#This Row],[End time]]+1)-line_productivity[[#This Row],[Start Time]])*24,(line_productivity[[#This Row],[End time]]-line_productivity[[#This Row],[Start Time]])*24)</f>
        <v>2.0981647222222204</v>
      </c>
      <c r="L739" s="9">
        <f>MAX(0,line_productivity[[#This Row],[working hours3]]-line_productivity[[#This Row],[total downtime in hr2]])</f>
        <v>1.3681647222222204</v>
      </c>
      <c r="M739" s="13">
        <f>IF(line_productivity[[#This Row],[Total downtime in min]]&gt;85,85,line_productivity[[#This Row],[Total downtime in min]])</f>
        <v>43.8</v>
      </c>
      <c r="N739" s="9">
        <f>line_productivity[[#This Row],[total downtime in min 2]]/60</f>
        <v>0.73</v>
      </c>
      <c r="O739" s="9">
        <f>IF(line_productivity[[#This Row],[total downtime in hrs]]&gt;line_productivity[[#This Row],[working hours of operator]],line_productivity[[#This Row],[working hours of operator]],line_productivity[[#This Row],[total downtime in hrs]])</f>
        <v>0.73</v>
      </c>
      <c r="P739" s="9">
        <f>IF(line_productivity[[#This Row],[working hours of operator]]=line_productivity[[#This Row],[total downtime in hr2]],(line_productivity[[#This Row],[working hours of operator]]+line_productivity[[#This Row],[total downtime in hr2]])*0.9,line_productivity[[#This Row],[working hours of operator]])</f>
        <v>2.0981647222222204</v>
      </c>
    </row>
    <row r="740" spans="1:16" x14ac:dyDescent="0.25">
      <c r="A740" s="10">
        <v>45713</v>
      </c>
      <c r="B740" t="s">
        <v>23</v>
      </c>
      <c r="C740" s="8">
        <v>422849</v>
      </c>
      <c r="D740" t="s">
        <v>47</v>
      </c>
      <c r="E740" s="26" t="s">
        <v>126</v>
      </c>
      <c r="F740" s="25" t="s">
        <v>1331</v>
      </c>
      <c r="G740" s="13">
        <v>1.6333333333333331</v>
      </c>
      <c r="H740" s="13">
        <f>line_downtime[[#This Row],[total downtime in mins]]</f>
        <v>31.200000000000003</v>
      </c>
      <c r="I740" s="18" t="s">
        <v>111</v>
      </c>
      <c r="J740" t="str">
        <f t="shared" si="11"/>
        <v>Morning Shift</v>
      </c>
      <c r="K740" s="9">
        <f>IF(line_productivity[[#This Row],[End time]]&lt;line_productivity[[#This Row],[Start Time]],((line_productivity[[#This Row],[End time]]+1)-line_productivity[[#This Row],[Start Time]])*24,(line_productivity[[#This Row],[End time]]-line_productivity[[#This Row],[Start Time]])*24)</f>
        <v>3.1472891666666674</v>
      </c>
      <c r="L740" s="9">
        <f>MAX(0,line_productivity[[#This Row],[working hours3]]-line_productivity[[#This Row],[total downtime in hr2]])</f>
        <v>2.6272891666666673</v>
      </c>
      <c r="M740" s="13">
        <f>IF(line_productivity[[#This Row],[Total downtime in min]]&gt;85,85,line_productivity[[#This Row],[Total downtime in min]])</f>
        <v>31.200000000000003</v>
      </c>
      <c r="N740" s="9">
        <f>line_productivity[[#This Row],[total downtime in min 2]]/60</f>
        <v>0.52</v>
      </c>
      <c r="O740" s="9">
        <f>IF(line_productivity[[#This Row],[total downtime in hrs]]&gt;line_productivity[[#This Row],[working hours of operator]],line_productivity[[#This Row],[working hours of operator]],line_productivity[[#This Row],[total downtime in hrs]])</f>
        <v>0.52</v>
      </c>
      <c r="P740" s="9">
        <f>IF(line_productivity[[#This Row],[working hours of operator]]=line_productivity[[#This Row],[total downtime in hr2]],(line_productivity[[#This Row],[working hours of operator]]+line_productivity[[#This Row],[total downtime in hr2]])*0.9,line_productivity[[#This Row],[working hours of operator]])</f>
        <v>3.1472891666666674</v>
      </c>
    </row>
    <row r="741" spans="1:16" x14ac:dyDescent="0.25">
      <c r="A741" s="10">
        <v>45713</v>
      </c>
      <c r="B741" t="s">
        <v>21</v>
      </c>
      <c r="C741" s="8">
        <v>422850</v>
      </c>
      <c r="D741" t="s">
        <v>47</v>
      </c>
      <c r="E741" s="26" t="s">
        <v>1332</v>
      </c>
      <c r="F741" s="25" t="s">
        <v>1333</v>
      </c>
      <c r="G741" s="13">
        <v>1</v>
      </c>
      <c r="H741" s="13">
        <f>line_downtime[[#This Row],[total downtime in mins]]</f>
        <v>116.39999999999999</v>
      </c>
      <c r="I741" s="18" t="s">
        <v>81</v>
      </c>
      <c r="J741" t="str">
        <f t="shared" si="11"/>
        <v>Morning Shift</v>
      </c>
      <c r="K741" s="9">
        <f>IF(line_productivity[[#This Row],[End time]]&lt;line_productivity[[#This Row],[Start Time]],((line_productivity[[#This Row],[End time]]+1)-line_productivity[[#This Row],[Start Time]])*24,(line_productivity[[#This Row],[End time]]-line_productivity[[#This Row],[Start Time]])*24)</f>
        <v>2.8604447222222222</v>
      </c>
      <c r="L741" s="9">
        <f>MAX(0,line_productivity[[#This Row],[working hours3]]-line_productivity[[#This Row],[total downtime in hr2]])</f>
        <v>1.4437780555555555</v>
      </c>
      <c r="M741" s="13">
        <f>IF(line_productivity[[#This Row],[Total downtime in min]]&gt;85,85,line_productivity[[#This Row],[Total downtime in min]])</f>
        <v>85</v>
      </c>
      <c r="N741" s="9">
        <f>line_productivity[[#This Row],[total downtime in min 2]]/60</f>
        <v>1.4166666666666667</v>
      </c>
      <c r="O741" s="9">
        <f>IF(line_productivity[[#This Row],[total downtime in hrs]]&gt;line_productivity[[#This Row],[working hours of operator]],line_productivity[[#This Row],[working hours of operator]],line_productivity[[#This Row],[total downtime in hrs]])</f>
        <v>1.4166666666666667</v>
      </c>
      <c r="P741" s="9">
        <f>IF(line_productivity[[#This Row],[working hours of operator]]=line_productivity[[#This Row],[total downtime in hr2]],(line_productivity[[#This Row],[working hours of operator]]+line_productivity[[#This Row],[total downtime in hr2]])*0.9,line_productivity[[#This Row],[working hours of operator]])</f>
        <v>2.8604447222222222</v>
      </c>
    </row>
    <row r="742" spans="1:16" x14ac:dyDescent="0.25">
      <c r="A742" s="10">
        <v>45713</v>
      </c>
      <c r="B742" t="s">
        <v>20</v>
      </c>
      <c r="C742" s="8">
        <v>422851</v>
      </c>
      <c r="D742" t="s">
        <v>50</v>
      </c>
      <c r="E742" s="26" t="s">
        <v>1334</v>
      </c>
      <c r="F742" s="25" t="s">
        <v>1335</v>
      </c>
      <c r="G742" s="13">
        <v>1</v>
      </c>
      <c r="H742" s="13">
        <f>line_downtime[[#This Row],[total downtime in mins]]</f>
        <v>14.399999999999999</v>
      </c>
      <c r="I742" s="18" t="s">
        <v>68</v>
      </c>
      <c r="J742" t="str">
        <f t="shared" si="11"/>
        <v>Evening Shift</v>
      </c>
      <c r="K742" s="9">
        <f>IF(line_productivity[[#This Row],[End time]]&lt;line_productivity[[#This Row],[Start Time]],((line_productivity[[#This Row],[End time]]+1)-line_productivity[[#This Row],[Start Time]])*24,(line_productivity[[#This Row],[End time]]-line_productivity[[#This Row],[Start Time]])*24)</f>
        <v>2.3162038888888903</v>
      </c>
      <c r="L742" s="9">
        <f>MAX(0,line_productivity[[#This Row],[working hours3]]-line_productivity[[#This Row],[total downtime in hr2]])</f>
        <v>2.0762038888888905</v>
      </c>
      <c r="M742" s="13">
        <f>IF(line_productivity[[#This Row],[Total downtime in min]]&gt;85,85,line_productivity[[#This Row],[Total downtime in min]])</f>
        <v>14.399999999999999</v>
      </c>
      <c r="N742" s="9">
        <f>line_productivity[[#This Row],[total downtime in min 2]]/60</f>
        <v>0.23999999999999996</v>
      </c>
      <c r="O742" s="9">
        <f>IF(line_productivity[[#This Row],[total downtime in hrs]]&gt;line_productivity[[#This Row],[working hours of operator]],line_productivity[[#This Row],[working hours of operator]],line_productivity[[#This Row],[total downtime in hrs]])</f>
        <v>0.23999999999999996</v>
      </c>
      <c r="P742" s="9">
        <f>IF(line_productivity[[#This Row],[working hours of operator]]=line_productivity[[#This Row],[total downtime in hr2]],(line_productivity[[#This Row],[working hours of operator]]+line_productivity[[#This Row],[total downtime in hr2]])*0.9,line_productivity[[#This Row],[working hours of operator]])</f>
        <v>2.3162038888888903</v>
      </c>
    </row>
    <row r="743" spans="1:16" x14ac:dyDescent="0.25">
      <c r="A743" s="10">
        <v>45713</v>
      </c>
      <c r="B743" t="s">
        <v>23</v>
      </c>
      <c r="C743" s="8">
        <v>422852</v>
      </c>
      <c r="D743" t="s">
        <v>44</v>
      </c>
      <c r="E743" s="26" t="s">
        <v>1336</v>
      </c>
      <c r="F743" s="25" t="s">
        <v>1337</v>
      </c>
      <c r="G743" s="13">
        <v>1.6333333333333331</v>
      </c>
      <c r="H743" s="13">
        <f>line_downtime[[#This Row],[total downtime in mins]]</f>
        <v>16.8</v>
      </c>
      <c r="I743" s="18" t="s">
        <v>95</v>
      </c>
      <c r="J743" t="str">
        <f t="shared" si="11"/>
        <v>Evening Shift</v>
      </c>
      <c r="K743" s="9">
        <f>IF(line_productivity[[#This Row],[End time]]&lt;line_productivity[[#This Row],[Start Time]],((line_productivity[[#This Row],[End time]]+1)-line_productivity[[#This Row],[Start Time]])*24,(line_productivity[[#This Row],[End time]]-line_productivity[[#This Row],[Start Time]])*24)</f>
        <v>2.2866497222222248</v>
      </c>
      <c r="L743" s="9">
        <f>MAX(0,line_productivity[[#This Row],[working hours3]]-line_productivity[[#This Row],[total downtime in hr2]])</f>
        <v>2.0066497222222246</v>
      </c>
      <c r="M743" s="13">
        <f>IF(line_productivity[[#This Row],[Total downtime in min]]&gt;85,85,line_productivity[[#This Row],[Total downtime in min]])</f>
        <v>16.8</v>
      </c>
      <c r="N743" s="9">
        <f>line_productivity[[#This Row],[total downtime in min 2]]/60</f>
        <v>0.28000000000000003</v>
      </c>
      <c r="O743" s="9">
        <f>IF(line_productivity[[#This Row],[total downtime in hrs]]&gt;line_productivity[[#This Row],[working hours of operator]],line_productivity[[#This Row],[working hours of operator]],line_productivity[[#This Row],[total downtime in hrs]])</f>
        <v>0.28000000000000003</v>
      </c>
      <c r="P743" s="9">
        <f>IF(line_productivity[[#This Row],[working hours of operator]]=line_productivity[[#This Row],[total downtime in hr2]],(line_productivity[[#This Row],[working hours of operator]]+line_productivity[[#This Row],[total downtime in hr2]])*0.9,line_productivity[[#This Row],[working hours of operator]])</f>
        <v>2.2866497222222248</v>
      </c>
    </row>
    <row r="744" spans="1:16" x14ac:dyDescent="0.25">
      <c r="A744" s="10">
        <v>45714</v>
      </c>
      <c r="B744" t="s">
        <v>22</v>
      </c>
      <c r="C744" s="8">
        <v>422853</v>
      </c>
      <c r="D744" t="s">
        <v>52</v>
      </c>
      <c r="E744" s="26" t="s">
        <v>126</v>
      </c>
      <c r="F744" s="25" t="s">
        <v>1338</v>
      </c>
      <c r="G744" s="13">
        <v>1</v>
      </c>
      <c r="H744" s="13">
        <f>line_downtime[[#This Row],[total downtime in mins]]</f>
        <v>86.4</v>
      </c>
      <c r="I744" s="18" t="s">
        <v>92</v>
      </c>
      <c r="J744" t="str">
        <f t="shared" si="11"/>
        <v>Morning Shift</v>
      </c>
      <c r="K744" s="9">
        <f>IF(line_productivity[[#This Row],[End time]]&lt;line_productivity[[#This Row],[Start Time]],((line_productivity[[#This Row],[End time]]+1)-line_productivity[[#This Row],[Start Time]])*24,(line_productivity[[#This Row],[End time]]-line_productivity[[#This Row],[Start Time]])*24)</f>
        <v>1.688263333333333</v>
      </c>
      <c r="L744" s="9">
        <f>MAX(0,line_productivity[[#This Row],[working hours3]]-line_productivity[[#This Row],[total downtime in hr2]])</f>
        <v>0.27159666666666626</v>
      </c>
      <c r="M744" s="13">
        <f>IF(line_productivity[[#This Row],[Total downtime in min]]&gt;85,85,line_productivity[[#This Row],[Total downtime in min]])</f>
        <v>85</v>
      </c>
      <c r="N744" s="9">
        <f>line_productivity[[#This Row],[total downtime in min 2]]/60</f>
        <v>1.4166666666666667</v>
      </c>
      <c r="O744" s="9">
        <f>IF(line_productivity[[#This Row],[total downtime in hrs]]&gt;line_productivity[[#This Row],[working hours of operator]],line_productivity[[#This Row],[working hours of operator]],line_productivity[[#This Row],[total downtime in hrs]])</f>
        <v>1.4166666666666667</v>
      </c>
      <c r="P744" s="9">
        <f>IF(line_productivity[[#This Row],[working hours of operator]]=line_productivity[[#This Row],[total downtime in hr2]],(line_productivity[[#This Row],[working hours of operator]]+line_productivity[[#This Row],[total downtime in hr2]])*0.9,line_productivity[[#This Row],[working hours of operator]])</f>
        <v>1.688263333333333</v>
      </c>
    </row>
    <row r="745" spans="1:16" x14ac:dyDescent="0.25">
      <c r="A745" s="10">
        <v>45714</v>
      </c>
      <c r="B745" t="s">
        <v>23</v>
      </c>
      <c r="C745" s="8">
        <v>422854</v>
      </c>
      <c r="D745" t="s">
        <v>47</v>
      </c>
      <c r="E745" s="26" t="s">
        <v>1339</v>
      </c>
      <c r="F745" s="25" t="s">
        <v>1340</v>
      </c>
      <c r="G745" s="13">
        <v>1.6333333333333331</v>
      </c>
      <c r="H745" s="13">
        <f>line_downtime[[#This Row],[total downtime in mins]]</f>
        <v>36</v>
      </c>
      <c r="I745" s="18" t="s">
        <v>86</v>
      </c>
      <c r="J745" t="str">
        <f t="shared" si="11"/>
        <v>Morning Shift</v>
      </c>
      <c r="K745" s="9">
        <f>IF(line_productivity[[#This Row],[End time]]&lt;line_productivity[[#This Row],[Start Time]],((line_productivity[[#This Row],[End time]]+1)-line_productivity[[#This Row],[Start Time]])*24,(line_productivity[[#This Row],[End time]]-line_productivity[[#This Row],[Start Time]])*24)</f>
        <v>2.9309222222222227</v>
      </c>
      <c r="L745" s="9">
        <f>MAX(0,line_productivity[[#This Row],[working hours3]]-line_productivity[[#This Row],[total downtime in hr2]])</f>
        <v>2.3309222222222226</v>
      </c>
      <c r="M745" s="13">
        <f>IF(line_productivity[[#This Row],[Total downtime in min]]&gt;85,85,line_productivity[[#This Row],[Total downtime in min]])</f>
        <v>36</v>
      </c>
      <c r="N745" s="9">
        <f>line_productivity[[#This Row],[total downtime in min 2]]/60</f>
        <v>0.6</v>
      </c>
      <c r="O745" s="9">
        <f>IF(line_productivity[[#This Row],[total downtime in hrs]]&gt;line_productivity[[#This Row],[working hours of operator]],line_productivity[[#This Row],[working hours of operator]],line_productivity[[#This Row],[total downtime in hrs]])</f>
        <v>0.6</v>
      </c>
      <c r="P745" s="9">
        <f>IF(line_productivity[[#This Row],[working hours of operator]]=line_productivity[[#This Row],[total downtime in hr2]],(line_productivity[[#This Row],[working hours of operator]]+line_productivity[[#This Row],[total downtime in hr2]])*0.9,line_productivity[[#This Row],[working hours of operator]])</f>
        <v>2.9309222222222227</v>
      </c>
    </row>
    <row r="746" spans="1:16" x14ac:dyDescent="0.25">
      <c r="A746" s="10">
        <v>45714</v>
      </c>
      <c r="B746" t="s">
        <v>20</v>
      </c>
      <c r="C746" s="8">
        <v>422855</v>
      </c>
      <c r="D746" t="s">
        <v>52</v>
      </c>
      <c r="E746" s="26" t="s">
        <v>1341</v>
      </c>
      <c r="F746" s="25" t="s">
        <v>1342</v>
      </c>
      <c r="G746" s="13">
        <v>1</v>
      </c>
      <c r="H746" s="13">
        <f>line_downtime[[#This Row],[total downtime in mins]]</f>
        <v>12</v>
      </c>
      <c r="I746" s="18" t="s">
        <v>113</v>
      </c>
      <c r="J746" t="str">
        <f t="shared" si="11"/>
        <v>Evening Shift</v>
      </c>
      <c r="K746" s="9">
        <f>IF(line_productivity[[#This Row],[End time]]&lt;line_productivity[[#This Row],[Start Time]],((line_productivity[[#This Row],[End time]]+1)-line_productivity[[#This Row],[Start Time]])*24,(line_productivity[[#This Row],[End time]]-line_productivity[[#This Row],[Start Time]])*24)</f>
        <v>2.1885580555555544</v>
      </c>
      <c r="L746" s="9">
        <f>MAX(0,line_productivity[[#This Row],[working hours3]]-line_productivity[[#This Row],[total downtime in hr2]])</f>
        <v>1.9885580555555544</v>
      </c>
      <c r="M746" s="13">
        <f>IF(line_productivity[[#This Row],[Total downtime in min]]&gt;85,85,line_productivity[[#This Row],[Total downtime in min]])</f>
        <v>12</v>
      </c>
      <c r="N746" s="9">
        <f>line_productivity[[#This Row],[total downtime in min 2]]/60</f>
        <v>0.2</v>
      </c>
      <c r="O746" s="9">
        <f>IF(line_productivity[[#This Row],[total downtime in hrs]]&gt;line_productivity[[#This Row],[working hours of operator]],line_productivity[[#This Row],[working hours of operator]],line_productivity[[#This Row],[total downtime in hrs]])</f>
        <v>0.2</v>
      </c>
      <c r="P746" s="9">
        <f>IF(line_productivity[[#This Row],[working hours of operator]]=line_productivity[[#This Row],[total downtime in hr2]],(line_productivity[[#This Row],[working hours of operator]]+line_productivity[[#This Row],[total downtime in hr2]])*0.9,line_productivity[[#This Row],[working hours of operator]])</f>
        <v>2.1885580555555544</v>
      </c>
    </row>
    <row r="747" spans="1:16" x14ac:dyDescent="0.25">
      <c r="A747" s="10">
        <v>45714</v>
      </c>
      <c r="B747" t="s">
        <v>23</v>
      </c>
      <c r="C747" s="8">
        <v>422856</v>
      </c>
      <c r="D747" t="s">
        <v>50</v>
      </c>
      <c r="E747" s="26" t="s">
        <v>1343</v>
      </c>
      <c r="F747" s="25" t="s">
        <v>1344</v>
      </c>
      <c r="G747" s="13">
        <v>1.6333333333333331</v>
      </c>
      <c r="H747" s="13">
        <f>line_downtime[[#This Row],[total downtime in mins]]</f>
        <v>29.4</v>
      </c>
      <c r="I747" s="18" t="s">
        <v>86</v>
      </c>
      <c r="J747" t="str">
        <f t="shared" si="11"/>
        <v>Evening Shift</v>
      </c>
      <c r="K747" s="9">
        <f>IF(line_productivity[[#This Row],[End time]]&lt;line_productivity[[#This Row],[Start Time]],((line_productivity[[#This Row],[End time]]+1)-line_productivity[[#This Row],[Start Time]])*24,(line_productivity[[#This Row],[End time]]-line_productivity[[#This Row],[Start Time]])*24)</f>
        <v>3.5675855555555529</v>
      </c>
      <c r="L747" s="9">
        <f>MAX(0,line_productivity[[#This Row],[working hours3]]-line_productivity[[#This Row],[total downtime in hr2]])</f>
        <v>3.0775855555555527</v>
      </c>
      <c r="M747" s="13">
        <f>IF(line_productivity[[#This Row],[Total downtime in min]]&gt;85,85,line_productivity[[#This Row],[Total downtime in min]])</f>
        <v>29.4</v>
      </c>
      <c r="N747" s="9">
        <f>line_productivity[[#This Row],[total downtime in min 2]]/60</f>
        <v>0.49</v>
      </c>
      <c r="O747" s="9">
        <f>IF(line_productivity[[#This Row],[total downtime in hrs]]&gt;line_productivity[[#This Row],[working hours of operator]],line_productivity[[#This Row],[working hours of operator]],line_productivity[[#This Row],[total downtime in hrs]])</f>
        <v>0.49</v>
      </c>
      <c r="P747" s="9">
        <f>IF(line_productivity[[#This Row],[working hours of operator]]=line_productivity[[#This Row],[total downtime in hr2]],(line_productivity[[#This Row],[working hours of operator]]+line_productivity[[#This Row],[total downtime in hr2]])*0.9,line_productivity[[#This Row],[working hours of operator]])</f>
        <v>3.5675855555555529</v>
      </c>
    </row>
    <row r="748" spans="1:16" x14ac:dyDescent="0.25">
      <c r="A748" s="10">
        <v>45715</v>
      </c>
      <c r="B748" t="s">
        <v>22</v>
      </c>
      <c r="C748" s="8">
        <v>422857</v>
      </c>
      <c r="D748" t="s">
        <v>46</v>
      </c>
      <c r="E748" s="26" t="s">
        <v>126</v>
      </c>
      <c r="F748" s="25" t="s">
        <v>1345</v>
      </c>
      <c r="G748" s="13">
        <v>1</v>
      </c>
      <c r="H748" s="13">
        <f>line_downtime[[#This Row],[total downtime in mins]]</f>
        <v>53.400000000000006</v>
      </c>
      <c r="I748" s="18" t="s">
        <v>90</v>
      </c>
      <c r="J748" t="str">
        <f t="shared" si="11"/>
        <v>Morning Shift</v>
      </c>
      <c r="K748" s="9">
        <f>IF(line_productivity[[#This Row],[End time]]&lt;line_productivity[[#This Row],[Start Time]],((line_productivity[[#This Row],[End time]]+1)-line_productivity[[#This Row],[Start Time]])*24,(line_productivity[[#This Row],[End time]]-line_productivity[[#This Row],[Start Time]])*24)</f>
        <v>2.0621683333333332</v>
      </c>
      <c r="L748" s="9">
        <f>MAX(0,line_productivity[[#This Row],[working hours3]]-line_productivity[[#This Row],[total downtime in hr2]])</f>
        <v>1.172168333333333</v>
      </c>
      <c r="M748" s="13">
        <f>IF(line_productivity[[#This Row],[Total downtime in min]]&gt;85,85,line_productivity[[#This Row],[Total downtime in min]])</f>
        <v>53.400000000000006</v>
      </c>
      <c r="N748" s="9">
        <f>line_productivity[[#This Row],[total downtime in min 2]]/60</f>
        <v>0.89000000000000012</v>
      </c>
      <c r="O748" s="9">
        <f>IF(line_productivity[[#This Row],[total downtime in hrs]]&gt;line_productivity[[#This Row],[working hours of operator]],line_productivity[[#This Row],[working hours of operator]],line_productivity[[#This Row],[total downtime in hrs]])</f>
        <v>0.89000000000000012</v>
      </c>
      <c r="P748" s="9">
        <f>IF(line_productivity[[#This Row],[working hours of operator]]=line_productivity[[#This Row],[total downtime in hr2]],(line_productivity[[#This Row],[working hours of operator]]+line_productivity[[#This Row],[total downtime in hr2]])*0.9,line_productivity[[#This Row],[working hours of operator]])</f>
        <v>2.0621683333333332</v>
      </c>
    </row>
    <row r="749" spans="1:16" x14ac:dyDescent="0.25">
      <c r="A749" s="10">
        <v>45715</v>
      </c>
      <c r="B749" t="s">
        <v>19</v>
      </c>
      <c r="C749" s="8">
        <v>422858</v>
      </c>
      <c r="D749" t="s">
        <v>50</v>
      </c>
      <c r="E749" s="26" t="s">
        <v>1346</v>
      </c>
      <c r="F749" s="25" t="s">
        <v>1347</v>
      </c>
      <c r="G749" s="13">
        <v>1</v>
      </c>
      <c r="H749" s="13">
        <f>line_downtime[[#This Row],[total downtime in mins]]</f>
        <v>73.8</v>
      </c>
      <c r="I749" s="18" t="s">
        <v>99</v>
      </c>
      <c r="J749" t="str">
        <f t="shared" si="11"/>
        <v>Morning Shift</v>
      </c>
      <c r="K749" s="9">
        <f>IF(line_productivity[[#This Row],[End time]]&lt;line_productivity[[#This Row],[Start Time]],((line_productivity[[#This Row],[End time]]+1)-line_productivity[[#This Row],[Start Time]])*24,(line_productivity[[#This Row],[End time]]-line_productivity[[#This Row],[Start Time]])*24)</f>
        <v>2.7130036111111084</v>
      </c>
      <c r="L749" s="9">
        <f>MAX(0,line_productivity[[#This Row],[working hours3]]-line_productivity[[#This Row],[total downtime in hr2]])</f>
        <v>1.4830036111111085</v>
      </c>
      <c r="M749" s="13">
        <f>IF(line_productivity[[#This Row],[Total downtime in min]]&gt;85,85,line_productivity[[#This Row],[Total downtime in min]])</f>
        <v>73.8</v>
      </c>
      <c r="N749" s="9">
        <f>line_productivity[[#This Row],[total downtime in min 2]]/60</f>
        <v>1.23</v>
      </c>
      <c r="O749" s="9">
        <f>IF(line_productivity[[#This Row],[total downtime in hrs]]&gt;line_productivity[[#This Row],[working hours of operator]],line_productivity[[#This Row],[working hours of operator]],line_productivity[[#This Row],[total downtime in hrs]])</f>
        <v>1.23</v>
      </c>
      <c r="P749" s="9">
        <f>IF(line_productivity[[#This Row],[working hours of operator]]=line_productivity[[#This Row],[total downtime in hr2]],(line_productivity[[#This Row],[working hours of operator]]+line_productivity[[#This Row],[total downtime in hr2]])*0.9,line_productivity[[#This Row],[working hours of operator]])</f>
        <v>2.7130036111111084</v>
      </c>
    </row>
    <row r="750" spans="1:16" x14ac:dyDescent="0.25">
      <c r="A750" s="10">
        <v>45715</v>
      </c>
      <c r="B750" t="s">
        <v>21</v>
      </c>
      <c r="C750" s="8">
        <v>422859</v>
      </c>
      <c r="D750" t="s">
        <v>52</v>
      </c>
      <c r="E750" s="26" t="s">
        <v>1348</v>
      </c>
      <c r="F750" s="25" t="s">
        <v>1349</v>
      </c>
      <c r="G750" s="13">
        <v>1</v>
      </c>
      <c r="H750" s="13">
        <f>line_downtime[[#This Row],[total downtime in mins]]</f>
        <v>111</v>
      </c>
      <c r="I750" s="18" t="s">
        <v>88</v>
      </c>
      <c r="J750" t="str">
        <f t="shared" si="11"/>
        <v>Evening Shift</v>
      </c>
      <c r="K750" s="9">
        <f>IF(line_productivity[[#This Row],[End time]]&lt;line_productivity[[#This Row],[Start Time]],((line_productivity[[#This Row],[End time]]+1)-line_productivity[[#This Row],[Start Time]])*24,(line_productivity[[#This Row],[End time]]-line_productivity[[#This Row],[Start Time]])*24)</f>
        <v>2.4142208333333324</v>
      </c>
      <c r="L750" s="9">
        <f>MAX(0,line_productivity[[#This Row],[working hours3]]-line_productivity[[#This Row],[total downtime in hr2]])</f>
        <v>0.99755416666666563</v>
      </c>
      <c r="M750" s="13">
        <f>IF(line_productivity[[#This Row],[Total downtime in min]]&gt;85,85,line_productivity[[#This Row],[Total downtime in min]])</f>
        <v>85</v>
      </c>
      <c r="N750" s="9">
        <f>line_productivity[[#This Row],[total downtime in min 2]]/60</f>
        <v>1.4166666666666667</v>
      </c>
      <c r="O750" s="9">
        <f>IF(line_productivity[[#This Row],[total downtime in hrs]]&gt;line_productivity[[#This Row],[working hours of operator]],line_productivity[[#This Row],[working hours of operator]],line_productivity[[#This Row],[total downtime in hrs]])</f>
        <v>1.4166666666666667</v>
      </c>
      <c r="P750" s="9">
        <f>IF(line_productivity[[#This Row],[working hours of operator]]=line_productivity[[#This Row],[total downtime in hr2]],(line_productivity[[#This Row],[working hours of operator]]+line_productivity[[#This Row],[total downtime in hr2]])*0.9,line_productivity[[#This Row],[working hours of operator]])</f>
        <v>2.4142208333333324</v>
      </c>
    </row>
    <row r="751" spans="1:16" x14ac:dyDescent="0.25">
      <c r="A751" s="10">
        <v>45715</v>
      </c>
      <c r="B751" t="s">
        <v>21</v>
      </c>
      <c r="C751" s="8">
        <v>422860</v>
      </c>
      <c r="D751" t="s">
        <v>43</v>
      </c>
      <c r="E751" s="26" t="s">
        <v>1350</v>
      </c>
      <c r="F751" s="25" t="s">
        <v>1351</v>
      </c>
      <c r="G751" s="13">
        <v>1</v>
      </c>
      <c r="H751" s="13">
        <f>line_downtime[[#This Row],[total downtime in mins]]</f>
        <v>45</v>
      </c>
      <c r="I751" s="18" t="s">
        <v>90</v>
      </c>
      <c r="J751" t="str">
        <f t="shared" si="11"/>
        <v>Evening Shift</v>
      </c>
      <c r="K751" s="9">
        <f>IF(line_productivity[[#This Row],[End time]]&lt;line_productivity[[#This Row],[Start Time]],((line_productivity[[#This Row],[End time]]+1)-line_productivity[[#This Row],[Start Time]])*24,(line_productivity[[#This Row],[End time]]-line_productivity[[#This Row],[Start Time]])*24)</f>
        <v>2.4303155555555538</v>
      </c>
      <c r="L751" s="9">
        <f>MAX(0,line_productivity[[#This Row],[working hours3]]-line_productivity[[#This Row],[total downtime in hr2]])</f>
        <v>1.6803155555555538</v>
      </c>
      <c r="M751" s="13">
        <f>IF(line_productivity[[#This Row],[Total downtime in min]]&gt;85,85,line_productivity[[#This Row],[Total downtime in min]])</f>
        <v>45</v>
      </c>
      <c r="N751" s="9">
        <f>line_productivity[[#This Row],[total downtime in min 2]]/60</f>
        <v>0.75</v>
      </c>
      <c r="O751" s="9">
        <f>IF(line_productivity[[#This Row],[total downtime in hrs]]&gt;line_productivity[[#This Row],[working hours of operator]],line_productivity[[#This Row],[working hours of operator]],line_productivity[[#This Row],[total downtime in hrs]])</f>
        <v>0.75</v>
      </c>
      <c r="P751" s="9">
        <f>IF(line_productivity[[#This Row],[working hours of operator]]=line_productivity[[#This Row],[total downtime in hr2]],(line_productivity[[#This Row],[working hours of operator]]+line_productivity[[#This Row],[total downtime in hr2]])*0.9,line_productivity[[#This Row],[working hours of operator]])</f>
        <v>2.4303155555555538</v>
      </c>
    </row>
    <row r="752" spans="1:16" x14ac:dyDescent="0.25">
      <c r="A752" s="10">
        <v>45716</v>
      </c>
      <c r="B752" t="s">
        <v>22</v>
      </c>
      <c r="C752" s="8">
        <v>422861</v>
      </c>
      <c r="D752" t="s">
        <v>47</v>
      </c>
      <c r="E752" s="26" t="s">
        <v>126</v>
      </c>
      <c r="F752" s="25" t="s">
        <v>1352</v>
      </c>
      <c r="G752" s="13">
        <v>1</v>
      </c>
      <c r="H752" s="13">
        <f>line_downtime[[#This Row],[total downtime in mins]]</f>
        <v>24</v>
      </c>
      <c r="I752" s="18" t="s">
        <v>86</v>
      </c>
      <c r="J752" t="str">
        <f t="shared" si="11"/>
        <v>Morning Shift</v>
      </c>
      <c r="K752" s="9">
        <f>IF(line_productivity[[#This Row],[End time]]&lt;line_productivity[[#This Row],[Start Time]],((line_productivity[[#This Row],[End time]]+1)-line_productivity[[#This Row],[Start Time]])*24,(line_productivity[[#This Row],[End time]]-line_productivity[[#This Row],[Start Time]])*24)</f>
        <v>2.5263933333333348</v>
      </c>
      <c r="L752" s="9">
        <f>MAX(0,line_productivity[[#This Row],[working hours3]]-line_productivity[[#This Row],[total downtime in hr2]])</f>
        <v>2.1263933333333349</v>
      </c>
      <c r="M752" s="13">
        <f>IF(line_productivity[[#This Row],[Total downtime in min]]&gt;85,85,line_productivity[[#This Row],[Total downtime in min]])</f>
        <v>24</v>
      </c>
      <c r="N752" s="9">
        <f>line_productivity[[#This Row],[total downtime in min 2]]/60</f>
        <v>0.4</v>
      </c>
      <c r="O752" s="9">
        <f>IF(line_productivity[[#This Row],[total downtime in hrs]]&gt;line_productivity[[#This Row],[working hours of operator]],line_productivity[[#This Row],[working hours of operator]],line_productivity[[#This Row],[total downtime in hrs]])</f>
        <v>0.4</v>
      </c>
      <c r="P752" s="9">
        <f>IF(line_productivity[[#This Row],[working hours of operator]]=line_productivity[[#This Row],[total downtime in hr2]],(line_productivity[[#This Row],[working hours of operator]]+line_productivity[[#This Row],[total downtime in hr2]])*0.9,line_productivity[[#This Row],[working hours of operator]])</f>
        <v>2.5263933333333348</v>
      </c>
    </row>
    <row r="753" spans="1:16" x14ac:dyDescent="0.25">
      <c r="A753" s="10">
        <v>45716</v>
      </c>
      <c r="B753" t="s">
        <v>23</v>
      </c>
      <c r="C753" s="8">
        <v>422862</v>
      </c>
      <c r="D753" t="s">
        <v>51</v>
      </c>
      <c r="E753" s="26" t="s">
        <v>1353</v>
      </c>
      <c r="F753" s="25" t="s">
        <v>1354</v>
      </c>
      <c r="G753" s="13">
        <v>1.6333333333333331</v>
      </c>
      <c r="H753" s="13">
        <f>line_downtime[[#This Row],[total downtime in mins]]</f>
        <v>29.4</v>
      </c>
      <c r="I753" s="18" t="s">
        <v>107</v>
      </c>
      <c r="J753" t="str">
        <f t="shared" si="11"/>
        <v>Morning Shift</v>
      </c>
      <c r="K753" s="9">
        <f>IF(line_productivity[[#This Row],[End time]]&lt;line_productivity[[#This Row],[Start Time]],((line_productivity[[#This Row],[End time]]+1)-line_productivity[[#This Row],[Start Time]])*24,(line_productivity[[#This Row],[End time]]-line_productivity[[#This Row],[Start Time]])*24)</f>
        <v>2.0879819444444445</v>
      </c>
      <c r="L753" s="9">
        <f>MAX(0,line_productivity[[#This Row],[working hours3]]-line_productivity[[#This Row],[total downtime in hr2]])</f>
        <v>1.5979819444444445</v>
      </c>
      <c r="M753" s="13">
        <f>IF(line_productivity[[#This Row],[Total downtime in min]]&gt;85,85,line_productivity[[#This Row],[Total downtime in min]])</f>
        <v>29.4</v>
      </c>
      <c r="N753" s="9">
        <f>line_productivity[[#This Row],[total downtime in min 2]]/60</f>
        <v>0.49</v>
      </c>
      <c r="O753" s="9">
        <f>IF(line_productivity[[#This Row],[total downtime in hrs]]&gt;line_productivity[[#This Row],[working hours of operator]],line_productivity[[#This Row],[working hours of operator]],line_productivity[[#This Row],[total downtime in hrs]])</f>
        <v>0.49</v>
      </c>
      <c r="P753" s="9">
        <f>IF(line_productivity[[#This Row],[working hours of operator]]=line_productivity[[#This Row],[total downtime in hr2]],(line_productivity[[#This Row],[working hours of operator]]+line_productivity[[#This Row],[total downtime in hr2]])*0.9,line_productivity[[#This Row],[working hours of operator]])</f>
        <v>2.0879819444444445</v>
      </c>
    </row>
    <row r="754" spans="1:16" x14ac:dyDescent="0.25">
      <c r="A754" s="10">
        <v>45716</v>
      </c>
      <c r="B754" t="s">
        <v>22</v>
      </c>
      <c r="C754" s="8">
        <v>422863</v>
      </c>
      <c r="D754" t="s">
        <v>48</v>
      </c>
      <c r="E754" s="26" t="s">
        <v>1355</v>
      </c>
      <c r="F754" s="25" t="s">
        <v>1356</v>
      </c>
      <c r="G754" s="13">
        <v>1</v>
      </c>
      <c r="H754" s="13">
        <f>line_downtime[[#This Row],[total downtime in mins]]</f>
        <v>39.599999999999994</v>
      </c>
      <c r="I754" s="18" t="s">
        <v>99</v>
      </c>
      <c r="J754" t="str">
        <f t="shared" si="11"/>
        <v>Morning Shift</v>
      </c>
      <c r="K754" s="9">
        <f>IF(line_productivity[[#This Row],[End time]]&lt;line_productivity[[#This Row],[Start Time]],((line_productivity[[#This Row],[End time]]+1)-line_productivity[[#This Row],[Start Time]])*24,(line_productivity[[#This Row],[End time]]-line_productivity[[#This Row],[Start Time]])*24)</f>
        <v>2.7616863888888914</v>
      </c>
      <c r="L754" s="9">
        <f>MAX(0,line_productivity[[#This Row],[working hours3]]-line_productivity[[#This Row],[total downtime in hr2]])</f>
        <v>2.1016863888888917</v>
      </c>
      <c r="M754" s="13">
        <f>IF(line_productivity[[#This Row],[Total downtime in min]]&gt;85,85,line_productivity[[#This Row],[Total downtime in min]])</f>
        <v>39.599999999999994</v>
      </c>
      <c r="N754" s="9">
        <f>line_productivity[[#This Row],[total downtime in min 2]]/60</f>
        <v>0.65999999999999992</v>
      </c>
      <c r="O754" s="9">
        <f>IF(line_productivity[[#This Row],[total downtime in hrs]]&gt;line_productivity[[#This Row],[working hours of operator]],line_productivity[[#This Row],[working hours of operator]],line_productivity[[#This Row],[total downtime in hrs]])</f>
        <v>0.65999999999999992</v>
      </c>
      <c r="P754" s="9">
        <f>IF(line_productivity[[#This Row],[working hours of operator]]=line_productivity[[#This Row],[total downtime in hr2]],(line_productivity[[#This Row],[working hours of operator]]+line_productivity[[#This Row],[total downtime in hr2]])*0.9,line_productivity[[#This Row],[working hours of operator]])</f>
        <v>2.7616863888888914</v>
      </c>
    </row>
    <row r="755" spans="1:16" x14ac:dyDescent="0.25">
      <c r="A755" s="10">
        <v>45716</v>
      </c>
      <c r="B755" t="s">
        <v>20</v>
      </c>
      <c r="C755" s="8">
        <v>422864</v>
      </c>
      <c r="D755" t="s">
        <v>49</v>
      </c>
      <c r="E755" s="26" t="s">
        <v>1357</v>
      </c>
      <c r="F755" s="25" t="s">
        <v>1358</v>
      </c>
      <c r="G755" s="13">
        <v>1</v>
      </c>
      <c r="H755" s="13">
        <f>line_downtime[[#This Row],[total downtime in mins]]</f>
        <v>10.799999999999999</v>
      </c>
      <c r="I755" s="18" t="s">
        <v>74</v>
      </c>
      <c r="J755" t="str">
        <f t="shared" si="11"/>
        <v>Evening Shift</v>
      </c>
      <c r="K755" s="9">
        <f>IF(line_productivity[[#This Row],[End time]]&lt;line_productivity[[#This Row],[Start Time]],((line_productivity[[#This Row],[End time]]+1)-line_productivity[[#This Row],[Start Time]])*24,(line_productivity[[#This Row],[End time]]-line_productivity[[#This Row],[Start Time]])*24)</f>
        <v>2.5212441666666674</v>
      </c>
      <c r="L755" s="9">
        <f>MAX(0,line_productivity[[#This Row],[working hours3]]-line_productivity[[#This Row],[total downtime in hr2]])</f>
        <v>2.3412441666666672</v>
      </c>
      <c r="M755" s="13">
        <f>IF(line_productivity[[#This Row],[Total downtime in min]]&gt;85,85,line_productivity[[#This Row],[Total downtime in min]])</f>
        <v>10.799999999999999</v>
      </c>
      <c r="N755" s="9">
        <f>line_productivity[[#This Row],[total downtime in min 2]]/60</f>
        <v>0.18</v>
      </c>
      <c r="O755" s="9">
        <f>IF(line_productivity[[#This Row],[total downtime in hrs]]&gt;line_productivity[[#This Row],[working hours of operator]],line_productivity[[#This Row],[working hours of operator]],line_productivity[[#This Row],[total downtime in hrs]])</f>
        <v>0.18</v>
      </c>
      <c r="P755" s="9">
        <f>IF(line_productivity[[#This Row],[working hours of operator]]=line_productivity[[#This Row],[total downtime in hr2]],(line_productivity[[#This Row],[working hours of operator]]+line_productivity[[#This Row],[total downtime in hr2]])*0.9,line_productivity[[#This Row],[working hours of operator]])</f>
        <v>2.5212441666666674</v>
      </c>
    </row>
    <row r="756" spans="1:16" x14ac:dyDescent="0.25">
      <c r="A756" s="10">
        <v>45717</v>
      </c>
      <c r="B756" t="s">
        <v>21</v>
      </c>
      <c r="C756" s="8">
        <v>422865</v>
      </c>
      <c r="D756" t="s">
        <v>49</v>
      </c>
      <c r="E756" s="26" t="s">
        <v>126</v>
      </c>
      <c r="F756" s="25" t="s">
        <v>1359</v>
      </c>
      <c r="G756" s="13">
        <v>1</v>
      </c>
      <c r="H756" s="13">
        <f>line_downtime[[#This Row],[total downtime in mins]]</f>
        <v>42.6</v>
      </c>
      <c r="I756" s="18" t="s">
        <v>113</v>
      </c>
      <c r="J756" t="str">
        <f t="shared" si="11"/>
        <v>Morning Shift</v>
      </c>
      <c r="K756" s="9">
        <f>IF(line_productivity[[#This Row],[End time]]&lt;line_productivity[[#This Row],[Start Time]],((line_productivity[[#This Row],[End time]]+1)-line_productivity[[#This Row],[Start Time]])*24,(line_productivity[[#This Row],[End time]]-line_productivity[[#This Row],[Start Time]])*24)</f>
        <v>2.3896505555555558</v>
      </c>
      <c r="L756" s="9">
        <f>MAX(0,line_productivity[[#This Row],[working hours3]]-line_productivity[[#This Row],[total downtime in hr2]])</f>
        <v>1.6796505555555559</v>
      </c>
      <c r="M756" s="13">
        <f>IF(line_productivity[[#This Row],[Total downtime in min]]&gt;85,85,line_productivity[[#This Row],[Total downtime in min]])</f>
        <v>42.6</v>
      </c>
      <c r="N756" s="9">
        <f>line_productivity[[#This Row],[total downtime in min 2]]/60</f>
        <v>0.71000000000000008</v>
      </c>
      <c r="O756" s="9">
        <f>IF(line_productivity[[#This Row],[total downtime in hrs]]&gt;line_productivity[[#This Row],[working hours of operator]],line_productivity[[#This Row],[working hours of operator]],line_productivity[[#This Row],[total downtime in hrs]])</f>
        <v>0.71000000000000008</v>
      </c>
      <c r="P756" s="9">
        <f>IF(line_productivity[[#This Row],[working hours of operator]]=line_productivity[[#This Row],[total downtime in hr2]],(line_productivity[[#This Row],[working hours of operator]]+line_productivity[[#This Row],[total downtime in hr2]])*0.9,line_productivity[[#This Row],[working hours of operator]])</f>
        <v>2.3896505555555558</v>
      </c>
    </row>
    <row r="757" spans="1:16" x14ac:dyDescent="0.25">
      <c r="A757" s="10">
        <v>45717</v>
      </c>
      <c r="B757" t="s">
        <v>19</v>
      </c>
      <c r="C757" s="8">
        <v>422866</v>
      </c>
      <c r="D757" t="s">
        <v>43</v>
      </c>
      <c r="E757" s="26" t="s">
        <v>1360</v>
      </c>
      <c r="F757" s="25" t="s">
        <v>1361</v>
      </c>
      <c r="G757" s="13">
        <v>1</v>
      </c>
      <c r="H757" s="13">
        <f>line_downtime[[#This Row],[total downtime in mins]]</f>
        <v>14.399999999999999</v>
      </c>
      <c r="I757" s="18" t="s">
        <v>88</v>
      </c>
      <c r="J757" t="str">
        <f t="shared" si="11"/>
        <v>Morning Shift</v>
      </c>
      <c r="K757" s="9">
        <f>IF(line_productivity[[#This Row],[End time]]&lt;line_productivity[[#This Row],[Start Time]],((line_productivity[[#This Row],[End time]]+1)-line_productivity[[#This Row],[Start Time]])*24,(line_productivity[[#This Row],[End time]]-line_productivity[[#This Row],[Start Time]])*24)</f>
        <v>2.446352500000001</v>
      </c>
      <c r="L757" s="9">
        <f>MAX(0,line_productivity[[#This Row],[working hours3]]-line_productivity[[#This Row],[total downtime in hr2]])</f>
        <v>2.2063525000000013</v>
      </c>
      <c r="M757" s="13">
        <f>IF(line_productivity[[#This Row],[Total downtime in min]]&gt;85,85,line_productivity[[#This Row],[Total downtime in min]])</f>
        <v>14.399999999999999</v>
      </c>
      <c r="N757" s="9">
        <f>line_productivity[[#This Row],[total downtime in min 2]]/60</f>
        <v>0.23999999999999996</v>
      </c>
      <c r="O757" s="9">
        <f>IF(line_productivity[[#This Row],[total downtime in hrs]]&gt;line_productivity[[#This Row],[working hours of operator]],line_productivity[[#This Row],[working hours of operator]],line_productivity[[#This Row],[total downtime in hrs]])</f>
        <v>0.23999999999999996</v>
      </c>
      <c r="P757" s="9">
        <f>IF(line_productivity[[#This Row],[working hours of operator]]=line_productivity[[#This Row],[total downtime in hr2]],(line_productivity[[#This Row],[working hours of operator]]+line_productivity[[#This Row],[total downtime in hr2]])*0.9,line_productivity[[#This Row],[working hours of operator]])</f>
        <v>2.446352500000001</v>
      </c>
    </row>
    <row r="758" spans="1:16" x14ac:dyDescent="0.25">
      <c r="A758" s="10">
        <v>45717</v>
      </c>
      <c r="B758" t="s">
        <v>19</v>
      </c>
      <c r="C758" s="8">
        <v>422867</v>
      </c>
      <c r="D758" t="s">
        <v>45</v>
      </c>
      <c r="E758" s="26" t="s">
        <v>1362</v>
      </c>
      <c r="F758" s="25" t="s">
        <v>1363</v>
      </c>
      <c r="G758" s="13">
        <v>1</v>
      </c>
      <c r="H758" s="13">
        <f>line_downtime[[#This Row],[total downtime in mins]]</f>
        <v>27</v>
      </c>
      <c r="I758" s="18" t="s">
        <v>72</v>
      </c>
      <c r="J758" t="str">
        <f t="shared" si="11"/>
        <v>Morning Shift</v>
      </c>
      <c r="K758" s="9">
        <f>IF(line_productivity[[#This Row],[End time]]&lt;line_productivity[[#This Row],[Start Time]],((line_productivity[[#This Row],[End time]]+1)-line_productivity[[#This Row],[Start Time]])*24,(line_productivity[[#This Row],[End time]]-line_productivity[[#This Row],[Start Time]])*24)</f>
        <v>2.6926263888888866</v>
      </c>
      <c r="L758" s="9">
        <f>MAX(0,line_productivity[[#This Row],[working hours3]]-line_productivity[[#This Row],[total downtime in hr2]])</f>
        <v>2.2426263888888864</v>
      </c>
      <c r="M758" s="13">
        <f>IF(line_productivity[[#This Row],[Total downtime in min]]&gt;85,85,line_productivity[[#This Row],[Total downtime in min]])</f>
        <v>27</v>
      </c>
      <c r="N758" s="9">
        <f>line_productivity[[#This Row],[total downtime in min 2]]/60</f>
        <v>0.45</v>
      </c>
      <c r="O758" s="9">
        <f>IF(line_productivity[[#This Row],[total downtime in hrs]]&gt;line_productivity[[#This Row],[working hours of operator]],line_productivity[[#This Row],[working hours of operator]],line_productivity[[#This Row],[total downtime in hrs]])</f>
        <v>0.45</v>
      </c>
      <c r="P758" s="9">
        <f>IF(line_productivity[[#This Row],[working hours of operator]]=line_productivity[[#This Row],[total downtime in hr2]],(line_productivity[[#This Row],[working hours of operator]]+line_productivity[[#This Row],[total downtime in hr2]])*0.9,line_productivity[[#This Row],[working hours of operator]])</f>
        <v>2.6926263888888866</v>
      </c>
    </row>
    <row r="759" spans="1:16" x14ac:dyDescent="0.25">
      <c r="A759" s="10">
        <v>45717</v>
      </c>
      <c r="B759" t="s">
        <v>18</v>
      </c>
      <c r="C759" s="8">
        <v>422868</v>
      </c>
      <c r="D759" t="s">
        <v>52</v>
      </c>
      <c r="E759" s="26" t="s">
        <v>1364</v>
      </c>
      <c r="F759" s="25" t="s">
        <v>1365</v>
      </c>
      <c r="G759" s="13">
        <v>1</v>
      </c>
      <c r="H759" s="13">
        <f>line_downtime[[#This Row],[total downtime in mins]]</f>
        <v>15</v>
      </c>
      <c r="I759" s="18" t="s">
        <v>76</v>
      </c>
      <c r="J759" t="str">
        <f t="shared" si="11"/>
        <v>Evening Shift</v>
      </c>
      <c r="K759" s="9">
        <f>IF(line_productivity[[#This Row],[End time]]&lt;line_productivity[[#This Row],[Start Time]],((line_productivity[[#This Row],[End time]]+1)-line_productivity[[#This Row],[Start Time]])*24,(line_productivity[[#This Row],[End time]]-line_productivity[[#This Row],[Start Time]])*24)</f>
        <v>2.9997200000000008</v>
      </c>
      <c r="L759" s="9">
        <f>MAX(0,line_productivity[[#This Row],[working hours3]]-line_productivity[[#This Row],[total downtime in hr2]])</f>
        <v>2.7497200000000008</v>
      </c>
      <c r="M759" s="13">
        <f>IF(line_productivity[[#This Row],[Total downtime in min]]&gt;85,85,line_productivity[[#This Row],[Total downtime in min]])</f>
        <v>15</v>
      </c>
      <c r="N759" s="9">
        <f>line_productivity[[#This Row],[total downtime in min 2]]/60</f>
        <v>0.25</v>
      </c>
      <c r="O759" s="9">
        <f>IF(line_productivity[[#This Row],[total downtime in hrs]]&gt;line_productivity[[#This Row],[working hours of operator]],line_productivity[[#This Row],[working hours of operator]],line_productivity[[#This Row],[total downtime in hrs]])</f>
        <v>0.25</v>
      </c>
      <c r="P759" s="9">
        <f>IF(line_productivity[[#This Row],[working hours of operator]]=line_productivity[[#This Row],[total downtime in hr2]],(line_productivity[[#This Row],[working hours of operator]]+line_productivity[[#This Row],[total downtime in hr2]])*0.9,line_productivity[[#This Row],[working hours of operator]])</f>
        <v>2.9997200000000008</v>
      </c>
    </row>
    <row r="760" spans="1:16" x14ac:dyDescent="0.25">
      <c r="A760" s="10">
        <v>45718</v>
      </c>
      <c r="B760" t="s">
        <v>22</v>
      </c>
      <c r="C760" s="8">
        <v>422869</v>
      </c>
      <c r="D760" t="s">
        <v>43</v>
      </c>
      <c r="E760" s="26" t="s">
        <v>126</v>
      </c>
      <c r="F760" s="25" t="s">
        <v>1366</v>
      </c>
      <c r="G760" s="13">
        <v>1</v>
      </c>
      <c r="H760" s="13">
        <f>line_downtime[[#This Row],[total downtime in mins]]</f>
        <v>45</v>
      </c>
      <c r="I760" s="18" t="s">
        <v>78</v>
      </c>
      <c r="J760" t="str">
        <f t="shared" si="11"/>
        <v>Morning Shift</v>
      </c>
      <c r="K760" s="9">
        <f>IF(line_productivity[[#This Row],[End time]]&lt;line_productivity[[#This Row],[Start Time]],((line_productivity[[#This Row],[End time]]+1)-line_productivity[[#This Row],[Start Time]])*24,(line_productivity[[#This Row],[End time]]-line_productivity[[#This Row],[Start Time]])*24)</f>
        <v>2.8912924999999996</v>
      </c>
      <c r="L760" s="9">
        <f>MAX(0,line_productivity[[#This Row],[working hours3]]-line_productivity[[#This Row],[total downtime in hr2]])</f>
        <v>2.1412924999999996</v>
      </c>
      <c r="M760" s="13">
        <f>IF(line_productivity[[#This Row],[Total downtime in min]]&gt;85,85,line_productivity[[#This Row],[Total downtime in min]])</f>
        <v>45</v>
      </c>
      <c r="N760" s="9">
        <f>line_productivity[[#This Row],[total downtime in min 2]]/60</f>
        <v>0.75</v>
      </c>
      <c r="O760" s="9">
        <f>IF(line_productivity[[#This Row],[total downtime in hrs]]&gt;line_productivity[[#This Row],[working hours of operator]],line_productivity[[#This Row],[working hours of operator]],line_productivity[[#This Row],[total downtime in hrs]])</f>
        <v>0.75</v>
      </c>
      <c r="P760" s="9">
        <f>IF(line_productivity[[#This Row],[working hours of operator]]=line_productivity[[#This Row],[total downtime in hr2]],(line_productivity[[#This Row],[working hours of operator]]+line_productivity[[#This Row],[total downtime in hr2]])*0.9,line_productivity[[#This Row],[working hours of operator]])</f>
        <v>2.8912924999999996</v>
      </c>
    </row>
    <row r="761" spans="1:16" x14ac:dyDescent="0.25">
      <c r="A761" s="10">
        <v>45718</v>
      </c>
      <c r="B761" t="s">
        <v>20</v>
      </c>
      <c r="C761" s="8">
        <v>422870</v>
      </c>
      <c r="D761" t="s">
        <v>45</v>
      </c>
      <c r="E761" s="26" t="s">
        <v>1367</v>
      </c>
      <c r="F761" s="25" t="s">
        <v>1368</v>
      </c>
      <c r="G761" s="13">
        <v>1</v>
      </c>
      <c r="H761" s="13">
        <f>line_downtime[[#This Row],[total downtime in mins]]</f>
        <v>57.6</v>
      </c>
      <c r="I761" s="18" t="s">
        <v>99</v>
      </c>
      <c r="J761" t="str">
        <f t="shared" si="11"/>
        <v>Morning Shift</v>
      </c>
      <c r="K761" s="9">
        <f>IF(line_productivity[[#This Row],[End time]]&lt;line_productivity[[#This Row],[Start Time]],((line_productivity[[#This Row],[End time]]+1)-line_productivity[[#This Row],[Start Time]])*24,(line_productivity[[#This Row],[End time]]-line_productivity[[#This Row],[Start Time]])*24)</f>
        <v>2.3245594444444446</v>
      </c>
      <c r="L761" s="9">
        <f>MAX(0,line_productivity[[#This Row],[working hours3]]-line_productivity[[#This Row],[total downtime in hr2]])</f>
        <v>1.3645594444444447</v>
      </c>
      <c r="M761" s="13">
        <f>IF(line_productivity[[#This Row],[Total downtime in min]]&gt;85,85,line_productivity[[#This Row],[Total downtime in min]])</f>
        <v>57.6</v>
      </c>
      <c r="N761" s="9">
        <f>line_productivity[[#This Row],[total downtime in min 2]]/60</f>
        <v>0.96000000000000008</v>
      </c>
      <c r="O761" s="9">
        <f>IF(line_productivity[[#This Row],[total downtime in hrs]]&gt;line_productivity[[#This Row],[working hours of operator]],line_productivity[[#This Row],[working hours of operator]],line_productivity[[#This Row],[total downtime in hrs]])</f>
        <v>0.96000000000000008</v>
      </c>
      <c r="P761" s="9">
        <f>IF(line_productivity[[#This Row],[working hours of operator]]=line_productivity[[#This Row],[total downtime in hr2]],(line_productivity[[#This Row],[working hours of operator]]+line_productivity[[#This Row],[total downtime in hr2]])*0.9,line_productivity[[#This Row],[working hours of operator]])</f>
        <v>2.3245594444444446</v>
      </c>
    </row>
    <row r="762" spans="1:16" x14ac:dyDescent="0.25">
      <c r="A762" s="10">
        <v>45718</v>
      </c>
      <c r="B762" t="s">
        <v>22</v>
      </c>
      <c r="C762" s="8">
        <v>422871</v>
      </c>
      <c r="D762" t="s">
        <v>47</v>
      </c>
      <c r="E762" s="26" t="s">
        <v>1369</v>
      </c>
      <c r="F762" s="25" t="s">
        <v>1370</v>
      </c>
      <c r="G762" s="13">
        <v>1</v>
      </c>
      <c r="H762" s="13">
        <f>line_downtime[[#This Row],[total downtime in mins]]</f>
        <v>85.2</v>
      </c>
      <c r="I762" s="18" t="s">
        <v>90</v>
      </c>
      <c r="J762" t="str">
        <f t="shared" si="11"/>
        <v>Morning Shift</v>
      </c>
      <c r="K762" s="9">
        <f>IF(line_productivity[[#This Row],[End time]]&lt;line_productivity[[#This Row],[Start Time]],((line_productivity[[#This Row],[End time]]+1)-line_productivity[[#This Row],[Start Time]])*24,(line_productivity[[#This Row],[End time]]-line_productivity[[#This Row],[Start Time]])*24)</f>
        <v>2.7072058333333353</v>
      </c>
      <c r="L762" s="9">
        <f>MAX(0,line_productivity[[#This Row],[working hours3]]-line_productivity[[#This Row],[total downtime in hr2]])</f>
        <v>1.2905391666666686</v>
      </c>
      <c r="M762" s="13">
        <f>IF(line_productivity[[#This Row],[Total downtime in min]]&gt;85,85,line_productivity[[#This Row],[Total downtime in min]])</f>
        <v>85</v>
      </c>
      <c r="N762" s="9">
        <f>line_productivity[[#This Row],[total downtime in min 2]]/60</f>
        <v>1.4166666666666667</v>
      </c>
      <c r="O762" s="9">
        <f>IF(line_productivity[[#This Row],[total downtime in hrs]]&gt;line_productivity[[#This Row],[working hours of operator]],line_productivity[[#This Row],[working hours of operator]],line_productivity[[#This Row],[total downtime in hrs]])</f>
        <v>1.4166666666666667</v>
      </c>
      <c r="P762" s="9">
        <f>IF(line_productivity[[#This Row],[working hours of operator]]=line_productivity[[#This Row],[total downtime in hr2]],(line_productivity[[#This Row],[working hours of operator]]+line_productivity[[#This Row],[total downtime in hr2]])*0.9,line_productivity[[#This Row],[working hours of operator]])</f>
        <v>2.7072058333333353</v>
      </c>
    </row>
    <row r="763" spans="1:16" x14ac:dyDescent="0.25">
      <c r="A763" s="10">
        <v>45718</v>
      </c>
      <c r="B763" t="s">
        <v>23</v>
      </c>
      <c r="C763" s="8">
        <v>422872</v>
      </c>
      <c r="D763" t="s">
        <v>44</v>
      </c>
      <c r="E763" s="26" t="s">
        <v>1371</v>
      </c>
      <c r="F763" s="25" t="s">
        <v>1372</v>
      </c>
      <c r="G763" s="13">
        <v>1.6333333333333331</v>
      </c>
      <c r="H763" s="13">
        <f>line_downtime[[#This Row],[total downtime in mins]]</f>
        <v>58.2</v>
      </c>
      <c r="I763" s="18" t="s">
        <v>78</v>
      </c>
      <c r="J763" t="str">
        <f t="shared" si="11"/>
        <v>Evening Shift</v>
      </c>
      <c r="K763" s="9">
        <f>IF(line_productivity[[#This Row],[End time]]&lt;line_productivity[[#This Row],[Start Time]],((line_productivity[[#This Row],[End time]]+1)-line_productivity[[#This Row],[Start Time]])*24,(line_productivity[[#This Row],[End time]]-line_productivity[[#This Row],[Start Time]])*24)</f>
        <v>2.6971730555555551</v>
      </c>
      <c r="L763" s="9">
        <f>MAX(0,line_productivity[[#This Row],[working hours3]]-line_productivity[[#This Row],[total downtime in hr2]])</f>
        <v>1.7271730555555549</v>
      </c>
      <c r="M763" s="13">
        <f>IF(line_productivity[[#This Row],[Total downtime in min]]&gt;85,85,line_productivity[[#This Row],[Total downtime in min]])</f>
        <v>58.2</v>
      </c>
      <c r="N763" s="9">
        <f>line_productivity[[#This Row],[total downtime in min 2]]/60</f>
        <v>0.97000000000000008</v>
      </c>
      <c r="O763" s="9">
        <f>IF(line_productivity[[#This Row],[total downtime in hrs]]&gt;line_productivity[[#This Row],[working hours of operator]],line_productivity[[#This Row],[working hours of operator]],line_productivity[[#This Row],[total downtime in hrs]])</f>
        <v>0.97000000000000008</v>
      </c>
      <c r="P763" s="9">
        <f>IF(line_productivity[[#This Row],[working hours of operator]]=line_productivity[[#This Row],[total downtime in hr2]],(line_productivity[[#This Row],[working hours of operator]]+line_productivity[[#This Row],[total downtime in hr2]])*0.9,line_productivity[[#This Row],[working hours of operator]])</f>
        <v>2.6971730555555551</v>
      </c>
    </row>
    <row r="764" spans="1:16" x14ac:dyDescent="0.25">
      <c r="A764" s="10">
        <v>45719</v>
      </c>
      <c r="B764" t="s">
        <v>22</v>
      </c>
      <c r="C764" s="8">
        <v>422873</v>
      </c>
      <c r="D764" t="s">
        <v>44</v>
      </c>
      <c r="E764" s="26" t="s">
        <v>126</v>
      </c>
      <c r="F764" s="25" t="s">
        <v>1373</v>
      </c>
      <c r="G764" s="13">
        <v>1</v>
      </c>
      <c r="H764" s="13">
        <f>line_downtime[[#This Row],[total downtime in mins]]</f>
        <v>81.599999999999994</v>
      </c>
      <c r="I764" s="18" t="s">
        <v>70</v>
      </c>
      <c r="J764" t="str">
        <f t="shared" si="11"/>
        <v>Morning Shift</v>
      </c>
      <c r="K764" s="9">
        <f>IF(line_productivity[[#This Row],[End time]]&lt;line_productivity[[#This Row],[Start Time]],((line_productivity[[#This Row],[End time]]+1)-line_productivity[[#This Row],[Start Time]])*24,(line_productivity[[#This Row],[End time]]-line_productivity[[#This Row],[Start Time]])*24)</f>
        <v>2.6610972222222222</v>
      </c>
      <c r="L764" s="9">
        <f>MAX(0,line_productivity[[#This Row],[working hours3]]-line_productivity[[#This Row],[total downtime in hr2]])</f>
        <v>1.3010972222222223</v>
      </c>
      <c r="M764" s="13">
        <f>IF(line_productivity[[#This Row],[Total downtime in min]]&gt;85,85,line_productivity[[#This Row],[Total downtime in min]])</f>
        <v>81.599999999999994</v>
      </c>
      <c r="N764" s="9">
        <f>line_productivity[[#This Row],[total downtime in min 2]]/60</f>
        <v>1.3599999999999999</v>
      </c>
      <c r="O764" s="9">
        <f>IF(line_productivity[[#This Row],[total downtime in hrs]]&gt;line_productivity[[#This Row],[working hours of operator]],line_productivity[[#This Row],[working hours of operator]],line_productivity[[#This Row],[total downtime in hrs]])</f>
        <v>1.3599999999999999</v>
      </c>
      <c r="P764" s="9">
        <f>IF(line_productivity[[#This Row],[working hours of operator]]=line_productivity[[#This Row],[total downtime in hr2]],(line_productivity[[#This Row],[working hours of operator]]+line_productivity[[#This Row],[total downtime in hr2]])*0.9,line_productivity[[#This Row],[working hours of operator]])</f>
        <v>2.6610972222222222</v>
      </c>
    </row>
    <row r="765" spans="1:16" x14ac:dyDescent="0.25">
      <c r="A765" s="10">
        <v>45719</v>
      </c>
      <c r="B765" t="s">
        <v>22</v>
      </c>
      <c r="C765" s="8">
        <v>422874</v>
      </c>
      <c r="D765" t="s">
        <v>46</v>
      </c>
      <c r="E765" s="26" t="s">
        <v>1374</v>
      </c>
      <c r="F765" s="25" t="s">
        <v>1375</v>
      </c>
      <c r="G765" s="13">
        <v>1</v>
      </c>
      <c r="H765" s="13">
        <f>line_downtime[[#This Row],[total downtime in mins]]</f>
        <v>15.6</v>
      </c>
      <c r="I765" s="18" t="s">
        <v>117</v>
      </c>
      <c r="J765" t="str">
        <f t="shared" si="11"/>
        <v>Morning Shift</v>
      </c>
      <c r="K765" s="9">
        <f>IF(line_productivity[[#This Row],[End time]]&lt;line_productivity[[#This Row],[Start Time]],((line_productivity[[#This Row],[End time]]+1)-line_productivity[[#This Row],[Start Time]])*24,(line_productivity[[#This Row],[End time]]-line_productivity[[#This Row],[Start Time]])*24)</f>
        <v>2.6015786111111119</v>
      </c>
      <c r="L765" s="9">
        <f>MAX(0,line_productivity[[#This Row],[working hours3]]-line_productivity[[#This Row],[total downtime in hr2]])</f>
        <v>2.3415786111111121</v>
      </c>
      <c r="M765" s="13">
        <f>IF(line_productivity[[#This Row],[Total downtime in min]]&gt;85,85,line_productivity[[#This Row],[Total downtime in min]])</f>
        <v>15.6</v>
      </c>
      <c r="N765" s="9">
        <f>line_productivity[[#This Row],[total downtime in min 2]]/60</f>
        <v>0.26</v>
      </c>
      <c r="O765" s="9">
        <f>IF(line_productivity[[#This Row],[total downtime in hrs]]&gt;line_productivity[[#This Row],[working hours of operator]],line_productivity[[#This Row],[working hours of operator]],line_productivity[[#This Row],[total downtime in hrs]])</f>
        <v>0.26</v>
      </c>
      <c r="P765" s="9">
        <f>IF(line_productivity[[#This Row],[working hours of operator]]=line_productivity[[#This Row],[total downtime in hr2]],(line_productivity[[#This Row],[working hours of operator]]+line_productivity[[#This Row],[total downtime in hr2]])*0.9,line_productivity[[#This Row],[working hours of operator]])</f>
        <v>2.6015786111111119</v>
      </c>
    </row>
    <row r="766" spans="1:16" x14ac:dyDescent="0.25">
      <c r="A766" s="10">
        <v>45719</v>
      </c>
      <c r="B766" t="s">
        <v>20</v>
      </c>
      <c r="C766" s="8">
        <v>422875</v>
      </c>
      <c r="D766" t="s">
        <v>43</v>
      </c>
      <c r="E766" s="26" t="s">
        <v>1376</v>
      </c>
      <c r="F766" s="25" t="s">
        <v>1377</v>
      </c>
      <c r="G766" s="13">
        <v>1</v>
      </c>
      <c r="H766" s="13">
        <f>line_downtime[[#This Row],[total downtime in mins]]</f>
        <v>19.799999999999997</v>
      </c>
      <c r="I766" s="18" t="s">
        <v>113</v>
      </c>
      <c r="J766" t="str">
        <f t="shared" si="11"/>
        <v>Morning Shift</v>
      </c>
      <c r="K766" s="9">
        <f>IF(line_productivity[[#This Row],[End time]]&lt;line_productivity[[#This Row],[Start Time]],((line_productivity[[#This Row],[End time]]+1)-line_productivity[[#This Row],[Start Time]])*24,(line_productivity[[#This Row],[End time]]-line_productivity[[#This Row],[Start Time]])*24)</f>
        <v>2.0000761111111132</v>
      </c>
      <c r="L766" s="9">
        <f>MAX(0,line_productivity[[#This Row],[working hours3]]-line_productivity[[#This Row],[total downtime in hr2]])</f>
        <v>1.6700761111111131</v>
      </c>
      <c r="M766" s="13">
        <f>IF(line_productivity[[#This Row],[Total downtime in min]]&gt;85,85,line_productivity[[#This Row],[Total downtime in min]])</f>
        <v>19.799999999999997</v>
      </c>
      <c r="N766" s="9">
        <f>line_productivity[[#This Row],[total downtime in min 2]]/60</f>
        <v>0.32999999999999996</v>
      </c>
      <c r="O766" s="9">
        <f>IF(line_productivity[[#This Row],[total downtime in hrs]]&gt;line_productivity[[#This Row],[working hours of operator]],line_productivity[[#This Row],[working hours of operator]],line_productivity[[#This Row],[total downtime in hrs]])</f>
        <v>0.32999999999999996</v>
      </c>
      <c r="P766" s="9">
        <f>IF(line_productivity[[#This Row],[working hours of operator]]=line_productivity[[#This Row],[total downtime in hr2]],(line_productivity[[#This Row],[working hours of operator]]+line_productivity[[#This Row],[total downtime in hr2]])*0.9,line_productivity[[#This Row],[working hours of operator]])</f>
        <v>2.0000761111111132</v>
      </c>
    </row>
    <row r="767" spans="1:16" x14ac:dyDescent="0.25">
      <c r="A767" s="10">
        <v>45719</v>
      </c>
      <c r="B767" t="s">
        <v>20</v>
      </c>
      <c r="C767" s="8">
        <v>422876</v>
      </c>
      <c r="D767" t="s">
        <v>49</v>
      </c>
      <c r="E767" s="26" t="s">
        <v>1378</v>
      </c>
      <c r="F767" s="25" t="s">
        <v>1379</v>
      </c>
      <c r="G767" s="13">
        <v>1</v>
      </c>
      <c r="H767" s="13">
        <f>line_downtime[[#This Row],[total downtime in mins]]</f>
        <v>36.599999999999994</v>
      </c>
      <c r="I767" s="18" t="s">
        <v>70</v>
      </c>
      <c r="J767" t="str">
        <f t="shared" si="11"/>
        <v>Evening Shift</v>
      </c>
      <c r="K767" s="9">
        <f>IF(line_productivity[[#This Row],[End time]]&lt;line_productivity[[#This Row],[Start Time]],((line_productivity[[#This Row],[End time]]+1)-line_productivity[[#This Row],[Start Time]])*24,(line_productivity[[#This Row],[End time]]-line_productivity[[#This Row],[Start Time]])*24)</f>
        <v>2.2110536111111108</v>
      </c>
      <c r="L767" s="9">
        <f>MAX(0,line_productivity[[#This Row],[working hours3]]-line_productivity[[#This Row],[total downtime in hr2]])</f>
        <v>1.6010536111111109</v>
      </c>
      <c r="M767" s="13">
        <f>IF(line_productivity[[#This Row],[Total downtime in min]]&gt;85,85,line_productivity[[#This Row],[Total downtime in min]])</f>
        <v>36.599999999999994</v>
      </c>
      <c r="N767" s="9">
        <f>line_productivity[[#This Row],[total downtime in min 2]]/60</f>
        <v>0.60999999999999988</v>
      </c>
      <c r="O767" s="9">
        <f>IF(line_productivity[[#This Row],[total downtime in hrs]]&gt;line_productivity[[#This Row],[working hours of operator]],line_productivity[[#This Row],[working hours of operator]],line_productivity[[#This Row],[total downtime in hrs]])</f>
        <v>0.60999999999999988</v>
      </c>
      <c r="P767" s="9">
        <f>IF(line_productivity[[#This Row],[working hours of operator]]=line_productivity[[#This Row],[total downtime in hr2]],(line_productivity[[#This Row],[working hours of operator]]+line_productivity[[#This Row],[total downtime in hr2]])*0.9,line_productivity[[#This Row],[working hours of operator]])</f>
        <v>2.2110536111111108</v>
      </c>
    </row>
    <row r="768" spans="1:16" x14ac:dyDescent="0.25">
      <c r="A768" s="10">
        <v>45720</v>
      </c>
      <c r="B768" t="s">
        <v>21</v>
      </c>
      <c r="C768" s="8">
        <v>422877</v>
      </c>
      <c r="D768" t="s">
        <v>47</v>
      </c>
      <c r="E768" s="26" t="s">
        <v>126</v>
      </c>
      <c r="F768" s="25" t="s">
        <v>1380</v>
      </c>
      <c r="G768" s="13">
        <v>1</v>
      </c>
      <c r="H768" s="13">
        <f>line_downtime[[#This Row],[total downtime in mins]]</f>
        <v>7.8000000000000007</v>
      </c>
      <c r="I768" s="18" t="s">
        <v>78</v>
      </c>
      <c r="J768" t="str">
        <f t="shared" si="11"/>
        <v>Morning Shift</v>
      </c>
      <c r="K768" s="9">
        <f>IF(line_productivity[[#This Row],[End time]]&lt;line_productivity[[#This Row],[Start Time]],((line_productivity[[#This Row],[End time]]+1)-line_productivity[[#This Row],[Start Time]])*24,(line_productivity[[#This Row],[End time]]-line_productivity[[#This Row],[Start Time]])*24)</f>
        <v>2.3366908333333334</v>
      </c>
      <c r="L768" s="9">
        <f>MAX(0,line_productivity[[#This Row],[working hours3]]-line_productivity[[#This Row],[total downtime in hr2]])</f>
        <v>2.2066908333333335</v>
      </c>
      <c r="M768" s="13">
        <f>IF(line_productivity[[#This Row],[Total downtime in min]]&gt;85,85,line_productivity[[#This Row],[Total downtime in min]])</f>
        <v>7.8000000000000007</v>
      </c>
      <c r="N768" s="9">
        <f>line_productivity[[#This Row],[total downtime in min 2]]/60</f>
        <v>0.13</v>
      </c>
      <c r="O768" s="9">
        <f>IF(line_productivity[[#This Row],[total downtime in hrs]]&gt;line_productivity[[#This Row],[working hours of operator]],line_productivity[[#This Row],[working hours of operator]],line_productivity[[#This Row],[total downtime in hrs]])</f>
        <v>0.13</v>
      </c>
      <c r="P768" s="9">
        <f>IF(line_productivity[[#This Row],[working hours of operator]]=line_productivity[[#This Row],[total downtime in hr2]],(line_productivity[[#This Row],[working hours of operator]]+line_productivity[[#This Row],[total downtime in hr2]])*0.9,line_productivity[[#This Row],[working hours of operator]])</f>
        <v>2.3366908333333334</v>
      </c>
    </row>
    <row r="769" spans="1:16" x14ac:dyDescent="0.25">
      <c r="A769" s="10">
        <v>45720</v>
      </c>
      <c r="B769" t="s">
        <v>23</v>
      </c>
      <c r="C769" s="8">
        <v>422878</v>
      </c>
      <c r="D769" t="s">
        <v>43</v>
      </c>
      <c r="E769" s="26" t="s">
        <v>1381</v>
      </c>
      <c r="F769" s="25" t="s">
        <v>1382</v>
      </c>
      <c r="G769" s="13">
        <v>1.6333333333333331</v>
      </c>
      <c r="H769" s="13">
        <f>line_downtime[[#This Row],[total downtime in mins]]</f>
        <v>28.800000000000004</v>
      </c>
      <c r="I769" s="18" t="s">
        <v>76</v>
      </c>
      <c r="J769" t="str">
        <f t="shared" si="11"/>
        <v>Morning Shift</v>
      </c>
      <c r="K769" s="9">
        <f>IF(line_productivity[[#This Row],[End time]]&lt;line_productivity[[#This Row],[Start Time]],((line_productivity[[#This Row],[End time]]+1)-line_productivity[[#This Row],[Start Time]])*24,(line_productivity[[#This Row],[End time]]-line_productivity[[#This Row],[Start Time]])*24)</f>
        <v>3.5910958333333332</v>
      </c>
      <c r="L769" s="9">
        <f>MAX(0,line_productivity[[#This Row],[working hours3]]-line_productivity[[#This Row],[total downtime in hr2]])</f>
        <v>3.1110958333333332</v>
      </c>
      <c r="M769" s="13">
        <f>IF(line_productivity[[#This Row],[Total downtime in min]]&gt;85,85,line_productivity[[#This Row],[Total downtime in min]])</f>
        <v>28.800000000000004</v>
      </c>
      <c r="N769" s="9">
        <f>line_productivity[[#This Row],[total downtime in min 2]]/60</f>
        <v>0.48000000000000009</v>
      </c>
      <c r="O769" s="9">
        <f>IF(line_productivity[[#This Row],[total downtime in hrs]]&gt;line_productivity[[#This Row],[working hours of operator]],line_productivity[[#This Row],[working hours of operator]],line_productivity[[#This Row],[total downtime in hrs]])</f>
        <v>0.48000000000000009</v>
      </c>
      <c r="P769" s="9">
        <f>IF(line_productivity[[#This Row],[working hours of operator]]=line_productivity[[#This Row],[total downtime in hr2]],(line_productivity[[#This Row],[working hours of operator]]+line_productivity[[#This Row],[total downtime in hr2]])*0.9,line_productivity[[#This Row],[working hours of operator]])</f>
        <v>3.5910958333333332</v>
      </c>
    </row>
    <row r="770" spans="1:16" x14ac:dyDescent="0.25">
      <c r="A770" s="10">
        <v>45720</v>
      </c>
      <c r="B770" t="s">
        <v>23</v>
      </c>
      <c r="C770" s="8">
        <v>422879</v>
      </c>
      <c r="D770" t="s">
        <v>47</v>
      </c>
      <c r="E770" s="26" t="s">
        <v>1383</v>
      </c>
      <c r="F770" s="25" t="s">
        <v>1384</v>
      </c>
      <c r="G770" s="13">
        <v>1.6333333333333331</v>
      </c>
      <c r="H770" s="13">
        <f>line_downtime[[#This Row],[total downtime in mins]]</f>
        <v>10.8</v>
      </c>
      <c r="I770" s="18" t="s">
        <v>76</v>
      </c>
      <c r="J770" t="str">
        <f t="shared" ref="J770:J833" si="12">IF(HOUR(E770)&lt;12, "Morning Shift", "Evening Shift")</f>
        <v>Morning Shift</v>
      </c>
      <c r="K770" s="9">
        <f>IF(line_productivity[[#This Row],[End time]]&lt;line_productivity[[#This Row],[Start Time]],((line_productivity[[#This Row],[End time]]+1)-line_productivity[[#This Row],[Start Time]])*24,(line_productivity[[#This Row],[End time]]-line_productivity[[#This Row],[Start Time]])*24)</f>
        <v>2.7593408333333325</v>
      </c>
      <c r="L770" s="9">
        <f>MAX(0,line_productivity[[#This Row],[working hours3]]-line_productivity[[#This Row],[total downtime in hr2]])</f>
        <v>2.5793408333333323</v>
      </c>
      <c r="M770" s="13">
        <f>IF(line_productivity[[#This Row],[Total downtime in min]]&gt;85,85,line_productivity[[#This Row],[Total downtime in min]])</f>
        <v>10.8</v>
      </c>
      <c r="N770" s="9">
        <f>line_productivity[[#This Row],[total downtime in min 2]]/60</f>
        <v>0.18000000000000002</v>
      </c>
      <c r="O770" s="9">
        <f>IF(line_productivity[[#This Row],[total downtime in hrs]]&gt;line_productivity[[#This Row],[working hours of operator]],line_productivity[[#This Row],[working hours of operator]],line_productivity[[#This Row],[total downtime in hrs]])</f>
        <v>0.18000000000000002</v>
      </c>
      <c r="P770" s="9">
        <f>IF(line_productivity[[#This Row],[working hours of operator]]=line_productivity[[#This Row],[total downtime in hr2]],(line_productivity[[#This Row],[working hours of operator]]+line_productivity[[#This Row],[total downtime in hr2]])*0.9,line_productivity[[#This Row],[working hours of operator]])</f>
        <v>2.7593408333333325</v>
      </c>
    </row>
    <row r="771" spans="1:16" x14ac:dyDescent="0.25">
      <c r="A771" s="10">
        <v>45720</v>
      </c>
      <c r="B771" t="s">
        <v>22</v>
      </c>
      <c r="C771" s="8">
        <v>422880</v>
      </c>
      <c r="D771" t="s">
        <v>51</v>
      </c>
      <c r="E771" s="26" t="s">
        <v>1385</v>
      </c>
      <c r="F771" s="25" t="s">
        <v>1386</v>
      </c>
      <c r="G771" s="13">
        <v>1</v>
      </c>
      <c r="H771" s="13">
        <f>line_downtime[[#This Row],[total downtime in mins]]</f>
        <v>46.2</v>
      </c>
      <c r="I771" s="18" t="s">
        <v>109</v>
      </c>
      <c r="J771" t="str">
        <f t="shared" si="12"/>
        <v>Evening Shift</v>
      </c>
      <c r="K771" s="9">
        <f>IF(line_productivity[[#This Row],[End time]]&lt;line_productivity[[#This Row],[Start Time]],((line_productivity[[#This Row],[End time]]+1)-line_productivity[[#This Row],[Start Time]])*24,(line_productivity[[#This Row],[End time]]-line_productivity[[#This Row],[Start Time]])*24)</f>
        <v>2.8256533333333316</v>
      </c>
      <c r="L771" s="9">
        <f>MAX(0,line_productivity[[#This Row],[working hours3]]-line_productivity[[#This Row],[total downtime in hr2]])</f>
        <v>2.0556533333333316</v>
      </c>
      <c r="M771" s="13">
        <f>IF(line_productivity[[#This Row],[Total downtime in min]]&gt;85,85,line_productivity[[#This Row],[Total downtime in min]])</f>
        <v>46.2</v>
      </c>
      <c r="N771" s="9">
        <f>line_productivity[[#This Row],[total downtime in min 2]]/60</f>
        <v>0.77</v>
      </c>
      <c r="O771" s="9">
        <f>IF(line_productivity[[#This Row],[total downtime in hrs]]&gt;line_productivity[[#This Row],[working hours of operator]],line_productivity[[#This Row],[working hours of operator]],line_productivity[[#This Row],[total downtime in hrs]])</f>
        <v>0.77</v>
      </c>
      <c r="P771" s="9">
        <f>IF(line_productivity[[#This Row],[working hours of operator]]=line_productivity[[#This Row],[total downtime in hr2]],(line_productivity[[#This Row],[working hours of operator]]+line_productivity[[#This Row],[total downtime in hr2]])*0.9,line_productivity[[#This Row],[working hours of operator]])</f>
        <v>2.8256533333333316</v>
      </c>
    </row>
    <row r="772" spans="1:16" x14ac:dyDescent="0.25">
      <c r="A772" s="10">
        <v>45721</v>
      </c>
      <c r="B772" t="s">
        <v>18</v>
      </c>
      <c r="C772" s="8">
        <v>422881</v>
      </c>
      <c r="D772" t="s">
        <v>52</v>
      </c>
      <c r="E772" s="26" t="s">
        <v>126</v>
      </c>
      <c r="F772" s="25" t="s">
        <v>1387</v>
      </c>
      <c r="G772" s="13">
        <v>1</v>
      </c>
      <c r="H772" s="13">
        <f>line_downtime[[#This Row],[total downtime in mins]]</f>
        <v>54.600000000000009</v>
      </c>
      <c r="I772" s="18" t="s">
        <v>88</v>
      </c>
      <c r="J772" t="str">
        <f t="shared" si="12"/>
        <v>Morning Shift</v>
      </c>
      <c r="K772" s="9">
        <f>IF(line_productivity[[#This Row],[End time]]&lt;line_productivity[[#This Row],[Start Time]],((line_productivity[[#This Row],[End time]]+1)-line_productivity[[#This Row],[Start Time]])*24,(line_productivity[[#This Row],[End time]]-line_productivity[[#This Row],[Start Time]])*24)</f>
        <v>2.1792400000000014</v>
      </c>
      <c r="L772" s="9">
        <f>MAX(0,line_productivity[[#This Row],[working hours3]]-line_productivity[[#This Row],[total downtime in hr2]])</f>
        <v>1.2692400000000013</v>
      </c>
      <c r="M772" s="13">
        <f>IF(line_productivity[[#This Row],[Total downtime in min]]&gt;85,85,line_productivity[[#This Row],[Total downtime in min]])</f>
        <v>54.600000000000009</v>
      </c>
      <c r="N772" s="9">
        <f>line_productivity[[#This Row],[total downtime in min 2]]/60</f>
        <v>0.91000000000000014</v>
      </c>
      <c r="O772" s="9">
        <f>IF(line_productivity[[#This Row],[total downtime in hrs]]&gt;line_productivity[[#This Row],[working hours of operator]],line_productivity[[#This Row],[working hours of operator]],line_productivity[[#This Row],[total downtime in hrs]])</f>
        <v>0.91000000000000014</v>
      </c>
      <c r="P772" s="9">
        <f>IF(line_productivity[[#This Row],[working hours of operator]]=line_productivity[[#This Row],[total downtime in hr2]],(line_productivity[[#This Row],[working hours of operator]]+line_productivity[[#This Row],[total downtime in hr2]])*0.9,line_productivity[[#This Row],[working hours of operator]])</f>
        <v>2.1792400000000014</v>
      </c>
    </row>
    <row r="773" spans="1:16" x14ac:dyDescent="0.25">
      <c r="A773" s="10">
        <v>45721</v>
      </c>
      <c r="B773" t="s">
        <v>18</v>
      </c>
      <c r="C773" s="8">
        <v>422882</v>
      </c>
      <c r="D773" t="s">
        <v>52</v>
      </c>
      <c r="E773" s="26" t="s">
        <v>1388</v>
      </c>
      <c r="F773" s="25" t="s">
        <v>1389</v>
      </c>
      <c r="G773" s="13">
        <v>1</v>
      </c>
      <c r="H773" s="13">
        <f>line_downtime[[#This Row],[total downtime in mins]]</f>
        <v>21.599999999999998</v>
      </c>
      <c r="I773" s="18" t="s">
        <v>90</v>
      </c>
      <c r="J773" t="str">
        <f t="shared" si="12"/>
        <v>Morning Shift</v>
      </c>
      <c r="K773" s="9">
        <f>IF(line_productivity[[#This Row],[End time]]&lt;line_productivity[[#This Row],[Start Time]],((line_productivity[[#This Row],[End time]]+1)-line_productivity[[#This Row],[Start Time]])*24,(line_productivity[[#This Row],[End time]]-line_productivity[[#This Row],[Start Time]])*24)</f>
        <v>1.9842388888888904</v>
      </c>
      <c r="L773" s="9">
        <f>MAX(0,line_productivity[[#This Row],[working hours3]]-line_productivity[[#This Row],[total downtime in hr2]])</f>
        <v>1.6242388888888906</v>
      </c>
      <c r="M773" s="13">
        <f>IF(line_productivity[[#This Row],[Total downtime in min]]&gt;85,85,line_productivity[[#This Row],[Total downtime in min]])</f>
        <v>21.599999999999998</v>
      </c>
      <c r="N773" s="9">
        <f>line_productivity[[#This Row],[total downtime in min 2]]/60</f>
        <v>0.36</v>
      </c>
      <c r="O773" s="9">
        <f>IF(line_productivity[[#This Row],[total downtime in hrs]]&gt;line_productivity[[#This Row],[working hours of operator]],line_productivity[[#This Row],[working hours of operator]],line_productivity[[#This Row],[total downtime in hrs]])</f>
        <v>0.36</v>
      </c>
      <c r="P773" s="9">
        <f>IF(line_productivity[[#This Row],[working hours of operator]]=line_productivity[[#This Row],[total downtime in hr2]],(line_productivity[[#This Row],[working hours of operator]]+line_productivity[[#This Row],[total downtime in hr2]])*0.9,line_productivity[[#This Row],[working hours of operator]])</f>
        <v>1.9842388888888904</v>
      </c>
    </row>
    <row r="774" spans="1:16" x14ac:dyDescent="0.25">
      <c r="A774" s="10">
        <v>45721</v>
      </c>
      <c r="B774" t="s">
        <v>18</v>
      </c>
      <c r="C774" s="8">
        <v>422883</v>
      </c>
      <c r="D774" t="s">
        <v>43</v>
      </c>
      <c r="E774" s="26" t="s">
        <v>1390</v>
      </c>
      <c r="F774" s="25" t="s">
        <v>1391</v>
      </c>
      <c r="G774" s="13">
        <v>1</v>
      </c>
      <c r="H774" s="13">
        <f>line_downtime[[#This Row],[total downtime in mins]]</f>
        <v>16.200000000000003</v>
      </c>
      <c r="I774" s="18" t="s">
        <v>68</v>
      </c>
      <c r="J774" t="str">
        <f t="shared" si="12"/>
        <v>Morning Shift</v>
      </c>
      <c r="K774" s="9">
        <f>IF(line_productivity[[#This Row],[End time]]&lt;line_productivity[[#This Row],[Start Time]],((line_productivity[[#This Row],[End time]]+1)-line_productivity[[#This Row],[Start Time]])*24,(line_productivity[[#This Row],[End time]]-line_productivity[[#This Row],[Start Time]])*24)</f>
        <v>2.7232794444444468</v>
      </c>
      <c r="L774" s="9">
        <f>MAX(0,line_productivity[[#This Row],[working hours3]]-line_productivity[[#This Row],[total downtime in hr2]])</f>
        <v>2.4532794444444468</v>
      </c>
      <c r="M774" s="13">
        <f>IF(line_productivity[[#This Row],[Total downtime in min]]&gt;85,85,line_productivity[[#This Row],[Total downtime in min]])</f>
        <v>16.200000000000003</v>
      </c>
      <c r="N774" s="9">
        <f>line_productivity[[#This Row],[total downtime in min 2]]/60</f>
        <v>0.27000000000000007</v>
      </c>
      <c r="O774" s="9">
        <f>IF(line_productivity[[#This Row],[total downtime in hrs]]&gt;line_productivity[[#This Row],[working hours of operator]],line_productivity[[#This Row],[working hours of operator]],line_productivity[[#This Row],[total downtime in hrs]])</f>
        <v>0.27000000000000007</v>
      </c>
      <c r="P774" s="9">
        <f>IF(line_productivity[[#This Row],[working hours of operator]]=line_productivity[[#This Row],[total downtime in hr2]],(line_productivity[[#This Row],[working hours of operator]]+line_productivity[[#This Row],[total downtime in hr2]])*0.9,line_productivity[[#This Row],[working hours of operator]])</f>
        <v>2.7232794444444468</v>
      </c>
    </row>
    <row r="775" spans="1:16" x14ac:dyDescent="0.25">
      <c r="A775" s="10">
        <v>45721</v>
      </c>
      <c r="B775" t="s">
        <v>18</v>
      </c>
      <c r="C775" s="8">
        <v>422884</v>
      </c>
      <c r="D775" t="s">
        <v>49</v>
      </c>
      <c r="E775" s="26" t="s">
        <v>1392</v>
      </c>
      <c r="F775" s="25" t="s">
        <v>1393</v>
      </c>
      <c r="G775" s="13">
        <v>1</v>
      </c>
      <c r="H775" s="13">
        <f>line_downtime[[#This Row],[total downtime in mins]]</f>
        <v>50.4</v>
      </c>
      <c r="I775" s="18" t="s">
        <v>68</v>
      </c>
      <c r="J775" t="str">
        <f t="shared" si="12"/>
        <v>Evening Shift</v>
      </c>
      <c r="K775" s="9">
        <f>IF(line_productivity[[#This Row],[End time]]&lt;line_productivity[[#This Row],[Start Time]],((line_productivity[[#This Row],[End time]]+1)-line_productivity[[#This Row],[Start Time]])*24,(line_productivity[[#This Row],[End time]]-line_productivity[[#This Row],[Start Time]])*24)</f>
        <v>1.9723894444444463</v>
      </c>
      <c r="L775" s="9">
        <f>MAX(0,line_productivity[[#This Row],[working hours3]]-line_productivity[[#This Row],[total downtime in hr2]])</f>
        <v>1.1323894444444464</v>
      </c>
      <c r="M775" s="13">
        <f>IF(line_productivity[[#This Row],[Total downtime in min]]&gt;85,85,line_productivity[[#This Row],[Total downtime in min]])</f>
        <v>50.4</v>
      </c>
      <c r="N775" s="9">
        <f>line_productivity[[#This Row],[total downtime in min 2]]/60</f>
        <v>0.84</v>
      </c>
      <c r="O775" s="9">
        <f>IF(line_productivity[[#This Row],[total downtime in hrs]]&gt;line_productivity[[#This Row],[working hours of operator]],line_productivity[[#This Row],[working hours of operator]],line_productivity[[#This Row],[total downtime in hrs]])</f>
        <v>0.84</v>
      </c>
      <c r="P775" s="9">
        <f>IF(line_productivity[[#This Row],[working hours of operator]]=line_productivity[[#This Row],[total downtime in hr2]],(line_productivity[[#This Row],[working hours of operator]]+line_productivity[[#This Row],[total downtime in hr2]])*0.9,line_productivity[[#This Row],[working hours of operator]])</f>
        <v>1.9723894444444463</v>
      </c>
    </row>
    <row r="776" spans="1:16" x14ac:dyDescent="0.25">
      <c r="A776" s="10">
        <v>45722</v>
      </c>
      <c r="B776" t="s">
        <v>18</v>
      </c>
      <c r="C776" s="8">
        <v>422885</v>
      </c>
      <c r="D776" t="s">
        <v>50</v>
      </c>
      <c r="E776" s="26" t="s">
        <v>126</v>
      </c>
      <c r="F776" s="25" t="s">
        <v>1394</v>
      </c>
      <c r="G776" s="13">
        <v>1</v>
      </c>
      <c r="H776" s="13">
        <f>line_downtime[[#This Row],[total downtime in mins]]</f>
        <v>8.3999999999999986</v>
      </c>
      <c r="I776" s="18" t="s">
        <v>90</v>
      </c>
      <c r="J776" t="str">
        <f t="shared" si="12"/>
        <v>Morning Shift</v>
      </c>
      <c r="K776" s="9">
        <f>IF(line_productivity[[#This Row],[End time]]&lt;line_productivity[[#This Row],[Start Time]],((line_productivity[[#This Row],[End time]]+1)-line_productivity[[#This Row],[Start Time]])*24,(line_productivity[[#This Row],[End time]]-line_productivity[[#This Row],[Start Time]])*24)</f>
        <v>2.4482258333333333</v>
      </c>
      <c r="L776" s="9">
        <f>MAX(0,line_productivity[[#This Row],[working hours3]]-line_productivity[[#This Row],[total downtime in hr2]])</f>
        <v>2.3082258333333332</v>
      </c>
      <c r="M776" s="13">
        <f>IF(line_productivity[[#This Row],[Total downtime in min]]&gt;85,85,line_productivity[[#This Row],[Total downtime in min]])</f>
        <v>8.3999999999999986</v>
      </c>
      <c r="N776" s="9">
        <f>line_productivity[[#This Row],[total downtime in min 2]]/60</f>
        <v>0.13999999999999999</v>
      </c>
      <c r="O776" s="9">
        <f>IF(line_productivity[[#This Row],[total downtime in hrs]]&gt;line_productivity[[#This Row],[working hours of operator]],line_productivity[[#This Row],[working hours of operator]],line_productivity[[#This Row],[total downtime in hrs]])</f>
        <v>0.13999999999999999</v>
      </c>
      <c r="P776" s="9">
        <f>IF(line_productivity[[#This Row],[working hours of operator]]=line_productivity[[#This Row],[total downtime in hr2]],(line_productivity[[#This Row],[working hours of operator]]+line_productivity[[#This Row],[total downtime in hr2]])*0.9,line_productivity[[#This Row],[working hours of operator]])</f>
        <v>2.4482258333333333</v>
      </c>
    </row>
    <row r="777" spans="1:16" x14ac:dyDescent="0.25">
      <c r="A777" s="10">
        <v>45722</v>
      </c>
      <c r="B777" t="s">
        <v>22</v>
      </c>
      <c r="C777" s="8">
        <v>422886</v>
      </c>
      <c r="D777" t="s">
        <v>45</v>
      </c>
      <c r="E777" s="26" t="s">
        <v>1395</v>
      </c>
      <c r="F777" s="25" t="s">
        <v>1396</v>
      </c>
      <c r="G777" s="13">
        <v>1</v>
      </c>
      <c r="H777" s="13">
        <f>line_downtime[[#This Row],[total downtime in mins]]</f>
        <v>31.8</v>
      </c>
      <c r="I777" s="18" t="s">
        <v>68</v>
      </c>
      <c r="J777" t="str">
        <f t="shared" si="12"/>
        <v>Morning Shift</v>
      </c>
      <c r="K777" s="9">
        <f>IF(line_productivity[[#This Row],[End time]]&lt;line_productivity[[#This Row],[Start Time]],((line_productivity[[#This Row],[End time]]+1)-line_productivity[[#This Row],[Start Time]])*24,(line_productivity[[#This Row],[End time]]-line_productivity[[#This Row],[Start Time]])*24)</f>
        <v>2.1732633333333329</v>
      </c>
      <c r="L777" s="9">
        <f>MAX(0,line_productivity[[#This Row],[working hours3]]-line_productivity[[#This Row],[total downtime in hr2]])</f>
        <v>1.6432633333333329</v>
      </c>
      <c r="M777" s="13">
        <f>IF(line_productivity[[#This Row],[Total downtime in min]]&gt;85,85,line_productivity[[#This Row],[Total downtime in min]])</f>
        <v>31.8</v>
      </c>
      <c r="N777" s="9">
        <f>line_productivity[[#This Row],[total downtime in min 2]]/60</f>
        <v>0.53</v>
      </c>
      <c r="O777" s="9">
        <f>IF(line_productivity[[#This Row],[total downtime in hrs]]&gt;line_productivity[[#This Row],[working hours of operator]],line_productivity[[#This Row],[working hours of operator]],line_productivity[[#This Row],[total downtime in hrs]])</f>
        <v>0.53</v>
      </c>
      <c r="P777" s="9">
        <f>IF(line_productivity[[#This Row],[working hours of operator]]=line_productivity[[#This Row],[total downtime in hr2]],(line_productivity[[#This Row],[working hours of operator]]+line_productivity[[#This Row],[total downtime in hr2]])*0.9,line_productivity[[#This Row],[working hours of operator]])</f>
        <v>2.1732633333333329</v>
      </c>
    </row>
    <row r="778" spans="1:16" x14ac:dyDescent="0.25">
      <c r="A778" s="10">
        <v>45722</v>
      </c>
      <c r="B778" t="s">
        <v>18</v>
      </c>
      <c r="C778" s="8">
        <v>422887</v>
      </c>
      <c r="D778" t="s">
        <v>48</v>
      </c>
      <c r="E778" s="26" t="s">
        <v>1397</v>
      </c>
      <c r="F778" s="25" t="s">
        <v>1398</v>
      </c>
      <c r="G778" s="13">
        <v>1</v>
      </c>
      <c r="H778" s="13">
        <f>line_downtime[[#This Row],[total downtime in mins]]</f>
        <v>34.799999999999997</v>
      </c>
      <c r="I778" s="18" t="s">
        <v>99</v>
      </c>
      <c r="J778" t="str">
        <f t="shared" si="12"/>
        <v>Morning Shift</v>
      </c>
      <c r="K778" s="9">
        <f>IF(line_productivity[[#This Row],[End time]]&lt;line_productivity[[#This Row],[Start Time]],((line_productivity[[#This Row],[End time]]+1)-line_productivity[[#This Row],[Start Time]])*24,(line_productivity[[#This Row],[End time]]-line_productivity[[#This Row],[Start Time]])*24)</f>
        <v>2.2724411111111102</v>
      </c>
      <c r="L778" s="9">
        <f>MAX(0,line_productivity[[#This Row],[working hours3]]-line_productivity[[#This Row],[total downtime in hr2]])</f>
        <v>1.6924411111111102</v>
      </c>
      <c r="M778" s="13">
        <f>IF(line_productivity[[#This Row],[Total downtime in min]]&gt;85,85,line_productivity[[#This Row],[Total downtime in min]])</f>
        <v>34.799999999999997</v>
      </c>
      <c r="N778" s="9">
        <f>line_productivity[[#This Row],[total downtime in min 2]]/60</f>
        <v>0.57999999999999996</v>
      </c>
      <c r="O778" s="9">
        <f>IF(line_productivity[[#This Row],[total downtime in hrs]]&gt;line_productivity[[#This Row],[working hours of operator]],line_productivity[[#This Row],[working hours of operator]],line_productivity[[#This Row],[total downtime in hrs]])</f>
        <v>0.57999999999999996</v>
      </c>
      <c r="P778" s="9">
        <f>IF(line_productivity[[#This Row],[working hours of operator]]=line_productivity[[#This Row],[total downtime in hr2]],(line_productivity[[#This Row],[working hours of operator]]+line_productivity[[#This Row],[total downtime in hr2]])*0.9,line_productivity[[#This Row],[working hours of operator]])</f>
        <v>2.2724411111111102</v>
      </c>
    </row>
    <row r="779" spans="1:16" x14ac:dyDescent="0.25">
      <c r="A779" s="10">
        <v>45722</v>
      </c>
      <c r="B779" t="s">
        <v>19</v>
      </c>
      <c r="C779" s="8">
        <v>422888</v>
      </c>
      <c r="D779" t="s">
        <v>44</v>
      </c>
      <c r="E779" s="26" t="s">
        <v>1399</v>
      </c>
      <c r="F779" s="25" t="s">
        <v>1400</v>
      </c>
      <c r="G779" s="13">
        <v>1</v>
      </c>
      <c r="H779" s="13">
        <f>line_downtime[[#This Row],[total downtime in mins]]</f>
        <v>28.799999999999997</v>
      </c>
      <c r="I779" s="18" t="s">
        <v>70</v>
      </c>
      <c r="J779" t="str">
        <f t="shared" si="12"/>
        <v>Evening Shift</v>
      </c>
      <c r="K779" s="9">
        <f>IF(line_productivity[[#This Row],[End time]]&lt;line_productivity[[#This Row],[Start Time]],((line_productivity[[#This Row],[End time]]+1)-line_productivity[[#This Row],[Start Time]])*24,(line_productivity[[#This Row],[End time]]-line_productivity[[#This Row],[Start Time]])*24)</f>
        <v>2.6716888888888883</v>
      </c>
      <c r="L779" s="9">
        <f>MAX(0,line_productivity[[#This Row],[working hours3]]-line_productivity[[#This Row],[total downtime in hr2]])</f>
        <v>2.1916888888888884</v>
      </c>
      <c r="M779" s="13">
        <f>IF(line_productivity[[#This Row],[Total downtime in min]]&gt;85,85,line_productivity[[#This Row],[Total downtime in min]])</f>
        <v>28.799999999999997</v>
      </c>
      <c r="N779" s="9">
        <f>line_productivity[[#This Row],[total downtime in min 2]]/60</f>
        <v>0.47999999999999993</v>
      </c>
      <c r="O779" s="9">
        <f>IF(line_productivity[[#This Row],[total downtime in hrs]]&gt;line_productivity[[#This Row],[working hours of operator]],line_productivity[[#This Row],[working hours of operator]],line_productivity[[#This Row],[total downtime in hrs]])</f>
        <v>0.47999999999999993</v>
      </c>
      <c r="P779" s="9">
        <f>IF(line_productivity[[#This Row],[working hours of operator]]=line_productivity[[#This Row],[total downtime in hr2]],(line_productivity[[#This Row],[working hours of operator]]+line_productivity[[#This Row],[total downtime in hr2]])*0.9,line_productivity[[#This Row],[working hours of operator]])</f>
        <v>2.6716888888888883</v>
      </c>
    </row>
    <row r="780" spans="1:16" x14ac:dyDescent="0.25">
      <c r="A780" s="10">
        <v>45723</v>
      </c>
      <c r="B780" t="s">
        <v>22</v>
      </c>
      <c r="C780" s="8">
        <v>422889</v>
      </c>
      <c r="D780" t="s">
        <v>48</v>
      </c>
      <c r="E780" s="26" t="s">
        <v>126</v>
      </c>
      <c r="F780" s="25" t="s">
        <v>1401</v>
      </c>
      <c r="G780" s="13">
        <v>1</v>
      </c>
      <c r="H780" s="13">
        <f>line_downtime[[#This Row],[total downtime in mins]]</f>
        <v>79.2</v>
      </c>
      <c r="I780" s="18" t="s">
        <v>72</v>
      </c>
      <c r="J780" t="str">
        <f t="shared" si="12"/>
        <v>Morning Shift</v>
      </c>
      <c r="K780" s="9">
        <f>IF(line_productivity[[#This Row],[End time]]&lt;line_productivity[[#This Row],[Start Time]],((line_productivity[[#This Row],[End time]]+1)-line_productivity[[#This Row],[Start Time]])*24,(line_productivity[[#This Row],[End time]]-line_productivity[[#This Row],[Start Time]])*24)</f>
        <v>2.7334127777777786</v>
      </c>
      <c r="L780" s="9">
        <f>MAX(0,line_productivity[[#This Row],[working hours3]]-line_productivity[[#This Row],[total downtime in hr2]])</f>
        <v>1.4134127777777785</v>
      </c>
      <c r="M780" s="13">
        <f>IF(line_productivity[[#This Row],[Total downtime in min]]&gt;85,85,line_productivity[[#This Row],[Total downtime in min]])</f>
        <v>79.2</v>
      </c>
      <c r="N780" s="9">
        <f>line_productivity[[#This Row],[total downtime in min 2]]/60</f>
        <v>1.32</v>
      </c>
      <c r="O780" s="9">
        <f>IF(line_productivity[[#This Row],[total downtime in hrs]]&gt;line_productivity[[#This Row],[working hours of operator]],line_productivity[[#This Row],[working hours of operator]],line_productivity[[#This Row],[total downtime in hrs]])</f>
        <v>1.32</v>
      </c>
      <c r="P780" s="9">
        <f>IF(line_productivity[[#This Row],[working hours of operator]]=line_productivity[[#This Row],[total downtime in hr2]],(line_productivity[[#This Row],[working hours of operator]]+line_productivity[[#This Row],[total downtime in hr2]])*0.9,line_productivity[[#This Row],[working hours of operator]])</f>
        <v>2.7334127777777786</v>
      </c>
    </row>
    <row r="781" spans="1:16" x14ac:dyDescent="0.25">
      <c r="A781" s="10">
        <v>45723</v>
      </c>
      <c r="B781" t="s">
        <v>23</v>
      </c>
      <c r="C781" s="8">
        <v>422890</v>
      </c>
      <c r="D781" t="s">
        <v>43</v>
      </c>
      <c r="E781" s="26" t="s">
        <v>1402</v>
      </c>
      <c r="F781" s="25" t="s">
        <v>1403</v>
      </c>
      <c r="G781" s="13">
        <v>1.6333333333333331</v>
      </c>
      <c r="H781" s="13">
        <f>line_downtime[[#This Row],[total downtime in mins]]</f>
        <v>13.2</v>
      </c>
      <c r="I781" s="18" t="s">
        <v>95</v>
      </c>
      <c r="J781" t="str">
        <f t="shared" si="12"/>
        <v>Morning Shift</v>
      </c>
      <c r="K781" s="9">
        <f>IF(line_productivity[[#This Row],[End time]]&lt;line_productivity[[#This Row],[Start Time]],((line_productivity[[#This Row],[End time]]+1)-line_productivity[[#This Row],[Start Time]])*24,(line_productivity[[#This Row],[End time]]-line_productivity[[#This Row],[Start Time]])*24)</f>
        <v>3.5653216666666645</v>
      </c>
      <c r="L781" s="9">
        <f>MAX(0,line_productivity[[#This Row],[working hours3]]-line_productivity[[#This Row],[total downtime in hr2]])</f>
        <v>3.3453216666666643</v>
      </c>
      <c r="M781" s="13">
        <f>IF(line_productivity[[#This Row],[Total downtime in min]]&gt;85,85,line_productivity[[#This Row],[Total downtime in min]])</f>
        <v>13.2</v>
      </c>
      <c r="N781" s="9">
        <f>line_productivity[[#This Row],[total downtime in min 2]]/60</f>
        <v>0.22</v>
      </c>
      <c r="O781" s="9">
        <f>IF(line_productivity[[#This Row],[total downtime in hrs]]&gt;line_productivity[[#This Row],[working hours of operator]],line_productivity[[#This Row],[working hours of operator]],line_productivity[[#This Row],[total downtime in hrs]])</f>
        <v>0.22</v>
      </c>
      <c r="P781" s="9">
        <f>IF(line_productivity[[#This Row],[working hours of operator]]=line_productivity[[#This Row],[total downtime in hr2]],(line_productivity[[#This Row],[working hours of operator]]+line_productivity[[#This Row],[total downtime in hr2]])*0.9,line_productivity[[#This Row],[working hours of operator]])</f>
        <v>3.5653216666666645</v>
      </c>
    </row>
    <row r="782" spans="1:16" x14ac:dyDescent="0.25">
      <c r="A782" s="10">
        <v>45723</v>
      </c>
      <c r="B782" t="s">
        <v>21</v>
      </c>
      <c r="C782" s="8">
        <v>422891</v>
      </c>
      <c r="D782" t="s">
        <v>48</v>
      </c>
      <c r="E782" s="26" t="s">
        <v>1404</v>
      </c>
      <c r="F782" s="25" t="s">
        <v>1405</v>
      </c>
      <c r="G782" s="13">
        <v>1</v>
      </c>
      <c r="H782" s="13">
        <f>line_downtime[[#This Row],[total downtime in mins]]</f>
        <v>58.800000000000004</v>
      </c>
      <c r="I782" s="18" t="s">
        <v>68</v>
      </c>
      <c r="J782" t="str">
        <f t="shared" si="12"/>
        <v>Evening Shift</v>
      </c>
      <c r="K782" s="9">
        <f>IF(line_productivity[[#This Row],[End time]]&lt;line_productivity[[#This Row],[Start Time]],((line_productivity[[#This Row],[End time]]+1)-line_productivity[[#This Row],[Start Time]])*24,(line_productivity[[#This Row],[End time]]-line_productivity[[#This Row],[Start Time]])*24)</f>
        <v>2.2628724999999994</v>
      </c>
      <c r="L782" s="9">
        <f>MAX(0,line_productivity[[#This Row],[working hours3]]-line_productivity[[#This Row],[total downtime in hr2]])</f>
        <v>1.2828724999999994</v>
      </c>
      <c r="M782" s="13">
        <f>IF(line_productivity[[#This Row],[Total downtime in min]]&gt;85,85,line_productivity[[#This Row],[Total downtime in min]])</f>
        <v>58.800000000000004</v>
      </c>
      <c r="N782" s="9">
        <f>line_productivity[[#This Row],[total downtime in min 2]]/60</f>
        <v>0.98000000000000009</v>
      </c>
      <c r="O782" s="9">
        <f>IF(line_productivity[[#This Row],[total downtime in hrs]]&gt;line_productivity[[#This Row],[working hours of operator]],line_productivity[[#This Row],[working hours of operator]],line_productivity[[#This Row],[total downtime in hrs]])</f>
        <v>0.98000000000000009</v>
      </c>
      <c r="P782" s="9">
        <f>IF(line_productivity[[#This Row],[working hours of operator]]=line_productivity[[#This Row],[total downtime in hr2]],(line_productivity[[#This Row],[working hours of operator]]+line_productivity[[#This Row],[total downtime in hr2]])*0.9,line_productivity[[#This Row],[working hours of operator]])</f>
        <v>2.2628724999999994</v>
      </c>
    </row>
    <row r="783" spans="1:16" x14ac:dyDescent="0.25">
      <c r="A783" s="10">
        <v>45723</v>
      </c>
      <c r="B783" t="s">
        <v>22</v>
      </c>
      <c r="C783" s="8">
        <v>422892</v>
      </c>
      <c r="D783" t="s">
        <v>43</v>
      </c>
      <c r="E783" s="26" t="s">
        <v>1406</v>
      </c>
      <c r="F783" s="25" t="s">
        <v>1407</v>
      </c>
      <c r="G783" s="13">
        <v>1</v>
      </c>
      <c r="H783" s="13">
        <f>line_downtime[[#This Row],[total downtime in mins]]</f>
        <v>33</v>
      </c>
      <c r="I783" s="18" t="s">
        <v>74</v>
      </c>
      <c r="J783" t="str">
        <f t="shared" si="12"/>
        <v>Evening Shift</v>
      </c>
      <c r="K783" s="9">
        <f>IF(line_productivity[[#This Row],[End time]]&lt;line_productivity[[#This Row],[Start Time]],((line_productivity[[#This Row],[End time]]+1)-line_productivity[[#This Row],[Start Time]])*24,(line_productivity[[#This Row],[End time]]-line_productivity[[#This Row],[Start Time]])*24)</f>
        <v>2.0565919444444454</v>
      </c>
      <c r="L783" s="9">
        <f>MAX(0,line_productivity[[#This Row],[working hours3]]-line_productivity[[#This Row],[total downtime in hr2]])</f>
        <v>1.5065919444444453</v>
      </c>
      <c r="M783" s="13">
        <f>IF(line_productivity[[#This Row],[Total downtime in min]]&gt;85,85,line_productivity[[#This Row],[Total downtime in min]])</f>
        <v>33</v>
      </c>
      <c r="N783" s="9">
        <f>line_productivity[[#This Row],[total downtime in min 2]]/60</f>
        <v>0.55000000000000004</v>
      </c>
      <c r="O783" s="9">
        <f>IF(line_productivity[[#This Row],[total downtime in hrs]]&gt;line_productivity[[#This Row],[working hours of operator]],line_productivity[[#This Row],[working hours of operator]],line_productivity[[#This Row],[total downtime in hrs]])</f>
        <v>0.55000000000000004</v>
      </c>
      <c r="P783" s="9">
        <f>IF(line_productivity[[#This Row],[working hours of operator]]=line_productivity[[#This Row],[total downtime in hr2]],(line_productivity[[#This Row],[working hours of operator]]+line_productivity[[#This Row],[total downtime in hr2]])*0.9,line_productivity[[#This Row],[working hours of operator]])</f>
        <v>2.0565919444444454</v>
      </c>
    </row>
    <row r="784" spans="1:16" x14ac:dyDescent="0.25">
      <c r="A784" s="10">
        <v>45724</v>
      </c>
      <c r="B784" t="s">
        <v>22</v>
      </c>
      <c r="C784" s="8">
        <v>422893</v>
      </c>
      <c r="D784" t="s">
        <v>51</v>
      </c>
      <c r="E784" s="26" t="s">
        <v>126</v>
      </c>
      <c r="F784" s="25" t="s">
        <v>1408</v>
      </c>
      <c r="G784" s="13">
        <v>1</v>
      </c>
      <c r="H784" s="13">
        <f>line_downtime[[#This Row],[total downtime in mins]]</f>
        <v>25.2</v>
      </c>
      <c r="I784" s="18" t="s">
        <v>105</v>
      </c>
      <c r="J784" t="str">
        <f t="shared" si="12"/>
        <v>Morning Shift</v>
      </c>
      <c r="K784" s="9">
        <f>IF(line_productivity[[#This Row],[End time]]&lt;line_productivity[[#This Row],[Start Time]],((line_productivity[[#This Row],[End time]]+1)-line_productivity[[#This Row],[Start Time]])*24,(line_productivity[[#This Row],[End time]]-line_productivity[[#This Row],[Start Time]])*24)</f>
        <v>2.9404416666666662</v>
      </c>
      <c r="L784" s="9">
        <f>MAX(0,line_productivity[[#This Row],[working hours3]]-line_productivity[[#This Row],[total downtime in hr2]])</f>
        <v>2.5204416666666662</v>
      </c>
      <c r="M784" s="13">
        <f>IF(line_productivity[[#This Row],[Total downtime in min]]&gt;85,85,line_productivity[[#This Row],[Total downtime in min]])</f>
        <v>25.2</v>
      </c>
      <c r="N784" s="9">
        <f>line_productivity[[#This Row],[total downtime in min 2]]/60</f>
        <v>0.42</v>
      </c>
      <c r="O784" s="9">
        <f>IF(line_productivity[[#This Row],[total downtime in hrs]]&gt;line_productivity[[#This Row],[working hours of operator]],line_productivity[[#This Row],[working hours of operator]],line_productivity[[#This Row],[total downtime in hrs]])</f>
        <v>0.42</v>
      </c>
      <c r="P784" s="9">
        <f>IF(line_productivity[[#This Row],[working hours of operator]]=line_productivity[[#This Row],[total downtime in hr2]],(line_productivity[[#This Row],[working hours of operator]]+line_productivity[[#This Row],[total downtime in hr2]])*0.9,line_productivity[[#This Row],[working hours of operator]])</f>
        <v>2.9404416666666662</v>
      </c>
    </row>
    <row r="785" spans="1:16" x14ac:dyDescent="0.25">
      <c r="A785" s="10">
        <v>45724</v>
      </c>
      <c r="B785" t="s">
        <v>22</v>
      </c>
      <c r="C785" s="8">
        <v>422894</v>
      </c>
      <c r="D785" t="s">
        <v>52</v>
      </c>
      <c r="E785" s="26" t="s">
        <v>1409</v>
      </c>
      <c r="F785" s="25" t="s">
        <v>1410</v>
      </c>
      <c r="G785" s="13">
        <v>1</v>
      </c>
      <c r="H785" s="13">
        <f>line_downtime[[#This Row],[total downtime in mins]]</f>
        <v>28.8</v>
      </c>
      <c r="I785" s="18" t="s">
        <v>90</v>
      </c>
      <c r="J785" t="str">
        <f t="shared" si="12"/>
        <v>Morning Shift</v>
      </c>
      <c r="K785" s="9">
        <f>IF(line_productivity[[#This Row],[End time]]&lt;line_productivity[[#This Row],[Start Time]],((line_productivity[[#This Row],[End time]]+1)-line_productivity[[#This Row],[Start Time]])*24,(line_productivity[[#This Row],[End time]]-line_productivity[[#This Row],[Start Time]])*24)</f>
        <v>2.4569516666666669</v>
      </c>
      <c r="L785" s="9">
        <f>MAX(0,line_productivity[[#This Row],[working hours3]]-line_productivity[[#This Row],[total downtime in hr2]])</f>
        <v>1.9769516666666669</v>
      </c>
      <c r="M785" s="13">
        <f>IF(line_productivity[[#This Row],[Total downtime in min]]&gt;85,85,line_productivity[[#This Row],[Total downtime in min]])</f>
        <v>28.8</v>
      </c>
      <c r="N785" s="9">
        <f>line_productivity[[#This Row],[total downtime in min 2]]/60</f>
        <v>0.48000000000000004</v>
      </c>
      <c r="O785" s="9">
        <f>IF(line_productivity[[#This Row],[total downtime in hrs]]&gt;line_productivity[[#This Row],[working hours of operator]],line_productivity[[#This Row],[working hours of operator]],line_productivity[[#This Row],[total downtime in hrs]])</f>
        <v>0.48000000000000004</v>
      </c>
      <c r="P785" s="9">
        <f>IF(line_productivity[[#This Row],[working hours of operator]]=line_productivity[[#This Row],[total downtime in hr2]],(line_productivity[[#This Row],[working hours of operator]]+line_productivity[[#This Row],[total downtime in hr2]])*0.9,line_productivity[[#This Row],[working hours of operator]])</f>
        <v>2.4569516666666669</v>
      </c>
    </row>
    <row r="786" spans="1:16" x14ac:dyDescent="0.25">
      <c r="A786" s="10">
        <v>45724</v>
      </c>
      <c r="B786" t="s">
        <v>19</v>
      </c>
      <c r="C786" s="8">
        <v>422895</v>
      </c>
      <c r="D786" t="s">
        <v>44</v>
      </c>
      <c r="E786" s="26" t="s">
        <v>1411</v>
      </c>
      <c r="F786" s="25" t="s">
        <v>1412</v>
      </c>
      <c r="G786" s="13">
        <v>1</v>
      </c>
      <c r="H786" s="13">
        <f>line_downtime[[#This Row],[total downtime in mins]]</f>
        <v>41.399999999999991</v>
      </c>
      <c r="I786" s="18" t="s">
        <v>83</v>
      </c>
      <c r="J786" t="str">
        <f t="shared" si="12"/>
        <v>Morning Shift</v>
      </c>
      <c r="K786" s="9">
        <f>IF(line_productivity[[#This Row],[End time]]&lt;line_productivity[[#This Row],[Start Time]],((line_productivity[[#This Row],[End time]]+1)-line_productivity[[#This Row],[Start Time]])*24,(line_productivity[[#This Row],[End time]]-line_productivity[[#This Row],[Start Time]])*24)</f>
        <v>2.1315947222222222</v>
      </c>
      <c r="L786" s="9">
        <f>MAX(0,line_productivity[[#This Row],[working hours3]]-line_productivity[[#This Row],[total downtime in hr2]])</f>
        <v>1.4415947222222223</v>
      </c>
      <c r="M786" s="13">
        <f>IF(line_productivity[[#This Row],[Total downtime in min]]&gt;85,85,line_productivity[[#This Row],[Total downtime in min]])</f>
        <v>41.399999999999991</v>
      </c>
      <c r="N786" s="9">
        <f>line_productivity[[#This Row],[total downtime in min 2]]/60</f>
        <v>0.68999999999999984</v>
      </c>
      <c r="O786" s="9">
        <f>IF(line_productivity[[#This Row],[total downtime in hrs]]&gt;line_productivity[[#This Row],[working hours of operator]],line_productivity[[#This Row],[working hours of operator]],line_productivity[[#This Row],[total downtime in hrs]])</f>
        <v>0.68999999999999984</v>
      </c>
      <c r="P786" s="9">
        <f>IF(line_productivity[[#This Row],[working hours of operator]]=line_productivity[[#This Row],[total downtime in hr2]],(line_productivity[[#This Row],[working hours of operator]]+line_productivity[[#This Row],[total downtime in hr2]])*0.9,line_productivity[[#This Row],[working hours of operator]])</f>
        <v>2.1315947222222222</v>
      </c>
    </row>
    <row r="787" spans="1:16" x14ac:dyDescent="0.25">
      <c r="A787" s="10">
        <v>45724</v>
      </c>
      <c r="B787" t="s">
        <v>20</v>
      </c>
      <c r="C787" s="8">
        <v>422896</v>
      </c>
      <c r="D787" t="s">
        <v>47</v>
      </c>
      <c r="E787" s="26" t="s">
        <v>1413</v>
      </c>
      <c r="F787" s="25" t="s">
        <v>1414</v>
      </c>
      <c r="G787" s="13">
        <v>1</v>
      </c>
      <c r="H787" s="13">
        <f>line_downtime[[#This Row],[total downtime in mins]]</f>
        <v>19.2</v>
      </c>
      <c r="I787" s="18" t="s">
        <v>83</v>
      </c>
      <c r="J787" t="str">
        <f t="shared" si="12"/>
        <v>Evening Shift</v>
      </c>
      <c r="K787" s="9">
        <f>IF(line_productivity[[#This Row],[End time]]&lt;line_productivity[[#This Row],[Start Time]],((line_productivity[[#This Row],[End time]]+1)-line_productivity[[#This Row],[Start Time]])*24,(line_productivity[[#This Row],[End time]]-line_productivity[[#This Row],[Start Time]])*24)</f>
        <v>2.456922500000001</v>
      </c>
      <c r="L787" s="9">
        <f>MAX(0,line_productivity[[#This Row],[working hours3]]-line_productivity[[#This Row],[total downtime in hr2]])</f>
        <v>2.1369225000000012</v>
      </c>
      <c r="M787" s="13">
        <f>IF(line_productivity[[#This Row],[Total downtime in min]]&gt;85,85,line_productivity[[#This Row],[Total downtime in min]])</f>
        <v>19.2</v>
      </c>
      <c r="N787" s="9">
        <f>line_productivity[[#This Row],[total downtime in min 2]]/60</f>
        <v>0.32</v>
      </c>
      <c r="O787" s="9">
        <f>IF(line_productivity[[#This Row],[total downtime in hrs]]&gt;line_productivity[[#This Row],[working hours of operator]],line_productivity[[#This Row],[working hours of operator]],line_productivity[[#This Row],[total downtime in hrs]])</f>
        <v>0.32</v>
      </c>
      <c r="P787" s="9">
        <f>IF(line_productivity[[#This Row],[working hours of operator]]=line_productivity[[#This Row],[total downtime in hr2]],(line_productivity[[#This Row],[working hours of operator]]+line_productivity[[#This Row],[total downtime in hr2]])*0.9,line_productivity[[#This Row],[working hours of operator]])</f>
        <v>2.456922500000001</v>
      </c>
    </row>
    <row r="788" spans="1:16" x14ac:dyDescent="0.25">
      <c r="A788" s="10">
        <v>45725</v>
      </c>
      <c r="B788" t="s">
        <v>19</v>
      </c>
      <c r="C788" s="8">
        <v>422897</v>
      </c>
      <c r="D788" t="s">
        <v>43</v>
      </c>
      <c r="E788" s="26" t="s">
        <v>126</v>
      </c>
      <c r="F788" s="25" t="s">
        <v>1415</v>
      </c>
      <c r="G788" s="13">
        <v>1</v>
      </c>
      <c r="H788" s="13">
        <f>line_downtime[[#This Row],[total downtime in mins]]</f>
        <v>43.8</v>
      </c>
      <c r="I788" s="18" t="s">
        <v>107</v>
      </c>
      <c r="J788" t="str">
        <f t="shared" si="12"/>
        <v>Morning Shift</v>
      </c>
      <c r="K788" s="9">
        <f>IF(line_productivity[[#This Row],[End time]]&lt;line_productivity[[#This Row],[Start Time]],((line_productivity[[#This Row],[End time]]+1)-line_productivity[[#This Row],[Start Time]])*24,(line_productivity[[#This Row],[End time]]-line_productivity[[#This Row],[Start Time]])*24)</f>
        <v>2.577888055555555</v>
      </c>
      <c r="L788" s="9">
        <f>MAX(0,line_productivity[[#This Row],[working hours3]]-line_productivity[[#This Row],[total downtime in hr2]])</f>
        <v>1.847888055555555</v>
      </c>
      <c r="M788" s="13">
        <f>IF(line_productivity[[#This Row],[Total downtime in min]]&gt;85,85,line_productivity[[#This Row],[Total downtime in min]])</f>
        <v>43.8</v>
      </c>
      <c r="N788" s="9">
        <f>line_productivity[[#This Row],[total downtime in min 2]]/60</f>
        <v>0.73</v>
      </c>
      <c r="O788" s="9">
        <f>IF(line_productivity[[#This Row],[total downtime in hrs]]&gt;line_productivity[[#This Row],[working hours of operator]],line_productivity[[#This Row],[working hours of operator]],line_productivity[[#This Row],[total downtime in hrs]])</f>
        <v>0.73</v>
      </c>
      <c r="P788" s="9">
        <f>IF(line_productivity[[#This Row],[working hours of operator]]=line_productivity[[#This Row],[total downtime in hr2]],(line_productivity[[#This Row],[working hours of operator]]+line_productivity[[#This Row],[total downtime in hr2]])*0.9,line_productivity[[#This Row],[working hours of operator]])</f>
        <v>2.577888055555555</v>
      </c>
    </row>
    <row r="789" spans="1:16" x14ac:dyDescent="0.25">
      <c r="A789" s="10">
        <v>45725</v>
      </c>
      <c r="B789" t="s">
        <v>23</v>
      </c>
      <c r="C789" s="8">
        <v>422898</v>
      </c>
      <c r="D789" t="s">
        <v>45</v>
      </c>
      <c r="E789" s="26" t="s">
        <v>1416</v>
      </c>
      <c r="F789" s="25" t="s">
        <v>1417</v>
      </c>
      <c r="G789" s="13">
        <v>1.6333333333333331</v>
      </c>
      <c r="H789" s="13">
        <f>line_downtime[[#This Row],[total downtime in mins]]</f>
        <v>56.4</v>
      </c>
      <c r="I789" s="18" t="s">
        <v>72</v>
      </c>
      <c r="J789" t="str">
        <f t="shared" si="12"/>
        <v>Morning Shift</v>
      </c>
      <c r="K789" s="9">
        <f>IF(line_productivity[[#This Row],[End time]]&lt;line_productivity[[#This Row],[Start Time]],((line_productivity[[#This Row],[End time]]+1)-line_productivity[[#This Row],[Start Time]])*24,(line_productivity[[#This Row],[End time]]-line_productivity[[#This Row],[Start Time]])*24)</f>
        <v>3.4534813888888891</v>
      </c>
      <c r="L789" s="9">
        <f>MAX(0,line_productivity[[#This Row],[working hours3]]-line_productivity[[#This Row],[total downtime in hr2]])</f>
        <v>2.5134813888888892</v>
      </c>
      <c r="M789" s="13">
        <f>IF(line_productivity[[#This Row],[Total downtime in min]]&gt;85,85,line_productivity[[#This Row],[Total downtime in min]])</f>
        <v>56.4</v>
      </c>
      <c r="N789" s="9">
        <f>line_productivity[[#This Row],[total downtime in min 2]]/60</f>
        <v>0.94</v>
      </c>
      <c r="O789" s="9">
        <f>IF(line_productivity[[#This Row],[total downtime in hrs]]&gt;line_productivity[[#This Row],[working hours of operator]],line_productivity[[#This Row],[working hours of operator]],line_productivity[[#This Row],[total downtime in hrs]])</f>
        <v>0.94</v>
      </c>
      <c r="P789" s="9">
        <f>IF(line_productivity[[#This Row],[working hours of operator]]=line_productivity[[#This Row],[total downtime in hr2]],(line_productivity[[#This Row],[working hours of operator]]+line_productivity[[#This Row],[total downtime in hr2]])*0.9,line_productivity[[#This Row],[working hours of operator]])</f>
        <v>3.4534813888888891</v>
      </c>
    </row>
    <row r="790" spans="1:16" x14ac:dyDescent="0.25">
      <c r="A790" s="10">
        <v>45725</v>
      </c>
      <c r="B790" t="s">
        <v>19</v>
      </c>
      <c r="C790" s="8">
        <v>422899</v>
      </c>
      <c r="D790" t="s">
        <v>45</v>
      </c>
      <c r="E790" s="26" t="s">
        <v>1418</v>
      </c>
      <c r="F790" s="25" t="s">
        <v>1419</v>
      </c>
      <c r="G790" s="13">
        <v>1</v>
      </c>
      <c r="H790" s="13">
        <f>line_downtime[[#This Row],[total downtime in mins]]</f>
        <v>9</v>
      </c>
      <c r="I790" s="18" t="s">
        <v>88</v>
      </c>
      <c r="J790" t="str">
        <f t="shared" si="12"/>
        <v>Evening Shift</v>
      </c>
      <c r="K790" s="9">
        <f>IF(line_productivity[[#This Row],[End time]]&lt;line_productivity[[#This Row],[Start Time]],((line_productivity[[#This Row],[End time]]+1)-line_productivity[[#This Row],[Start Time]])*24,(line_productivity[[#This Row],[End time]]-line_productivity[[#This Row],[Start Time]])*24)</f>
        <v>2.5152319444444444</v>
      </c>
      <c r="L790" s="9">
        <f>MAX(0,line_productivity[[#This Row],[working hours3]]-line_productivity[[#This Row],[total downtime in hr2]])</f>
        <v>2.3652319444444445</v>
      </c>
      <c r="M790" s="13">
        <f>IF(line_productivity[[#This Row],[Total downtime in min]]&gt;85,85,line_productivity[[#This Row],[Total downtime in min]])</f>
        <v>9</v>
      </c>
      <c r="N790" s="9">
        <f>line_productivity[[#This Row],[total downtime in min 2]]/60</f>
        <v>0.15</v>
      </c>
      <c r="O790" s="9">
        <f>IF(line_productivity[[#This Row],[total downtime in hrs]]&gt;line_productivity[[#This Row],[working hours of operator]],line_productivity[[#This Row],[working hours of operator]],line_productivity[[#This Row],[total downtime in hrs]])</f>
        <v>0.15</v>
      </c>
      <c r="P790" s="9">
        <f>IF(line_productivity[[#This Row],[working hours of operator]]=line_productivity[[#This Row],[total downtime in hr2]],(line_productivity[[#This Row],[working hours of operator]]+line_productivity[[#This Row],[total downtime in hr2]])*0.9,line_productivity[[#This Row],[working hours of operator]])</f>
        <v>2.5152319444444444</v>
      </c>
    </row>
    <row r="791" spans="1:16" x14ac:dyDescent="0.25">
      <c r="A791" s="10">
        <v>45725</v>
      </c>
      <c r="B791" t="s">
        <v>21</v>
      </c>
      <c r="C791" s="8">
        <v>422900</v>
      </c>
      <c r="D791" t="s">
        <v>51</v>
      </c>
      <c r="E791" s="26" t="s">
        <v>1420</v>
      </c>
      <c r="F791" s="25" t="s">
        <v>1421</v>
      </c>
      <c r="G791" s="13">
        <v>1</v>
      </c>
      <c r="H791" s="13">
        <f>line_downtime[[#This Row],[total downtime in mins]]</f>
        <v>8.3999999999999986</v>
      </c>
      <c r="I791" s="18" t="s">
        <v>107</v>
      </c>
      <c r="J791" t="str">
        <f t="shared" si="12"/>
        <v>Evening Shift</v>
      </c>
      <c r="K791" s="9">
        <f>IF(line_productivity[[#This Row],[End time]]&lt;line_productivity[[#This Row],[Start Time]],((line_productivity[[#This Row],[End time]]+1)-line_productivity[[#This Row],[Start Time]])*24,(line_productivity[[#This Row],[End time]]-line_productivity[[#This Row],[Start Time]])*24)</f>
        <v>2.5362244444444437</v>
      </c>
      <c r="L791" s="9">
        <f>MAX(0,line_productivity[[#This Row],[working hours3]]-line_productivity[[#This Row],[total downtime in hr2]])</f>
        <v>2.3962244444444436</v>
      </c>
      <c r="M791" s="13">
        <f>IF(line_productivity[[#This Row],[Total downtime in min]]&gt;85,85,line_productivity[[#This Row],[Total downtime in min]])</f>
        <v>8.3999999999999986</v>
      </c>
      <c r="N791" s="9">
        <f>line_productivity[[#This Row],[total downtime in min 2]]/60</f>
        <v>0.13999999999999999</v>
      </c>
      <c r="O791" s="9">
        <f>IF(line_productivity[[#This Row],[total downtime in hrs]]&gt;line_productivity[[#This Row],[working hours of operator]],line_productivity[[#This Row],[working hours of operator]],line_productivity[[#This Row],[total downtime in hrs]])</f>
        <v>0.13999999999999999</v>
      </c>
      <c r="P791" s="9">
        <f>IF(line_productivity[[#This Row],[working hours of operator]]=line_productivity[[#This Row],[total downtime in hr2]],(line_productivity[[#This Row],[working hours of operator]]+line_productivity[[#This Row],[total downtime in hr2]])*0.9,line_productivity[[#This Row],[working hours of operator]])</f>
        <v>2.5362244444444437</v>
      </c>
    </row>
    <row r="792" spans="1:16" x14ac:dyDescent="0.25">
      <c r="A792" s="10">
        <v>45726</v>
      </c>
      <c r="B792" t="s">
        <v>21</v>
      </c>
      <c r="C792" s="8">
        <v>422901</v>
      </c>
      <c r="D792" t="s">
        <v>44</v>
      </c>
      <c r="E792" s="26" t="s">
        <v>126</v>
      </c>
      <c r="F792" s="25" t="s">
        <v>1422</v>
      </c>
      <c r="G792" s="13">
        <v>1</v>
      </c>
      <c r="H792" s="13">
        <f>line_downtime[[#This Row],[total downtime in mins]]</f>
        <v>76.2</v>
      </c>
      <c r="I792" s="18" t="s">
        <v>90</v>
      </c>
      <c r="J792" t="str">
        <f t="shared" si="12"/>
        <v>Morning Shift</v>
      </c>
      <c r="K792" s="9">
        <f>IF(line_productivity[[#This Row],[End time]]&lt;line_productivity[[#This Row],[Start Time]],((line_productivity[[#This Row],[End time]]+1)-line_productivity[[#This Row],[Start Time]])*24,(line_productivity[[#This Row],[End time]]-line_productivity[[#This Row],[Start Time]])*24)</f>
        <v>2.6050722222222236</v>
      </c>
      <c r="L792" s="9">
        <f>MAX(0,line_productivity[[#This Row],[working hours3]]-line_productivity[[#This Row],[total downtime in hr2]])</f>
        <v>1.3350722222222235</v>
      </c>
      <c r="M792" s="13">
        <f>IF(line_productivity[[#This Row],[Total downtime in min]]&gt;85,85,line_productivity[[#This Row],[Total downtime in min]])</f>
        <v>76.2</v>
      </c>
      <c r="N792" s="9">
        <f>line_productivity[[#This Row],[total downtime in min 2]]/60</f>
        <v>1.27</v>
      </c>
      <c r="O792" s="9">
        <f>IF(line_productivity[[#This Row],[total downtime in hrs]]&gt;line_productivity[[#This Row],[working hours of operator]],line_productivity[[#This Row],[working hours of operator]],line_productivity[[#This Row],[total downtime in hrs]])</f>
        <v>1.27</v>
      </c>
      <c r="P792" s="9">
        <f>IF(line_productivity[[#This Row],[working hours of operator]]=line_productivity[[#This Row],[total downtime in hr2]],(line_productivity[[#This Row],[working hours of operator]]+line_productivity[[#This Row],[total downtime in hr2]])*0.9,line_productivity[[#This Row],[working hours of operator]])</f>
        <v>2.6050722222222236</v>
      </c>
    </row>
    <row r="793" spans="1:16" x14ac:dyDescent="0.25">
      <c r="A793" s="10">
        <v>45726</v>
      </c>
      <c r="B793" t="s">
        <v>19</v>
      </c>
      <c r="C793" s="8">
        <v>422902</v>
      </c>
      <c r="D793" t="s">
        <v>47</v>
      </c>
      <c r="E793" s="26" t="s">
        <v>1423</v>
      </c>
      <c r="F793" s="25" t="s">
        <v>1424</v>
      </c>
      <c r="G793" s="13">
        <v>1</v>
      </c>
      <c r="H793" s="13">
        <f>line_downtime[[#This Row],[total downtime in mins]]</f>
        <v>25.200000000000003</v>
      </c>
      <c r="I793" s="18" t="s">
        <v>76</v>
      </c>
      <c r="J793" t="str">
        <f t="shared" si="12"/>
        <v>Morning Shift</v>
      </c>
      <c r="K793" s="9">
        <f>IF(line_productivity[[#This Row],[End time]]&lt;line_productivity[[#This Row],[Start Time]],((line_productivity[[#This Row],[End time]]+1)-line_productivity[[#This Row],[Start Time]])*24,(line_productivity[[#This Row],[End time]]-line_productivity[[#This Row],[Start Time]])*24)</f>
        <v>2.6800044444444437</v>
      </c>
      <c r="L793" s="9">
        <f>MAX(0,line_productivity[[#This Row],[working hours3]]-line_productivity[[#This Row],[total downtime in hr2]])</f>
        <v>2.2600044444444438</v>
      </c>
      <c r="M793" s="13">
        <f>IF(line_productivity[[#This Row],[Total downtime in min]]&gt;85,85,line_productivity[[#This Row],[Total downtime in min]])</f>
        <v>25.200000000000003</v>
      </c>
      <c r="N793" s="9">
        <f>line_productivity[[#This Row],[total downtime in min 2]]/60</f>
        <v>0.42000000000000004</v>
      </c>
      <c r="O793" s="9">
        <f>IF(line_productivity[[#This Row],[total downtime in hrs]]&gt;line_productivity[[#This Row],[working hours of operator]],line_productivity[[#This Row],[working hours of operator]],line_productivity[[#This Row],[total downtime in hrs]])</f>
        <v>0.42000000000000004</v>
      </c>
      <c r="P793" s="9">
        <f>IF(line_productivity[[#This Row],[working hours of operator]]=line_productivity[[#This Row],[total downtime in hr2]],(line_productivity[[#This Row],[working hours of operator]]+line_productivity[[#This Row],[total downtime in hr2]])*0.9,line_productivity[[#This Row],[working hours of operator]])</f>
        <v>2.6800044444444437</v>
      </c>
    </row>
    <row r="794" spans="1:16" x14ac:dyDescent="0.25">
      <c r="A794" s="10">
        <v>45726</v>
      </c>
      <c r="B794" t="s">
        <v>20</v>
      </c>
      <c r="C794" s="8">
        <v>422903</v>
      </c>
      <c r="D794" t="s">
        <v>51</v>
      </c>
      <c r="E794" s="26" t="s">
        <v>1425</v>
      </c>
      <c r="F794" s="25" t="s">
        <v>1426</v>
      </c>
      <c r="G794" s="13">
        <v>1</v>
      </c>
      <c r="H794" s="13">
        <f>line_downtime[[#This Row],[total downtime in mins]]</f>
        <v>54.6</v>
      </c>
      <c r="I794" s="18" t="s">
        <v>68</v>
      </c>
      <c r="J794" t="str">
        <f t="shared" si="12"/>
        <v>Morning Shift</v>
      </c>
      <c r="K794" s="9">
        <f>IF(line_productivity[[#This Row],[End time]]&lt;line_productivity[[#This Row],[Start Time]],((line_productivity[[#This Row],[End time]]+1)-line_productivity[[#This Row],[Start Time]])*24,(line_productivity[[#This Row],[End time]]-line_productivity[[#This Row],[Start Time]])*24)</f>
        <v>2.649722222222223</v>
      </c>
      <c r="L794" s="9">
        <f>MAX(0,line_productivity[[#This Row],[working hours3]]-line_productivity[[#This Row],[total downtime in hr2]])</f>
        <v>1.7397222222222228</v>
      </c>
      <c r="M794" s="13">
        <f>IF(line_productivity[[#This Row],[Total downtime in min]]&gt;85,85,line_productivity[[#This Row],[Total downtime in min]])</f>
        <v>54.6</v>
      </c>
      <c r="N794" s="9">
        <f>line_productivity[[#This Row],[total downtime in min 2]]/60</f>
        <v>0.91</v>
      </c>
      <c r="O794" s="9">
        <f>IF(line_productivity[[#This Row],[total downtime in hrs]]&gt;line_productivity[[#This Row],[working hours of operator]],line_productivity[[#This Row],[working hours of operator]],line_productivity[[#This Row],[total downtime in hrs]])</f>
        <v>0.91</v>
      </c>
      <c r="P794" s="9">
        <f>IF(line_productivity[[#This Row],[working hours of operator]]=line_productivity[[#This Row],[total downtime in hr2]],(line_productivity[[#This Row],[working hours of operator]]+line_productivity[[#This Row],[total downtime in hr2]])*0.9,line_productivity[[#This Row],[working hours of operator]])</f>
        <v>2.649722222222223</v>
      </c>
    </row>
    <row r="795" spans="1:16" x14ac:dyDescent="0.25">
      <c r="A795" s="10">
        <v>45726</v>
      </c>
      <c r="B795" t="s">
        <v>21</v>
      </c>
      <c r="C795" s="8">
        <v>422904</v>
      </c>
      <c r="D795" t="s">
        <v>43</v>
      </c>
      <c r="E795" s="26" t="s">
        <v>1427</v>
      </c>
      <c r="F795" s="25" t="s">
        <v>1428</v>
      </c>
      <c r="G795" s="13">
        <v>1</v>
      </c>
      <c r="H795" s="13">
        <f>line_downtime[[#This Row],[total downtime in mins]]</f>
        <v>97.8</v>
      </c>
      <c r="I795" s="18" t="s">
        <v>99</v>
      </c>
      <c r="J795" t="str">
        <f t="shared" si="12"/>
        <v>Evening Shift</v>
      </c>
      <c r="K795" s="9">
        <f>IF(line_productivity[[#This Row],[End time]]&lt;line_productivity[[#This Row],[Start Time]],((line_productivity[[#This Row],[End time]]+1)-line_productivity[[#This Row],[Start Time]])*24,(line_productivity[[#This Row],[End time]]-line_productivity[[#This Row],[Start Time]])*24)</f>
        <v>2.177428611111111</v>
      </c>
      <c r="L795" s="9">
        <f>MAX(0,line_productivity[[#This Row],[working hours3]]-line_productivity[[#This Row],[total downtime in hr2]])</f>
        <v>0.76076194444444423</v>
      </c>
      <c r="M795" s="13">
        <f>IF(line_productivity[[#This Row],[Total downtime in min]]&gt;85,85,line_productivity[[#This Row],[Total downtime in min]])</f>
        <v>85</v>
      </c>
      <c r="N795" s="9">
        <f>line_productivity[[#This Row],[total downtime in min 2]]/60</f>
        <v>1.4166666666666667</v>
      </c>
      <c r="O795" s="9">
        <f>IF(line_productivity[[#This Row],[total downtime in hrs]]&gt;line_productivity[[#This Row],[working hours of operator]],line_productivity[[#This Row],[working hours of operator]],line_productivity[[#This Row],[total downtime in hrs]])</f>
        <v>1.4166666666666667</v>
      </c>
      <c r="P795" s="9">
        <f>IF(line_productivity[[#This Row],[working hours of operator]]=line_productivity[[#This Row],[total downtime in hr2]],(line_productivity[[#This Row],[working hours of operator]]+line_productivity[[#This Row],[total downtime in hr2]])*0.9,line_productivity[[#This Row],[working hours of operator]])</f>
        <v>2.177428611111111</v>
      </c>
    </row>
    <row r="796" spans="1:16" x14ac:dyDescent="0.25">
      <c r="A796" s="10">
        <v>45727</v>
      </c>
      <c r="B796" t="s">
        <v>22</v>
      </c>
      <c r="C796" s="8">
        <v>422905</v>
      </c>
      <c r="D796" t="s">
        <v>44</v>
      </c>
      <c r="E796" s="26" t="s">
        <v>126</v>
      </c>
      <c r="F796" s="25" t="s">
        <v>1429</v>
      </c>
      <c r="G796" s="13">
        <v>1</v>
      </c>
      <c r="H796" s="13">
        <f>line_downtime[[#This Row],[total downtime in mins]]</f>
        <v>20.400000000000002</v>
      </c>
      <c r="I796" s="18" t="s">
        <v>107</v>
      </c>
      <c r="J796" t="str">
        <f t="shared" si="12"/>
        <v>Morning Shift</v>
      </c>
      <c r="K796" s="9">
        <f>IF(line_productivity[[#This Row],[End time]]&lt;line_productivity[[#This Row],[Start Time]],((line_productivity[[#This Row],[End time]]+1)-line_productivity[[#This Row],[Start Time]])*24,(line_productivity[[#This Row],[End time]]-line_productivity[[#This Row],[Start Time]])*24)</f>
        <v>2.6791644444444449</v>
      </c>
      <c r="L796" s="9">
        <f>MAX(0,line_productivity[[#This Row],[working hours3]]-line_productivity[[#This Row],[total downtime in hr2]])</f>
        <v>2.339164444444445</v>
      </c>
      <c r="M796" s="13">
        <f>IF(line_productivity[[#This Row],[Total downtime in min]]&gt;85,85,line_productivity[[#This Row],[Total downtime in min]])</f>
        <v>20.400000000000002</v>
      </c>
      <c r="N796" s="9">
        <f>line_productivity[[#This Row],[total downtime in min 2]]/60</f>
        <v>0.34</v>
      </c>
      <c r="O796" s="9">
        <f>IF(line_productivity[[#This Row],[total downtime in hrs]]&gt;line_productivity[[#This Row],[working hours of operator]],line_productivity[[#This Row],[working hours of operator]],line_productivity[[#This Row],[total downtime in hrs]])</f>
        <v>0.34</v>
      </c>
      <c r="P796" s="9">
        <f>IF(line_productivity[[#This Row],[working hours of operator]]=line_productivity[[#This Row],[total downtime in hr2]],(line_productivity[[#This Row],[working hours of operator]]+line_productivity[[#This Row],[total downtime in hr2]])*0.9,line_productivity[[#This Row],[working hours of operator]])</f>
        <v>2.6791644444444449</v>
      </c>
    </row>
    <row r="797" spans="1:16" x14ac:dyDescent="0.25">
      <c r="A797" s="10">
        <v>45727</v>
      </c>
      <c r="B797" t="s">
        <v>23</v>
      </c>
      <c r="C797" s="8">
        <v>422906</v>
      </c>
      <c r="D797" t="s">
        <v>44</v>
      </c>
      <c r="E797" s="26" t="s">
        <v>1430</v>
      </c>
      <c r="F797" s="25" t="s">
        <v>1431</v>
      </c>
      <c r="G797" s="13">
        <v>1.6333333333333331</v>
      </c>
      <c r="H797" s="13">
        <f>line_downtime[[#This Row],[total downtime in mins]]</f>
        <v>10.199999999999999</v>
      </c>
      <c r="I797" s="18" t="s">
        <v>74</v>
      </c>
      <c r="J797" t="str">
        <f t="shared" si="12"/>
        <v>Morning Shift</v>
      </c>
      <c r="K797" s="9">
        <f>IF(line_productivity[[#This Row],[End time]]&lt;line_productivity[[#This Row],[Start Time]],((line_productivity[[#This Row],[End time]]+1)-line_productivity[[#This Row],[Start Time]])*24,(line_productivity[[#This Row],[End time]]-line_productivity[[#This Row],[Start Time]])*24)</f>
        <v>2.9594547222222221</v>
      </c>
      <c r="L797" s="9">
        <f>MAX(0,line_productivity[[#This Row],[working hours3]]-line_productivity[[#This Row],[total downtime in hr2]])</f>
        <v>2.7894547222222221</v>
      </c>
      <c r="M797" s="13">
        <f>IF(line_productivity[[#This Row],[Total downtime in min]]&gt;85,85,line_productivity[[#This Row],[Total downtime in min]])</f>
        <v>10.199999999999999</v>
      </c>
      <c r="N797" s="9">
        <f>line_productivity[[#This Row],[total downtime in min 2]]/60</f>
        <v>0.16999999999999998</v>
      </c>
      <c r="O797" s="9">
        <f>IF(line_productivity[[#This Row],[total downtime in hrs]]&gt;line_productivity[[#This Row],[working hours of operator]],line_productivity[[#This Row],[working hours of operator]],line_productivity[[#This Row],[total downtime in hrs]])</f>
        <v>0.16999999999999998</v>
      </c>
      <c r="P797" s="9">
        <f>IF(line_productivity[[#This Row],[working hours of operator]]=line_productivity[[#This Row],[total downtime in hr2]],(line_productivity[[#This Row],[working hours of operator]]+line_productivity[[#This Row],[total downtime in hr2]])*0.9,line_productivity[[#This Row],[working hours of operator]])</f>
        <v>2.9594547222222221</v>
      </c>
    </row>
    <row r="798" spans="1:16" x14ac:dyDescent="0.25">
      <c r="A798" s="10">
        <v>45727</v>
      </c>
      <c r="B798" t="s">
        <v>20</v>
      </c>
      <c r="C798" s="8">
        <v>422907</v>
      </c>
      <c r="D798" t="s">
        <v>46</v>
      </c>
      <c r="E798" s="26" t="s">
        <v>1432</v>
      </c>
      <c r="F798" s="25" t="s">
        <v>1433</v>
      </c>
      <c r="G798" s="13">
        <v>1</v>
      </c>
      <c r="H798" s="13">
        <f>line_downtime[[#This Row],[total downtime in mins]]</f>
        <v>33.599999999999994</v>
      </c>
      <c r="I798" s="18" t="s">
        <v>76</v>
      </c>
      <c r="J798" t="str">
        <f t="shared" si="12"/>
        <v>Morning Shift</v>
      </c>
      <c r="K798" s="9">
        <f>IF(line_productivity[[#This Row],[End time]]&lt;line_productivity[[#This Row],[Start Time]],((line_productivity[[#This Row],[End time]]+1)-line_productivity[[#This Row],[Start Time]])*24,(line_productivity[[#This Row],[End time]]-line_productivity[[#This Row],[Start Time]])*24)</f>
        <v>2.0883133333333332</v>
      </c>
      <c r="L798" s="9">
        <f>MAX(0,line_productivity[[#This Row],[working hours3]]-line_productivity[[#This Row],[total downtime in hr2]])</f>
        <v>1.5283133333333332</v>
      </c>
      <c r="M798" s="13">
        <f>IF(line_productivity[[#This Row],[Total downtime in min]]&gt;85,85,line_productivity[[#This Row],[Total downtime in min]])</f>
        <v>33.599999999999994</v>
      </c>
      <c r="N798" s="9">
        <f>line_productivity[[#This Row],[total downtime in min 2]]/60</f>
        <v>0.55999999999999994</v>
      </c>
      <c r="O798" s="9">
        <f>IF(line_productivity[[#This Row],[total downtime in hrs]]&gt;line_productivity[[#This Row],[working hours of operator]],line_productivity[[#This Row],[working hours of operator]],line_productivity[[#This Row],[total downtime in hrs]])</f>
        <v>0.55999999999999994</v>
      </c>
      <c r="P798" s="9">
        <f>IF(line_productivity[[#This Row],[working hours of operator]]=line_productivity[[#This Row],[total downtime in hr2]],(line_productivity[[#This Row],[working hours of operator]]+line_productivity[[#This Row],[total downtime in hr2]])*0.9,line_productivity[[#This Row],[working hours of operator]])</f>
        <v>2.0883133333333332</v>
      </c>
    </row>
    <row r="799" spans="1:16" x14ac:dyDescent="0.25">
      <c r="A799" s="10">
        <v>45727</v>
      </c>
      <c r="B799" t="s">
        <v>23</v>
      </c>
      <c r="C799" s="8">
        <v>422908</v>
      </c>
      <c r="D799" t="s">
        <v>51</v>
      </c>
      <c r="E799" s="26" t="s">
        <v>1434</v>
      </c>
      <c r="F799" s="25" t="s">
        <v>1435</v>
      </c>
      <c r="G799" s="13">
        <v>1.6333333333333331</v>
      </c>
      <c r="H799" s="13">
        <f>line_downtime[[#This Row],[total downtime in mins]]</f>
        <v>70.800000000000011</v>
      </c>
      <c r="I799" s="18" t="s">
        <v>109</v>
      </c>
      <c r="J799" t="str">
        <f t="shared" si="12"/>
        <v>Evening Shift</v>
      </c>
      <c r="K799" s="9">
        <f>IF(line_productivity[[#This Row],[End time]]&lt;line_productivity[[#This Row],[Start Time]],((line_productivity[[#This Row],[End time]]+1)-line_productivity[[#This Row],[Start Time]])*24,(line_productivity[[#This Row],[End time]]-line_productivity[[#This Row],[Start Time]])*24)</f>
        <v>2.6442088888888895</v>
      </c>
      <c r="L799" s="9">
        <f>MAX(0,line_productivity[[#This Row],[working hours3]]-line_productivity[[#This Row],[total downtime in hr2]])</f>
        <v>1.4642088888888893</v>
      </c>
      <c r="M799" s="13">
        <f>IF(line_productivity[[#This Row],[Total downtime in min]]&gt;85,85,line_productivity[[#This Row],[Total downtime in min]])</f>
        <v>70.800000000000011</v>
      </c>
      <c r="N799" s="9">
        <f>line_productivity[[#This Row],[total downtime in min 2]]/60</f>
        <v>1.1800000000000002</v>
      </c>
      <c r="O799" s="9">
        <f>IF(line_productivity[[#This Row],[total downtime in hrs]]&gt;line_productivity[[#This Row],[working hours of operator]],line_productivity[[#This Row],[working hours of operator]],line_productivity[[#This Row],[total downtime in hrs]])</f>
        <v>1.1800000000000002</v>
      </c>
      <c r="P799" s="9">
        <f>IF(line_productivity[[#This Row],[working hours of operator]]=line_productivity[[#This Row],[total downtime in hr2]],(line_productivity[[#This Row],[working hours of operator]]+line_productivity[[#This Row],[total downtime in hr2]])*0.9,line_productivity[[#This Row],[working hours of operator]])</f>
        <v>2.6442088888888895</v>
      </c>
    </row>
    <row r="800" spans="1:16" x14ac:dyDescent="0.25">
      <c r="A800" s="10">
        <v>45728</v>
      </c>
      <c r="B800" t="s">
        <v>22</v>
      </c>
      <c r="C800" s="8">
        <v>422909</v>
      </c>
      <c r="D800" t="s">
        <v>48</v>
      </c>
      <c r="E800" s="26" t="s">
        <v>126</v>
      </c>
      <c r="F800" s="25" t="s">
        <v>1436</v>
      </c>
      <c r="G800" s="13">
        <v>1</v>
      </c>
      <c r="H800" s="13">
        <f>line_downtime[[#This Row],[total downtime in mins]]</f>
        <v>53.400000000000006</v>
      </c>
      <c r="I800" s="18" t="s">
        <v>72</v>
      </c>
      <c r="J800" t="str">
        <f t="shared" si="12"/>
        <v>Morning Shift</v>
      </c>
      <c r="K800" s="9">
        <f>IF(line_productivity[[#This Row],[End time]]&lt;line_productivity[[#This Row],[Start Time]],((line_productivity[[#This Row],[End time]]+1)-line_productivity[[#This Row],[Start Time]])*24,(line_productivity[[#This Row],[End time]]-line_productivity[[#This Row],[Start Time]])*24)</f>
        <v>2.2041169444444453</v>
      </c>
      <c r="L800" s="9">
        <f>MAX(0,line_productivity[[#This Row],[working hours3]]-line_productivity[[#This Row],[total downtime in hr2]])</f>
        <v>1.3141169444444452</v>
      </c>
      <c r="M800" s="13">
        <f>IF(line_productivity[[#This Row],[Total downtime in min]]&gt;85,85,line_productivity[[#This Row],[Total downtime in min]])</f>
        <v>53.400000000000006</v>
      </c>
      <c r="N800" s="9">
        <f>line_productivity[[#This Row],[total downtime in min 2]]/60</f>
        <v>0.89000000000000012</v>
      </c>
      <c r="O800" s="9">
        <f>IF(line_productivity[[#This Row],[total downtime in hrs]]&gt;line_productivity[[#This Row],[working hours of operator]],line_productivity[[#This Row],[working hours of operator]],line_productivity[[#This Row],[total downtime in hrs]])</f>
        <v>0.89000000000000012</v>
      </c>
      <c r="P800" s="9">
        <f>IF(line_productivity[[#This Row],[working hours of operator]]=line_productivity[[#This Row],[total downtime in hr2]],(line_productivity[[#This Row],[working hours of operator]]+line_productivity[[#This Row],[total downtime in hr2]])*0.9,line_productivity[[#This Row],[working hours of operator]])</f>
        <v>2.2041169444444453</v>
      </c>
    </row>
    <row r="801" spans="1:16" x14ac:dyDescent="0.25">
      <c r="A801" s="10">
        <v>45728</v>
      </c>
      <c r="B801" t="s">
        <v>20</v>
      </c>
      <c r="C801" s="8">
        <v>422910</v>
      </c>
      <c r="D801" t="s">
        <v>45</v>
      </c>
      <c r="E801" s="26" t="s">
        <v>1437</v>
      </c>
      <c r="F801" s="25" t="s">
        <v>1438</v>
      </c>
      <c r="G801" s="13">
        <v>1</v>
      </c>
      <c r="H801" s="13">
        <f>line_downtime[[#This Row],[total downtime in mins]]</f>
        <v>31.200000000000003</v>
      </c>
      <c r="I801" s="18" t="s">
        <v>99</v>
      </c>
      <c r="J801" t="str">
        <f t="shared" si="12"/>
        <v>Morning Shift</v>
      </c>
      <c r="K801" s="9">
        <f>IF(line_productivity[[#This Row],[End time]]&lt;line_productivity[[#This Row],[Start Time]],((line_productivity[[#This Row],[End time]]+1)-line_productivity[[#This Row],[Start Time]])*24,(line_productivity[[#This Row],[End time]]-line_productivity[[#This Row],[Start Time]])*24)</f>
        <v>2.3327813888888893</v>
      </c>
      <c r="L801" s="9">
        <f>MAX(0,line_productivity[[#This Row],[working hours3]]-line_productivity[[#This Row],[total downtime in hr2]])</f>
        <v>1.8127813888888893</v>
      </c>
      <c r="M801" s="13">
        <f>IF(line_productivity[[#This Row],[Total downtime in min]]&gt;85,85,line_productivity[[#This Row],[Total downtime in min]])</f>
        <v>31.200000000000003</v>
      </c>
      <c r="N801" s="9">
        <f>line_productivity[[#This Row],[total downtime in min 2]]/60</f>
        <v>0.52</v>
      </c>
      <c r="O801" s="9">
        <f>IF(line_productivity[[#This Row],[total downtime in hrs]]&gt;line_productivity[[#This Row],[working hours of operator]],line_productivity[[#This Row],[working hours of operator]],line_productivity[[#This Row],[total downtime in hrs]])</f>
        <v>0.52</v>
      </c>
      <c r="P801" s="9">
        <f>IF(line_productivity[[#This Row],[working hours of operator]]=line_productivity[[#This Row],[total downtime in hr2]],(line_productivity[[#This Row],[working hours of operator]]+line_productivity[[#This Row],[total downtime in hr2]])*0.9,line_productivity[[#This Row],[working hours of operator]])</f>
        <v>2.3327813888888893</v>
      </c>
    </row>
    <row r="802" spans="1:16" x14ac:dyDescent="0.25">
      <c r="A802" s="10">
        <v>45728</v>
      </c>
      <c r="B802" t="s">
        <v>19</v>
      </c>
      <c r="C802" s="8">
        <v>422911</v>
      </c>
      <c r="D802" t="s">
        <v>44</v>
      </c>
      <c r="E802" s="26" t="s">
        <v>1439</v>
      </c>
      <c r="F802" s="25" t="s">
        <v>1440</v>
      </c>
      <c r="G802" s="13">
        <v>1</v>
      </c>
      <c r="H802" s="13">
        <f>line_downtime[[#This Row],[total downtime in mins]]</f>
        <v>18</v>
      </c>
      <c r="I802" s="18" t="s">
        <v>76</v>
      </c>
      <c r="J802" t="str">
        <f t="shared" si="12"/>
        <v>Morning Shift</v>
      </c>
      <c r="K802" s="9">
        <f>IF(line_productivity[[#This Row],[End time]]&lt;line_productivity[[#This Row],[Start Time]],((line_productivity[[#This Row],[End time]]+1)-line_productivity[[#This Row],[Start Time]])*24,(line_productivity[[#This Row],[End time]]-line_productivity[[#This Row],[Start Time]])*24)</f>
        <v>2.1092938888888897</v>
      </c>
      <c r="L802" s="9">
        <f>MAX(0,line_productivity[[#This Row],[working hours3]]-line_productivity[[#This Row],[total downtime in hr2]])</f>
        <v>1.8092938888888896</v>
      </c>
      <c r="M802" s="13">
        <f>IF(line_productivity[[#This Row],[Total downtime in min]]&gt;85,85,line_productivity[[#This Row],[Total downtime in min]])</f>
        <v>18</v>
      </c>
      <c r="N802" s="9">
        <f>line_productivity[[#This Row],[total downtime in min 2]]/60</f>
        <v>0.3</v>
      </c>
      <c r="O802" s="9">
        <f>IF(line_productivity[[#This Row],[total downtime in hrs]]&gt;line_productivity[[#This Row],[working hours of operator]],line_productivity[[#This Row],[working hours of operator]],line_productivity[[#This Row],[total downtime in hrs]])</f>
        <v>0.3</v>
      </c>
      <c r="P802" s="9">
        <f>IF(line_productivity[[#This Row],[working hours of operator]]=line_productivity[[#This Row],[total downtime in hr2]],(line_productivity[[#This Row],[working hours of operator]]+line_productivity[[#This Row],[total downtime in hr2]])*0.9,line_productivity[[#This Row],[working hours of operator]])</f>
        <v>2.1092938888888897</v>
      </c>
    </row>
    <row r="803" spans="1:16" x14ac:dyDescent="0.25">
      <c r="A803" s="10">
        <v>45728</v>
      </c>
      <c r="B803" t="s">
        <v>18</v>
      </c>
      <c r="C803" s="8">
        <v>422912</v>
      </c>
      <c r="D803" t="s">
        <v>50</v>
      </c>
      <c r="E803" s="26" t="s">
        <v>1441</v>
      </c>
      <c r="F803" s="25" t="s">
        <v>1442</v>
      </c>
      <c r="G803" s="13">
        <v>1</v>
      </c>
      <c r="H803" s="13">
        <f>line_downtime[[#This Row],[total downtime in mins]]</f>
        <v>7.1999999999999993</v>
      </c>
      <c r="I803" s="18" t="s">
        <v>76</v>
      </c>
      <c r="J803" t="str">
        <f t="shared" si="12"/>
        <v>Evening Shift</v>
      </c>
      <c r="K803" s="9">
        <f>IF(line_productivity[[#This Row],[End time]]&lt;line_productivity[[#This Row],[Start Time]],((line_productivity[[#This Row],[End time]]+1)-line_productivity[[#This Row],[Start Time]])*24,(line_productivity[[#This Row],[End time]]-line_productivity[[#This Row],[Start Time]])*24)</f>
        <v>2.8887027777777767</v>
      </c>
      <c r="L803" s="9">
        <f>MAX(0,line_productivity[[#This Row],[working hours3]]-line_productivity[[#This Row],[total downtime in hr2]])</f>
        <v>2.7687027777777766</v>
      </c>
      <c r="M803" s="13">
        <f>IF(line_productivity[[#This Row],[Total downtime in min]]&gt;85,85,line_productivity[[#This Row],[Total downtime in min]])</f>
        <v>7.1999999999999993</v>
      </c>
      <c r="N803" s="9">
        <f>line_productivity[[#This Row],[total downtime in min 2]]/60</f>
        <v>0.11999999999999998</v>
      </c>
      <c r="O803" s="9">
        <f>IF(line_productivity[[#This Row],[total downtime in hrs]]&gt;line_productivity[[#This Row],[working hours of operator]],line_productivity[[#This Row],[working hours of operator]],line_productivity[[#This Row],[total downtime in hrs]])</f>
        <v>0.11999999999999998</v>
      </c>
      <c r="P803" s="9">
        <f>IF(line_productivity[[#This Row],[working hours of operator]]=line_productivity[[#This Row],[total downtime in hr2]],(line_productivity[[#This Row],[working hours of operator]]+line_productivity[[#This Row],[total downtime in hr2]])*0.9,line_productivity[[#This Row],[working hours of operator]])</f>
        <v>2.8887027777777767</v>
      </c>
    </row>
    <row r="804" spans="1:16" x14ac:dyDescent="0.25">
      <c r="A804" s="10">
        <v>45729</v>
      </c>
      <c r="B804" t="s">
        <v>21</v>
      </c>
      <c r="C804" s="8">
        <v>422913</v>
      </c>
      <c r="D804" t="s">
        <v>50</v>
      </c>
      <c r="E804" s="26" t="s">
        <v>126</v>
      </c>
      <c r="F804" s="25" t="s">
        <v>1443</v>
      </c>
      <c r="G804" s="13">
        <v>1</v>
      </c>
      <c r="H804" s="13">
        <f>line_downtime[[#This Row],[total downtime in mins]]</f>
        <v>9</v>
      </c>
      <c r="I804" s="18" t="s">
        <v>68</v>
      </c>
      <c r="J804" t="str">
        <f t="shared" si="12"/>
        <v>Morning Shift</v>
      </c>
      <c r="K804" s="9">
        <f>IF(line_productivity[[#This Row],[End time]]&lt;line_productivity[[#This Row],[Start Time]],((line_productivity[[#This Row],[End time]]+1)-line_productivity[[#This Row],[Start Time]])*24,(line_productivity[[#This Row],[End time]]-line_productivity[[#This Row],[Start Time]])*24)</f>
        <v>2.4401738888888884</v>
      </c>
      <c r="L804" s="9">
        <f>MAX(0,line_productivity[[#This Row],[working hours3]]-line_productivity[[#This Row],[total downtime in hr2]])</f>
        <v>2.2901738888888885</v>
      </c>
      <c r="M804" s="13">
        <f>IF(line_productivity[[#This Row],[Total downtime in min]]&gt;85,85,line_productivity[[#This Row],[Total downtime in min]])</f>
        <v>9</v>
      </c>
      <c r="N804" s="9">
        <f>line_productivity[[#This Row],[total downtime in min 2]]/60</f>
        <v>0.15</v>
      </c>
      <c r="O804" s="9">
        <f>IF(line_productivity[[#This Row],[total downtime in hrs]]&gt;line_productivity[[#This Row],[working hours of operator]],line_productivity[[#This Row],[working hours of operator]],line_productivity[[#This Row],[total downtime in hrs]])</f>
        <v>0.15</v>
      </c>
      <c r="P804" s="9">
        <f>IF(line_productivity[[#This Row],[working hours of operator]]=line_productivity[[#This Row],[total downtime in hr2]],(line_productivity[[#This Row],[working hours of operator]]+line_productivity[[#This Row],[total downtime in hr2]])*0.9,line_productivity[[#This Row],[working hours of operator]])</f>
        <v>2.4401738888888884</v>
      </c>
    </row>
    <row r="805" spans="1:16" x14ac:dyDescent="0.25">
      <c r="A805" s="10">
        <v>45729</v>
      </c>
      <c r="B805" t="s">
        <v>21</v>
      </c>
      <c r="C805" s="8">
        <v>422914</v>
      </c>
      <c r="D805" t="s">
        <v>45</v>
      </c>
      <c r="E805" s="26" t="s">
        <v>1444</v>
      </c>
      <c r="F805" s="25" t="s">
        <v>1445</v>
      </c>
      <c r="G805" s="13">
        <v>1</v>
      </c>
      <c r="H805" s="13">
        <f>line_downtime[[#This Row],[total downtime in mins]]</f>
        <v>13.8</v>
      </c>
      <c r="I805" s="18" t="s">
        <v>117</v>
      </c>
      <c r="J805" t="str">
        <f t="shared" si="12"/>
        <v>Morning Shift</v>
      </c>
      <c r="K805" s="9">
        <f>IF(line_productivity[[#This Row],[End time]]&lt;line_productivity[[#This Row],[Start Time]],((line_productivity[[#This Row],[End time]]+1)-line_productivity[[#This Row],[Start Time]])*24,(line_productivity[[#This Row],[End time]]-line_productivity[[#This Row],[Start Time]])*24)</f>
        <v>2.5402219444444469</v>
      </c>
      <c r="L805" s="9">
        <f>MAX(0,line_productivity[[#This Row],[working hours3]]-line_productivity[[#This Row],[total downtime in hr2]])</f>
        <v>2.310221944444447</v>
      </c>
      <c r="M805" s="13">
        <f>IF(line_productivity[[#This Row],[Total downtime in min]]&gt;85,85,line_productivity[[#This Row],[Total downtime in min]])</f>
        <v>13.8</v>
      </c>
      <c r="N805" s="9">
        <f>line_productivity[[#This Row],[total downtime in min 2]]/60</f>
        <v>0.23</v>
      </c>
      <c r="O805" s="9">
        <f>IF(line_productivity[[#This Row],[total downtime in hrs]]&gt;line_productivity[[#This Row],[working hours of operator]],line_productivity[[#This Row],[working hours of operator]],line_productivity[[#This Row],[total downtime in hrs]])</f>
        <v>0.23</v>
      </c>
      <c r="P805" s="9">
        <f>IF(line_productivity[[#This Row],[working hours of operator]]=line_productivity[[#This Row],[total downtime in hr2]],(line_productivity[[#This Row],[working hours of operator]]+line_productivity[[#This Row],[total downtime in hr2]])*0.9,line_productivity[[#This Row],[working hours of operator]])</f>
        <v>2.5402219444444469</v>
      </c>
    </row>
    <row r="806" spans="1:16" x14ac:dyDescent="0.25">
      <c r="A806" s="10">
        <v>45729</v>
      </c>
      <c r="B806" t="s">
        <v>19</v>
      </c>
      <c r="C806" s="8">
        <v>422915</v>
      </c>
      <c r="D806" t="s">
        <v>46</v>
      </c>
      <c r="E806" s="26" t="s">
        <v>1446</v>
      </c>
      <c r="F806" s="25" t="s">
        <v>1447</v>
      </c>
      <c r="G806" s="13">
        <v>1</v>
      </c>
      <c r="H806" s="13">
        <f>line_downtime[[#This Row],[total downtime in mins]]</f>
        <v>20.399999999999999</v>
      </c>
      <c r="I806" s="18" t="s">
        <v>74</v>
      </c>
      <c r="J806" t="str">
        <f t="shared" si="12"/>
        <v>Morning Shift</v>
      </c>
      <c r="K806" s="9">
        <f>IF(line_productivity[[#This Row],[End time]]&lt;line_productivity[[#This Row],[Start Time]],((line_productivity[[#This Row],[End time]]+1)-line_productivity[[#This Row],[Start Time]])*24,(line_productivity[[#This Row],[End time]]-line_productivity[[#This Row],[Start Time]])*24)</f>
        <v>2.8527488888888888</v>
      </c>
      <c r="L806" s="9">
        <f>MAX(0,line_productivity[[#This Row],[working hours3]]-line_productivity[[#This Row],[total downtime in hr2]])</f>
        <v>2.5127488888888889</v>
      </c>
      <c r="M806" s="13">
        <f>IF(line_productivity[[#This Row],[Total downtime in min]]&gt;85,85,line_productivity[[#This Row],[Total downtime in min]])</f>
        <v>20.399999999999999</v>
      </c>
      <c r="N806" s="9">
        <f>line_productivity[[#This Row],[total downtime in min 2]]/60</f>
        <v>0.33999999999999997</v>
      </c>
      <c r="O806" s="9">
        <f>IF(line_productivity[[#This Row],[total downtime in hrs]]&gt;line_productivity[[#This Row],[working hours of operator]],line_productivity[[#This Row],[working hours of operator]],line_productivity[[#This Row],[total downtime in hrs]])</f>
        <v>0.33999999999999997</v>
      </c>
      <c r="P806" s="9">
        <f>IF(line_productivity[[#This Row],[working hours of operator]]=line_productivity[[#This Row],[total downtime in hr2]],(line_productivity[[#This Row],[working hours of operator]]+line_productivity[[#This Row],[total downtime in hr2]])*0.9,line_productivity[[#This Row],[working hours of operator]])</f>
        <v>2.8527488888888888</v>
      </c>
    </row>
    <row r="807" spans="1:16" x14ac:dyDescent="0.25">
      <c r="A807" s="10">
        <v>45729</v>
      </c>
      <c r="B807" t="s">
        <v>21</v>
      </c>
      <c r="C807" s="8">
        <v>422916</v>
      </c>
      <c r="D807" t="s">
        <v>44</v>
      </c>
      <c r="E807" s="26" t="s">
        <v>1448</v>
      </c>
      <c r="F807" s="25" t="s">
        <v>1449</v>
      </c>
      <c r="G807" s="13">
        <v>1</v>
      </c>
      <c r="H807" s="13">
        <f>line_downtime[[#This Row],[total downtime in mins]]</f>
        <v>23.400000000000002</v>
      </c>
      <c r="I807" s="18" t="s">
        <v>83</v>
      </c>
      <c r="J807" t="str">
        <f t="shared" si="12"/>
        <v>Morning Shift</v>
      </c>
      <c r="K807" s="9">
        <f>IF(line_productivity[[#This Row],[End time]]&lt;line_productivity[[#This Row],[Start Time]],((line_productivity[[#This Row],[End time]]+1)-line_productivity[[#This Row],[Start Time]])*24,(line_productivity[[#This Row],[End time]]-line_productivity[[#This Row],[Start Time]])*24)</f>
        <v>2.8375299999999988</v>
      </c>
      <c r="L807" s="9">
        <f>MAX(0,line_productivity[[#This Row],[working hours3]]-line_productivity[[#This Row],[total downtime in hr2]])</f>
        <v>2.4475299999999987</v>
      </c>
      <c r="M807" s="13">
        <f>IF(line_productivity[[#This Row],[Total downtime in min]]&gt;85,85,line_productivity[[#This Row],[Total downtime in min]])</f>
        <v>23.400000000000002</v>
      </c>
      <c r="N807" s="9">
        <f>line_productivity[[#This Row],[total downtime in min 2]]/60</f>
        <v>0.39</v>
      </c>
      <c r="O807" s="9">
        <f>IF(line_productivity[[#This Row],[total downtime in hrs]]&gt;line_productivity[[#This Row],[working hours of operator]],line_productivity[[#This Row],[working hours of operator]],line_productivity[[#This Row],[total downtime in hrs]])</f>
        <v>0.39</v>
      </c>
      <c r="P807" s="9">
        <f>IF(line_productivity[[#This Row],[working hours of operator]]=line_productivity[[#This Row],[total downtime in hr2]],(line_productivity[[#This Row],[working hours of operator]]+line_productivity[[#This Row],[total downtime in hr2]])*0.9,line_productivity[[#This Row],[working hours of operator]])</f>
        <v>2.8375299999999988</v>
      </c>
    </row>
    <row r="808" spans="1:16" x14ac:dyDescent="0.25">
      <c r="A808" s="10">
        <v>45730</v>
      </c>
      <c r="B808" t="s">
        <v>23</v>
      </c>
      <c r="C808" s="8">
        <v>422917</v>
      </c>
      <c r="D808" t="s">
        <v>49</v>
      </c>
      <c r="E808" s="26" t="s">
        <v>126</v>
      </c>
      <c r="F808" s="25" t="s">
        <v>1450</v>
      </c>
      <c r="G808" s="13">
        <v>1.6333333333333331</v>
      </c>
      <c r="H808" s="13">
        <f>line_downtime[[#This Row],[total downtime in mins]]</f>
        <v>8.3999999999999986</v>
      </c>
      <c r="I808" s="18" t="s">
        <v>111</v>
      </c>
      <c r="J808" t="str">
        <f t="shared" si="12"/>
        <v>Morning Shift</v>
      </c>
      <c r="K808" s="9">
        <f>IF(line_productivity[[#This Row],[End time]]&lt;line_productivity[[#This Row],[Start Time]],((line_productivity[[#This Row],[End time]]+1)-line_productivity[[#This Row],[Start Time]])*24,(line_productivity[[#This Row],[End time]]-line_productivity[[#This Row],[Start Time]])*24)</f>
        <v>2.7788572222222223</v>
      </c>
      <c r="L808" s="9">
        <f>MAX(0,line_productivity[[#This Row],[working hours3]]-line_productivity[[#This Row],[total downtime in hr2]])</f>
        <v>2.6388572222222222</v>
      </c>
      <c r="M808" s="13">
        <f>IF(line_productivity[[#This Row],[Total downtime in min]]&gt;85,85,line_productivity[[#This Row],[Total downtime in min]])</f>
        <v>8.3999999999999986</v>
      </c>
      <c r="N808" s="9">
        <f>line_productivity[[#This Row],[total downtime in min 2]]/60</f>
        <v>0.13999999999999999</v>
      </c>
      <c r="O808" s="9">
        <f>IF(line_productivity[[#This Row],[total downtime in hrs]]&gt;line_productivity[[#This Row],[working hours of operator]],line_productivity[[#This Row],[working hours of operator]],line_productivity[[#This Row],[total downtime in hrs]])</f>
        <v>0.13999999999999999</v>
      </c>
      <c r="P808" s="9">
        <f>IF(line_productivity[[#This Row],[working hours of operator]]=line_productivity[[#This Row],[total downtime in hr2]],(line_productivity[[#This Row],[working hours of operator]]+line_productivity[[#This Row],[total downtime in hr2]])*0.9,line_productivity[[#This Row],[working hours of operator]])</f>
        <v>2.7788572222222223</v>
      </c>
    </row>
    <row r="809" spans="1:16" x14ac:dyDescent="0.25">
      <c r="A809" s="10">
        <v>45730</v>
      </c>
      <c r="B809" t="s">
        <v>22</v>
      </c>
      <c r="C809" s="8">
        <v>422918</v>
      </c>
      <c r="D809" t="s">
        <v>46</v>
      </c>
      <c r="E809" s="26" t="s">
        <v>1451</v>
      </c>
      <c r="F809" s="25" t="s">
        <v>1452</v>
      </c>
      <c r="G809" s="13">
        <v>1</v>
      </c>
      <c r="H809" s="13">
        <f>line_downtime[[#This Row],[total downtime in mins]]</f>
        <v>15</v>
      </c>
      <c r="I809" s="18" t="s">
        <v>70</v>
      </c>
      <c r="J809" t="str">
        <f t="shared" si="12"/>
        <v>Morning Shift</v>
      </c>
      <c r="K809" s="9">
        <f>IF(line_productivity[[#This Row],[End time]]&lt;line_productivity[[#This Row],[Start Time]],((line_productivity[[#This Row],[End time]]+1)-line_productivity[[#This Row],[Start Time]])*24,(line_productivity[[#This Row],[End time]]-line_productivity[[#This Row],[Start Time]])*24)</f>
        <v>2.1809497222222225</v>
      </c>
      <c r="L809" s="9">
        <f>MAX(0,line_productivity[[#This Row],[working hours3]]-line_productivity[[#This Row],[total downtime in hr2]])</f>
        <v>1.9309497222222225</v>
      </c>
      <c r="M809" s="13">
        <f>IF(line_productivity[[#This Row],[Total downtime in min]]&gt;85,85,line_productivity[[#This Row],[Total downtime in min]])</f>
        <v>15</v>
      </c>
      <c r="N809" s="9">
        <f>line_productivity[[#This Row],[total downtime in min 2]]/60</f>
        <v>0.25</v>
      </c>
      <c r="O809" s="9">
        <f>IF(line_productivity[[#This Row],[total downtime in hrs]]&gt;line_productivity[[#This Row],[working hours of operator]],line_productivity[[#This Row],[working hours of operator]],line_productivity[[#This Row],[total downtime in hrs]])</f>
        <v>0.25</v>
      </c>
      <c r="P809" s="9">
        <f>IF(line_productivity[[#This Row],[working hours of operator]]=line_productivity[[#This Row],[total downtime in hr2]],(line_productivity[[#This Row],[working hours of operator]]+line_productivity[[#This Row],[total downtime in hr2]])*0.9,line_productivity[[#This Row],[working hours of operator]])</f>
        <v>2.1809497222222225</v>
      </c>
    </row>
    <row r="810" spans="1:16" x14ac:dyDescent="0.25">
      <c r="A810" s="10">
        <v>45730</v>
      </c>
      <c r="B810" t="s">
        <v>19</v>
      </c>
      <c r="C810" s="8">
        <v>422919</v>
      </c>
      <c r="D810" t="s">
        <v>48</v>
      </c>
      <c r="E810" s="26" t="s">
        <v>1453</v>
      </c>
      <c r="F810" s="25" t="s">
        <v>1454</v>
      </c>
      <c r="G810" s="13">
        <v>1</v>
      </c>
      <c r="H810" s="13">
        <f>line_downtime[[#This Row],[total downtime in mins]]</f>
        <v>12.600000000000001</v>
      </c>
      <c r="I810" s="18" t="s">
        <v>88</v>
      </c>
      <c r="J810" t="str">
        <f t="shared" si="12"/>
        <v>Morning Shift</v>
      </c>
      <c r="K810" s="9">
        <f>IF(line_productivity[[#This Row],[End time]]&lt;line_productivity[[#This Row],[Start Time]],((line_productivity[[#This Row],[End time]]+1)-line_productivity[[#This Row],[Start Time]])*24,(line_productivity[[#This Row],[End time]]-line_productivity[[#This Row],[Start Time]])*24)</f>
        <v>2.7117130555555544</v>
      </c>
      <c r="L810" s="9">
        <f>MAX(0,line_productivity[[#This Row],[working hours3]]-line_productivity[[#This Row],[total downtime in hr2]])</f>
        <v>2.5017130555555545</v>
      </c>
      <c r="M810" s="13">
        <f>IF(line_productivity[[#This Row],[Total downtime in min]]&gt;85,85,line_productivity[[#This Row],[Total downtime in min]])</f>
        <v>12.600000000000001</v>
      </c>
      <c r="N810" s="9">
        <f>line_productivity[[#This Row],[total downtime in min 2]]/60</f>
        <v>0.21000000000000002</v>
      </c>
      <c r="O810" s="9">
        <f>IF(line_productivity[[#This Row],[total downtime in hrs]]&gt;line_productivity[[#This Row],[working hours of operator]],line_productivity[[#This Row],[working hours of operator]],line_productivity[[#This Row],[total downtime in hrs]])</f>
        <v>0.21000000000000002</v>
      </c>
      <c r="P810" s="9">
        <f>IF(line_productivity[[#This Row],[working hours of operator]]=line_productivity[[#This Row],[total downtime in hr2]],(line_productivity[[#This Row],[working hours of operator]]+line_productivity[[#This Row],[total downtime in hr2]])*0.9,line_productivity[[#This Row],[working hours of operator]])</f>
        <v>2.7117130555555544</v>
      </c>
    </row>
    <row r="811" spans="1:16" x14ac:dyDescent="0.25">
      <c r="A811" s="10">
        <v>45730</v>
      </c>
      <c r="B811" t="s">
        <v>23</v>
      </c>
      <c r="C811" s="8">
        <v>422920</v>
      </c>
      <c r="D811" t="s">
        <v>43</v>
      </c>
      <c r="E811" s="26" t="s">
        <v>1455</v>
      </c>
      <c r="F811" s="25" t="s">
        <v>1456</v>
      </c>
      <c r="G811" s="13">
        <v>1.6333333333333331</v>
      </c>
      <c r="H811" s="13">
        <f>line_downtime[[#This Row],[total downtime in mins]]</f>
        <v>67.2</v>
      </c>
      <c r="I811" s="18" t="s">
        <v>78</v>
      </c>
      <c r="J811" t="str">
        <f t="shared" si="12"/>
        <v>Evening Shift</v>
      </c>
      <c r="K811" s="9">
        <f>IF(line_productivity[[#This Row],[End time]]&lt;line_productivity[[#This Row],[Start Time]],((line_productivity[[#This Row],[End time]]+1)-line_productivity[[#This Row],[Start Time]])*24,(line_productivity[[#This Row],[End time]]-line_productivity[[#This Row],[Start Time]])*24)</f>
        <v>2.7775330555555566</v>
      </c>
      <c r="L811" s="9">
        <f>MAX(0,line_productivity[[#This Row],[working hours3]]-line_productivity[[#This Row],[total downtime in hr2]])</f>
        <v>1.6575330555555565</v>
      </c>
      <c r="M811" s="13">
        <f>IF(line_productivity[[#This Row],[Total downtime in min]]&gt;85,85,line_productivity[[#This Row],[Total downtime in min]])</f>
        <v>67.2</v>
      </c>
      <c r="N811" s="9">
        <f>line_productivity[[#This Row],[total downtime in min 2]]/60</f>
        <v>1.1200000000000001</v>
      </c>
      <c r="O811" s="9">
        <f>IF(line_productivity[[#This Row],[total downtime in hrs]]&gt;line_productivity[[#This Row],[working hours of operator]],line_productivity[[#This Row],[working hours of operator]],line_productivity[[#This Row],[total downtime in hrs]])</f>
        <v>1.1200000000000001</v>
      </c>
      <c r="P811" s="9">
        <f>IF(line_productivity[[#This Row],[working hours of operator]]=line_productivity[[#This Row],[total downtime in hr2]],(line_productivity[[#This Row],[working hours of operator]]+line_productivity[[#This Row],[total downtime in hr2]])*0.9,line_productivity[[#This Row],[working hours of operator]])</f>
        <v>2.7775330555555566</v>
      </c>
    </row>
    <row r="812" spans="1:16" x14ac:dyDescent="0.25">
      <c r="A812" s="10">
        <v>45731</v>
      </c>
      <c r="B812" t="s">
        <v>22</v>
      </c>
      <c r="C812" s="8">
        <v>422921</v>
      </c>
      <c r="D812" t="s">
        <v>43</v>
      </c>
      <c r="E812" s="26" t="s">
        <v>126</v>
      </c>
      <c r="F812" s="25" t="s">
        <v>1457</v>
      </c>
      <c r="G812" s="13">
        <v>1</v>
      </c>
      <c r="H812" s="13">
        <f>line_downtime[[#This Row],[total downtime in mins]]</f>
        <v>42.6</v>
      </c>
      <c r="I812" s="18" t="s">
        <v>70</v>
      </c>
      <c r="J812" t="str">
        <f t="shared" si="12"/>
        <v>Morning Shift</v>
      </c>
      <c r="K812" s="9">
        <f>IF(line_productivity[[#This Row],[End time]]&lt;line_productivity[[#This Row],[Start Time]],((line_productivity[[#This Row],[End time]]+1)-line_productivity[[#This Row],[Start Time]])*24,(line_productivity[[#This Row],[End time]]-line_productivity[[#This Row],[Start Time]])*24)</f>
        <v>2.0589302777777774</v>
      </c>
      <c r="L812" s="9">
        <f>MAX(0,line_productivity[[#This Row],[working hours3]]-line_productivity[[#This Row],[total downtime in hr2]])</f>
        <v>1.3489302777777774</v>
      </c>
      <c r="M812" s="13">
        <f>IF(line_productivity[[#This Row],[Total downtime in min]]&gt;85,85,line_productivity[[#This Row],[Total downtime in min]])</f>
        <v>42.6</v>
      </c>
      <c r="N812" s="9">
        <f>line_productivity[[#This Row],[total downtime in min 2]]/60</f>
        <v>0.71000000000000008</v>
      </c>
      <c r="O812" s="9">
        <f>IF(line_productivity[[#This Row],[total downtime in hrs]]&gt;line_productivity[[#This Row],[working hours of operator]],line_productivity[[#This Row],[working hours of operator]],line_productivity[[#This Row],[total downtime in hrs]])</f>
        <v>0.71000000000000008</v>
      </c>
      <c r="P812" s="9">
        <f>IF(line_productivity[[#This Row],[working hours of operator]]=line_productivity[[#This Row],[total downtime in hr2]],(line_productivity[[#This Row],[working hours of operator]]+line_productivity[[#This Row],[total downtime in hr2]])*0.9,line_productivity[[#This Row],[working hours of operator]])</f>
        <v>2.0589302777777774</v>
      </c>
    </row>
    <row r="813" spans="1:16" x14ac:dyDescent="0.25">
      <c r="A813" s="10">
        <v>45731</v>
      </c>
      <c r="B813" t="s">
        <v>23</v>
      </c>
      <c r="C813" s="8">
        <v>422922</v>
      </c>
      <c r="D813" t="s">
        <v>47</v>
      </c>
      <c r="E813" s="26" t="s">
        <v>1458</v>
      </c>
      <c r="F813" s="25" t="s">
        <v>1459</v>
      </c>
      <c r="G813" s="13">
        <v>1.6333333333333331</v>
      </c>
      <c r="H813" s="13">
        <f>line_downtime[[#This Row],[total downtime in mins]]</f>
        <v>97.199999999999989</v>
      </c>
      <c r="I813" s="18" t="s">
        <v>81</v>
      </c>
      <c r="J813" t="str">
        <f t="shared" si="12"/>
        <v>Morning Shift</v>
      </c>
      <c r="K813" s="9">
        <f>IF(line_productivity[[#This Row],[End time]]&lt;line_productivity[[#This Row],[Start Time]],((line_productivity[[#This Row],[End time]]+1)-line_productivity[[#This Row],[Start Time]])*24,(line_productivity[[#This Row],[End time]]-line_productivity[[#This Row],[Start Time]])*24)</f>
        <v>3.0785480555555562</v>
      </c>
      <c r="L813" s="9">
        <f>MAX(0,line_productivity[[#This Row],[working hours3]]-line_productivity[[#This Row],[total downtime in hr2]])</f>
        <v>1.6618813888888895</v>
      </c>
      <c r="M813" s="13">
        <f>IF(line_productivity[[#This Row],[Total downtime in min]]&gt;85,85,line_productivity[[#This Row],[Total downtime in min]])</f>
        <v>85</v>
      </c>
      <c r="N813" s="9">
        <f>line_productivity[[#This Row],[total downtime in min 2]]/60</f>
        <v>1.4166666666666667</v>
      </c>
      <c r="O813" s="9">
        <f>IF(line_productivity[[#This Row],[total downtime in hrs]]&gt;line_productivity[[#This Row],[working hours of operator]],line_productivity[[#This Row],[working hours of operator]],line_productivity[[#This Row],[total downtime in hrs]])</f>
        <v>1.4166666666666667</v>
      </c>
      <c r="P813" s="9">
        <f>IF(line_productivity[[#This Row],[working hours of operator]]=line_productivity[[#This Row],[total downtime in hr2]],(line_productivity[[#This Row],[working hours of operator]]+line_productivity[[#This Row],[total downtime in hr2]])*0.9,line_productivity[[#This Row],[working hours of operator]])</f>
        <v>3.0785480555555562</v>
      </c>
    </row>
    <row r="814" spans="1:16" x14ac:dyDescent="0.25">
      <c r="A814" s="10">
        <v>45731</v>
      </c>
      <c r="B814" t="s">
        <v>21</v>
      </c>
      <c r="C814" s="8">
        <v>422923</v>
      </c>
      <c r="D814" t="s">
        <v>43</v>
      </c>
      <c r="E814" s="26" t="s">
        <v>1460</v>
      </c>
      <c r="F814" s="25" t="s">
        <v>1461</v>
      </c>
      <c r="G814" s="13">
        <v>1</v>
      </c>
      <c r="H814" s="13">
        <f>line_downtime[[#This Row],[total downtime in mins]]</f>
        <v>23.400000000000002</v>
      </c>
      <c r="I814" s="18" t="s">
        <v>66</v>
      </c>
      <c r="J814" t="str">
        <f t="shared" si="12"/>
        <v>Evening Shift</v>
      </c>
      <c r="K814" s="9">
        <f>IF(line_productivity[[#This Row],[End time]]&lt;line_productivity[[#This Row],[Start Time]],((line_productivity[[#This Row],[End time]]+1)-line_productivity[[#This Row],[Start Time]])*24,(line_productivity[[#This Row],[End time]]-line_productivity[[#This Row],[Start Time]])*24)</f>
        <v>2.5212802777777794</v>
      </c>
      <c r="L814" s="9">
        <f>MAX(0,line_productivity[[#This Row],[working hours3]]-line_productivity[[#This Row],[total downtime in hr2]])</f>
        <v>2.1312802777777793</v>
      </c>
      <c r="M814" s="13">
        <f>IF(line_productivity[[#This Row],[Total downtime in min]]&gt;85,85,line_productivity[[#This Row],[Total downtime in min]])</f>
        <v>23.400000000000002</v>
      </c>
      <c r="N814" s="9">
        <f>line_productivity[[#This Row],[total downtime in min 2]]/60</f>
        <v>0.39</v>
      </c>
      <c r="O814" s="9">
        <f>IF(line_productivity[[#This Row],[total downtime in hrs]]&gt;line_productivity[[#This Row],[working hours of operator]],line_productivity[[#This Row],[working hours of operator]],line_productivity[[#This Row],[total downtime in hrs]])</f>
        <v>0.39</v>
      </c>
      <c r="P814" s="9">
        <f>IF(line_productivity[[#This Row],[working hours of operator]]=line_productivity[[#This Row],[total downtime in hr2]],(line_productivity[[#This Row],[working hours of operator]]+line_productivity[[#This Row],[total downtime in hr2]])*0.9,line_productivity[[#This Row],[working hours of operator]])</f>
        <v>2.5212802777777794</v>
      </c>
    </row>
    <row r="815" spans="1:16" x14ac:dyDescent="0.25">
      <c r="A815" s="10">
        <v>45731</v>
      </c>
      <c r="B815" t="s">
        <v>21</v>
      </c>
      <c r="C815" s="8">
        <v>422924</v>
      </c>
      <c r="D815" t="s">
        <v>51</v>
      </c>
      <c r="E815" s="26" t="s">
        <v>1462</v>
      </c>
      <c r="F815" s="25" t="s">
        <v>1463</v>
      </c>
      <c r="G815" s="13">
        <v>1</v>
      </c>
      <c r="H815" s="13">
        <f>line_downtime[[#This Row],[total downtime in mins]]</f>
        <v>13.8</v>
      </c>
      <c r="I815" s="18" t="s">
        <v>72</v>
      </c>
      <c r="J815" t="str">
        <f t="shared" si="12"/>
        <v>Evening Shift</v>
      </c>
      <c r="K815" s="9">
        <f>IF(line_productivity[[#This Row],[End time]]&lt;line_productivity[[#This Row],[Start Time]],((line_productivity[[#This Row],[End time]]+1)-line_productivity[[#This Row],[Start Time]])*24,(line_productivity[[#This Row],[End time]]-line_productivity[[#This Row],[Start Time]])*24)</f>
        <v>2.6103530555555539</v>
      </c>
      <c r="L815" s="9">
        <f>MAX(0,line_productivity[[#This Row],[working hours3]]-line_productivity[[#This Row],[total downtime in hr2]])</f>
        <v>2.3803530555555539</v>
      </c>
      <c r="M815" s="13">
        <f>IF(line_productivity[[#This Row],[Total downtime in min]]&gt;85,85,line_productivity[[#This Row],[Total downtime in min]])</f>
        <v>13.8</v>
      </c>
      <c r="N815" s="9">
        <f>line_productivity[[#This Row],[total downtime in min 2]]/60</f>
        <v>0.23</v>
      </c>
      <c r="O815" s="9">
        <f>IF(line_productivity[[#This Row],[total downtime in hrs]]&gt;line_productivity[[#This Row],[working hours of operator]],line_productivity[[#This Row],[working hours of operator]],line_productivity[[#This Row],[total downtime in hrs]])</f>
        <v>0.23</v>
      </c>
      <c r="P815" s="9">
        <f>IF(line_productivity[[#This Row],[working hours of operator]]=line_productivity[[#This Row],[total downtime in hr2]],(line_productivity[[#This Row],[working hours of operator]]+line_productivity[[#This Row],[total downtime in hr2]])*0.9,line_productivity[[#This Row],[working hours of operator]])</f>
        <v>2.6103530555555539</v>
      </c>
    </row>
    <row r="816" spans="1:16" x14ac:dyDescent="0.25">
      <c r="A816" s="10">
        <v>45732</v>
      </c>
      <c r="B816" t="s">
        <v>20</v>
      </c>
      <c r="C816" s="8">
        <v>422925</v>
      </c>
      <c r="D816" t="s">
        <v>49</v>
      </c>
      <c r="E816" s="26" t="s">
        <v>126</v>
      </c>
      <c r="F816" s="25" t="s">
        <v>1464</v>
      </c>
      <c r="G816" s="13">
        <v>1</v>
      </c>
      <c r="H816" s="13">
        <f>line_downtime[[#This Row],[total downtime in mins]]</f>
        <v>11.4</v>
      </c>
      <c r="I816" s="18" t="s">
        <v>68</v>
      </c>
      <c r="J816" t="str">
        <f t="shared" si="12"/>
        <v>Morning Shift</v>
      </c>
      <c r="K816" s="9">
        <f>IF(line_productivity[[#This Row],[End time]]&lt;line_productivity[[#This Row],[Start Time]],((line_productivity[[#This Row],[End time]]+1)-line_productivity[[#This Row],[Start Time]])*24,(line_productivity[[#This Row],[End time]]-line_productivity[[#This Row],[Start Time]])*24)</f>
        <v>2.7509663888888891</v>
      </c>
      <c r="L816" s="9">
        <f>MAX(0,line_productivity[[#This Row],[working hours3]]-line_productivity[[#This Row],[total downtime in hr2]])</f>
        <v>2.5609663888888892</v>
      </c>
      <c r="M816" s="13">
        <f>IF(line_productivity[[#This Row],[Total downtime in min]]&gt;85,85,line_productivity[[#This Row],[Total downtime in min]])</f>
        <v>11.4</v>
      </c>
      <c r="N816" s="9">
        <f>line_productivity[[#This Row],[total downtime in min 2]]/60</f>
        <v>0.19</v>
      </c>
      <c r="O816" s="9">
        <f>IF(line_productivity[[#This Row],[total downtime in hrs]]&gt;line_productivity[[#This Row],[working hours of operator]],line_productivity[[#This Row],[working hours of operator]],line_productivity[[#This Row],[total downtime in hrs]])</f>
        <v>0.19</v>
      </c>
      <c r="P816" s="9">
        <f>IF(line_productivity[[#This Row],[working hours of operator]]=line_productivity[[#This Row],[total downtime in hr2]],(line_productivity[[#This Row],[working hours of operator]]+line_productivity[[#This Row],[total downtime in hr2]])*0.9,line_productivity[[#This Row],[working hours of operator]])</f>
        <v>2.7509663888888891</v>
      </c>
    </row>
    <row r="817" spans="1:16" x14ac:dyDescent="0.25">
      <c r="A817" s="10">
        <v>45732</v>
      </c>
      <c r="B817" t="s">
        <v>23</v>
      </c>
      <c r="C817" s="8">
        <v>422926</v>
      </c>
      <c r="D817" t="s">
        <v>50</v>
      </c>
      <c r="E817" s="26" t="s">
        <v>1465</v>
      </c>
      <c r="F817" s="25" t="s">
        <v>1466</v>
      </c>
      <c r="G817" s="13">
        <v>1.6333333333333331</v>
      </c>
      <c r="H817" s="13">
        <f>line_downtime[[#This Row],[total downtime in mins]]</f>
        <v>28.800000000000004</v>
      </c>
      <c r="I817" s="18" t="s">
        <v>92</v>
      </c>
      <c r="J817" t="str">
        <f t="shared" si="12"/>
        <v>Morning Shift</v>
      </c>
      <c r="K817" s="9">
        <f>IF(line_productivity[[#This Row],[End time]]&lt;line_productivity[[#This Row],[Start Time]],((line_productivity[[#This Row],[End time]]+1)-line_productivity[[#This Row],[Start Time]])*24,(line_productivity[[#This Row],[End time]]-line_productivity[[#This Row],[Start Time]])*24)</f>
        <v>2.6966280555555548</v>
      </c>
      <c r="L817" s="9">
        <f>MAX(0,line_productivity[[#This Row],[working hours3]]-line_productivity[[#This Row],[total downtime in hr2]])</f>
        <v>2.2166280555555549</v>
      </c>
      <c r="M817" s="13">
        <f>IF(line_productivity[[#This Row],[Total downtime in min]]&gt;85,85,line_productivity[[#This Row],[Total downtime in min]])</f>
        <v>28.800000000000004</v>
      </c>
      <c r="N817" s="9">
        <f>line_productivity[[#This Row],[total downtime in min 2]]/60</f>
        <v>0.48000000000000009</v>
      </c>
      <c r="O817" s="9">
        <f>IF(line_productivity[[#This Row],[total downtime in hrs]]&gt;line_productivity[[#This Row],[working hours of operator]],line_productivity[[#This Row],[working hours of operator]],line_productivity[[#This Row],[total downtime in hrs]])</f>
        <v>0.48000000000000009</v>
      </c>
      <c r="P817" s="9">
        <f>IF(line_productivity[[#This Row],[working hours of operator]]=line_productivity[[#This Row],[total downtime in hr2]],(line_productivity[[#This Row],[working hours of operator]]+line_productivity[[#This Row],[total downtime in hr2]])*0.9,line_productivity[[#This Row],[working hours of operator]])</f>
        <v>2.6966280555555548</v>
      </c>
    </row>
    <row r="818" spans="1:16" x14ac:dyDescent="0.25">
      <c r="A818" s="10">
        <v>45732</v>
      </c>
      <c r="B818" t="s">
        <v>23</v>
      </c>
      <c r="C818" s="8">
        <v>422927</v>
      </c>
      <c r="D818" t="s">
        <v>47</v>
      </c>
      <c r="E818" s="26" t="s">
        <v>1467</v>
      </c>
      <c r="F818" s="25" t="s">
        <v>1468</v>
      </c>
      <c r="G818" s="13">
        <v>1.6333333333333331</v>
      </c>
      <c r="H818" s="13">
        <f>line_downtime[[#This Row],[total downtime in mins]]</f>
        <v>19.8</v>
      </c>
      <c r="I818" s="18" t="s">
        <v>105</v>
      </c>
      <c r="J818" t="str">
        <f t="shared" si="12"/>
        <v>Morning Shift</v>
      </c>
      <c r="K818" s="9">
        <f>IF(line_productivity[[#This Row],[End time]]&lt;line_productivity[[#This Row],[Start Time]],((line_productivity[[#This Row],[End time]]+1)-line_productivity[[#This Row],[Start Time]])*24,(line_productivity[[#This Row],[End time]]-line_productivity[[#This Row],[Start Time]])*24)</f>
        <v>2.6396433333333333</v>
      </c>
      <c r="L818" s="9">
        <f>MAX(0,line_productivity[[#This Row],[working hours3]]-line_productivity[[#This Row],[total downtime in hr2]])</f>
        <v>2.3096433333333333</v>
      </c>
      <c r="M818" s="13">
        <f>IF(line_productivity[[#This Row],[Total downtime in min]]&gt;85,85,line_productivity[[#This Row],[Total downtime in min]])</f>
        <v>19.8</v>
      </c>
      <c r="N818" s="9">
        <f>line_productivity[[#This Row],[total downtime in min 2]]/60</f>
        <v>0.33</v>
      </c>
      <c r="O818" s="9">
        <f>IF(line_productivity[[#This Row],[total downtime in hrs]]&gt;line_productivity[[#This Row],[working hours of operator]],line_productivity[[#This Row],[working hours of operator]],line_productivity[[#This Row],[total downtime in hrs]])</f>
        <v>0.33</v>
      </c>
      <c r="P818" s="9">
        <f>IF(line_productivity[[#This Row],[working hours of operator]]=line_productivity[[#This Row],[total downtime in hr2]],(line_productivity[[#This Row],[working hours of operator]]+line_productivity[[#This Row],[total downtime in hr2]])*0.9,line_productivity[[#This Row],[working hours of operator]])</f>
        <v>2.6396433333333333</v>
      </c>
    </row>
    <row r="819" spans="1:16" x14ac:dyDescent="0.25">
      <c r="A819" s="10">
        <v>45732</v>
      </c>
      <c r="B819" t="s">
        <v>23</v>
      </c>
      <c r="C819" s="8">
        <v>422928</v>
      </c>
      <c r="D819" t="s">
        <v>49</v>
      </c>
      <c r="E819" s="26" t="s">
        <v>1469</v>
      </c>
      <c r="F819" s="25" t="s">
        <v>1470</v>
      </c>
      <c r="G819" s="13">
        <v>1.6333333333333331</v>
      </c>
      <c r="H819" s="13">
        <f>line_downtime[[#This Row],[total downtime in mins]]</f>
        <v>119.4</v>
      </c>
      <c r="I819" s="18" t="s">
        <v>105</v>
      </c>
      <c r="J819" t="str">
        <f t="shared" si="12"/>
        <v>Evening Shift</v>
      </c>
      <c r="K819" s="9">
        <f>IF(line_productivity[[#This Row],[End time]]&lt;line_productivity[[#This Row],[Start Time]],((line_productivity[[#This Row],[End time]]+1)-line_productivity[[#This Row],[Start Time]])*24,(line_productivity[[#This Row],[End time]]-line_productivity[[#This Row],[Start Time]])*24)</f>
        <v>2.9080774999999983</v>
      </c>
      <c r="L819" s="9">
        <f>MAX(0,line_productivity[[#This Row],[working hours3]]-line_productivity[[#This Row],[total downtime in hr2]])</f>
        <v>1.4914108333333316</v>
      </c>
      <c r="M819" s="13">
        <f>IF(line_productivity[[#This Row],[Total downtime in min]]&gt;85,85,line_productivity[[#This Row],[Total downtime in min]])</f>
        <v>85</v>
      </c>
      <c r="N819" s="9">
        <f>line_productivity[[#This Row],[total downtime in min 2]]/60</f>
        <v>1.4166666666666667</v>
      </c>
      <c r="O819" s="9">
        <f>IF(line_productivity[[#This Row],[total downtime in hrs]]&gt;line_productivity[[#This Row],[working hours of operator]],line_productivity[[#This Row],[working hours of operator]],line_productivity[[#This Row],[total downtime in hrs]])</f>
        <v>1.4166666666666667</v>
      </c>
      <c r="P819" s="9">
        <f>IF(line_productivity[[#This Row],[working hours of operator]]=line_productivity[[#This Row],[total downtime in hr2]],(line_productivity[[#This Row],[working hours of operator]]+line_productivity[[#This Row],[total downtime in hr2]])*0.9,line_productivity[[#This Row],[working hours of operator]])</f>
        <v>2.9080774999999983</v>
      </c>
    </row>
    <row r="820" spans="1:16" x14ac:dyDescent="0.25">
      <c r="A820" s="10">
        <v>45733</v>
      </c>
      <c r="B820" t="s">
        <v>18</v>
      </c>
      <c r="C820" s="8">
        <v>422929</v>
      </c>
      <c r="D820" t="s">
        <v>44</v>
      </c>
      <c r="E820" s="26" t="s">
        <v>126</v>
      </c>
      <c r="F820" s="25" t="s">
        <v>1471</v>
      </c>
      <c r="G820" s="13">
        <v>1</v>
      </c>
      <c r="H820" s="13">
        <f>line_downtime[[#This Row],[total downtime in mins]]</f>
        <v>59.400000000000006</v>
      </c>
      <c r="I820" s="18" t="s">
        <v>109</v>
      </c>
      <c r="J820" t="str">
        <f t="shared" si="12"/>
        <v>Morning Shift</v>
      </c>
      <c r="K820" s="9">
        <f>IF(line_productivity[[#This Row],[End time]]&lt;line_productivity[[#This Row],[Start Time]],((line_productivity[[#This Row],[End time]]+1)-line_productivity[[#This Row],[Start Time]])*24,(line_productivity[[#This Row],[End time]]-line_productivity[[#This Row],[Start Time]])*24)</f>
        <v>2.8069766666666678</v>
      </c>
      <c r="L820" s="9">
        <f>MAX(0,line_productivity[[#This Row],[working hours3]]-line_productivity[[#This Row],[total downtime in hr2]])</f>
        <v>1.8169766666666676</v>
      </c>
      <c r="M820" s="13">
        <f>IF(line_productivity[[#This Row],[Total downtime in min]]&gt;85,85,line_productivity[[#This Row],[Total downtime in min]])</f>
        <v>59.400000000000006</v>
      </c>
      <c r="N820" s="9">
        <f>line_productivity[[#This Row],[total downtime in min 2]]/60</f>
        <v>0.9900000000000001</v>
      </c>
      <c r="O820" s="9">
        <f>IF(line_productivity[[#This Row],[total downtime in hrs]]&gt;line_productivity[[#This Row],[working hours of operator]],line_productivity[[#This Row],[working hours of operator]],line_productivity[[#This Row],[total downtime in hrs]])</f>
        <v>0.9900000000000001</v>
      </c>
      <c r="P820" s="9">
        <f>IF(line_productivity[[#This Row],[working hours of operator]]=line_productivity[[#This Row],[total downtime in hr2]],(line_productivity[[#This Row],[working hours of operator]]+line_productivity[[#This Row],[total downtime in hr2]])*0.9,line_productivity[[#This Row],[working hours of operator]])</f>
        <v>2.8069766666666678</v>
      </c>
    </row>
    <row r="821" spans="1:16" x14ac:dyDescent="0.25">
      <c r="A821" s="10">
        <v>45733</v>
      </c>
      <c r="B821" t="s">
        <v>22</v>
      </c>
      <c r="C821" s="8">
        <v>422930</v>
      </c>
      <c r="D821" t="s">
        <v>48</v>
      </c>
      <c r="E821" s="26" t="s">
        <v>1472</v>
      </c>
      <c r="F821" s="25" t="s">
        <v>1473</v>
      </c>
      <c r="G821" s="13">
        <v>1</v>
      </c>
      <c r="H821" s="13">
        <f>line_downtime[[#This Row],[total downtime in mins]]</f>
        <v>57.000000000000007</v>
      </c>
      <c r="I821" s="18" t="s">
        <v>90</v>
      </c>
      <c r="J821" t="str">
        <f t="shared" si="12"/>
        <v>Morning Shift</v>
      </c>
      <c r="K821" s="9">
        <f>IF(line_productivity[[#This Row],[End time]]&lt;line_productivity[[#This Row],[Start Time]],((line_productivity[[#This Row],[End time]]+1)-line_productivity[[#This Row],[Start Time]])*24,(line_productivity[[#This Row],[End time]]-line_productivity[[#This Row],[Start Time]])*24)</f>
        <v>2.7769019444444454</v>
      </c>
      <c r="L821" s="9">
        <f>MAX(0,line_productivity[[#This Row],[working hours3]]-line_productivity[[#This Row],[total downtime in hr2]])</f>
        <v>1.8269019444444452</v>
      </c>
      <c r="M821" s="13">
        <f>IF(line_productivity[[#This Row],[Total downtime in min]]&gt;85,85,line_productivity[[#This Row],[Total downtime in min]])</f>
        <v>57.000000000000007</v>
      </c>
      <c r="N821" s="9">
        <f>line_productivity[[#This Row],[total downtime in min 2]]/60</f>
        <v>0.95000000000000007</v>
      </c>
      <c r="O821" s="9">
        <f>IF(line_productivity[[#This Row],[total downtime in hrs]]&gt;line_productivity[[#This Row],[working hours of operator]],line_productivity[[#This Row],[working hours of operator]],line_productivity[[#This Row],[total downtime in hrs]])</f>
        <v>0.95000000000000007</v>
      </c>
      <c r="P821" s="9">
        <f>IF(line_productivity[[#This Row],[working hours of operator]]=line_productivity[[#This Row],[total downtime in hr2]],(line_productivity[[#This Row],[working hours of operator]]+line_productivity[[#This Row],[total downtime in hr2]])*0.9,line_productivity[[#This Row],[working hours of operator]])</f>
        <v>2.7769019444444454</v>
      </c>
    </row>
    <row r="822" spans="1:16" x14ac:dyDescent="0.25">
      <c r="A822" s="10">
        <v>45733</v>
      </c>
      <c r="B822" t="s">
        <v>21</v>
      </c>
      <c r="C822" s="8">
        <v>422931</v>
      </c>
      <c r="D822" t="s">
        <v>49</v>
      </c>
      <c r="E822" s="26" t="s">
        <v>1474</v>
      </c>
      <c r="F822" s="25" t="s">
        <v>1475</v>
      </c>
      <c r="G822" s="13">
        <v>1</v>
      </c>
      <c r="H822" s="13">
        <f>line_downtime[[#This Row],[total downtime in mins]]</f>
        <v>46.800000000000004</v>
      </c>
      <c r="I822" s="18" t="s">
        <v>99</v>
      </c>
      <c r="J822" t="str">
        <f t="shared" si="12"/>
        <v>Morning Shift</v>
      </c>
      <c r="K822" s="9">
        <f>IF(line_productivity[[#This Row],[End time]]&lt;line_productivity[[#This Row],[Start Time]],((line_productivity[[#This Row],[End time]]+1)-line_productivity[[#This Row],[Start Time]])*24,(line_productivity[[#This Row],[End time]]-line_productivity[[#This Row],[Start Time]])*24)</f>
        <v>2.2149252777777781</v>
      </c>
      <c r="L822" s="9">
        <f>MAX(0,line_productivity[[#This Row],[working hours3]]-line_productivity[[#This Row],[total downtime in hr2]])</f>
        <v>1.4349252777777781</v>
      </c>
      <c r="M822" s="13">
        <f>IF(line_productivity[[#This Row],[Total downtime in min]]&gt;85,85,line_productivity[[#This Row],[Total downtime in min]])</f>
        <v>46.800000000000004</v>
      </c>
      <c r="N822" s="9">
        <f>line_productivity[[#This Row],[total downtime in min 2]]/60</f>
        <v>0.78</v>
      </c>
      <c r="O822" s="9">
        <f>IF(line_productivity[[#This Row],[total downtime in hrs]]&gt;line_productivity[[#This Row],[working hours of operator]],line_productivity[[#This Row],[working hours of operator]],line_productivity[[#This Row],[total downtime in hrs]])</f>
        <v>0.78</v>
      </c>
      <c r="P822" s="9">
        <f>IF(line_productivity[[#This Row],[working hours of operator]]=line_productivity[[#This Row],[total downtime in hr2]],(line_productivity[[#This Row],[working hours of operator]]+line_productivity[[#This Row],[total downtime in hr2]])*0.9,line_productivity[[#This Row],[working hours of operator]])</f>
        <v>2.2149252777777781</v>
      </c>
    </row>
    <row r="823" spans="1:16" x14ac:dyDescent="0.25">
      <c r="A823" s="10">
        <v>45733</v>
      </c>
      <c r="B823" t="s">
        <v>23</v>
      </c>
      <c r="C823" s="8">
        <v>422932</v>
      </c>
      <c r="D823" t="s">
        <v>51</v>
      </c>
      <c r="E823" s="26" t="s">
        <v>1476</v>
      </c>
      <c r="F823" s="25" t="s">
        <v>1477</v>
      </c>
      <c r="G823" s="13">
        <v>1.6333333333333331</v>
      </c>
      <c r="H823" s="13">
        <f>line_downtime[[#This Row],[total downtime in mins]]</f>
        <v>35.400000000000006</v>
      </c>
      <c r="I823" s="18" t="s">
        <v>113</v>
      </c>
      <c r="J823" t="str">
        <f t="shared" si="12"/>
        <v>Evening Shift</v>
      </c>
      <c r="K823" s="9">
        <f>IF(line_productivity[[#This Row],[End time]]&lt;line_productivity[[#This Row],[Start Time]],((line_productivity[[#This Row],[End time]]+1)-line_productivity[[#This Row],[Start Time]])*24,(line_productivity[[#This Row],[End time]]-line_productivity[[#This Row],[Start Time]])*24)</f>
        <v>2.7586588888888892</v>
      </c>
      <c r="L823" s="9">
        <f>MAX(0,line_productivity[[#This Row],[working hours3]]-line_productivity[[#This Row],[total downtime in hr2]])</f>
        <v>2.1686588888888894</v>
      </c>
      <c r="M823" s="13">
        <f>IF(line_productivity[[#This Row],[Total downtime in min]]&gt;85,85,line_productivity[[#This Row],[Total downtime in min]])</f>
        <v>35.400000000000006</v>
      </c>
      <c r="N823" s="9">
        <f>line_productivity[[#This Row],[total downtime in min 2]]/60</f>
        <v>0.59000000000000008</v>
      </c>
      <c r="O823" s="9">
        <f>IF(line_productivity[[#This Row],[total downtime in hrs]]&gt;line_productivity[[#This Row],[working hours of operator]],line_productivity[[#This Row],[working hours of operator]],line_productivity[[#This Row],[total downtime in hrs]])</f>
        <v>0.59000000000000008</v>
      </c>
      <c r="P823" s="9">
        <f>IF(line_productivity[[#This Row],[working hours of operator]]=line_productivity[[#This Row],[total downtime in hr2]],(line_productivity[[#This Row],[working hours of operator]]+line_productivity[[#This Row],[total downtime in hr2]])*0.9,line_productivity[[#This Row],[working hours of operator]])</f>
        <v>2.7586588888888892</v>
      </c>
    </row>
    <row r="824" spans="1:16" x14ac:dyDescent="0.25">
      <c r="A824" s="10">
        <v>45734</v>
      </c>
      <c r="B824" t="s">
        <v>23</v>
      </c>
      <c r="C824" s="8">
        <v>422933</v>
      </c>
      <c r="D824" t="s">
        <v>50</v>
      </c>
      <c r="E824" s="26" t="s">
        <v>126</v>
      </c>
      <c r="F824" s="25" t="s">
        <v>1478</v>
      </c>
      <c r="G824" s="13">
        <v>1.6333333333333331</v>
      </c>
      <c r="H824" s="13">
        <f>line_downtime[[#This Row],[total downtime in mins]]</f>
        <v>49.8</v>
      </c>
      <c r="I824" s="18" t="s">
        <v>111</v>
      </c>
      <c r="J824" t="str">
        <f t="shared" si="12"/>
        <v>Morning Shift</v>
      </c>
      <c r="K824" s="9">
        <f>IF(line_productivity[[#This Row],[End time]]&lt;line_productivity[[#This Row],[Start Time]],((line_productivity[[#This Row],[End time]]+1)-line_productivity[[#This Row],[Start Time]])*24,(line_productivity[[#This Row],[End time]]-line_productivity[[#This Row],[Start Time]])*24)</f>
        <v>3.1955038888888887</v>
      </c>
      <c r="L824" s="9">
        <f>MAX(0,line_productivity[[#This Row],[working hours3]]-line_productivity[[#This Row],[total downtime in hr2]])</f>
        <v>2.3655038888888886</v>
      </c>
      <c r="M824" s="13">
        <f>IF(line_productivity[[#This Row],[Total downtime in min]]&gt;85,85,line_productivity[[#This Row],[Total downtime in min]])</f>
        <v>49.8</v>
      </c>
      <c r="N824" s="9">
        <f>line_productivity[[#This Row],[total downtime in min 2]]/60</f>
        <v>0.83</v>
      </c>
      <c r="O824" s="9">
        <f>IF(line_productivity[[#This Row],[total downtime in hrs]]&gt;line_productivity[[#This Row],[working hours of operator]],line_productivity[[#This Row],[working hours of operator]],line_productivity[[#This Row],[total downtime in hrs]])</f>
        <v>0.83</v>
      </c>
      <c r="P824" s="9">
        <f>IF(line_productivity[[#This Row],[working hours of operator]]=line_productivity[[#This Row],[total downtime in hr2]],(line_productivity[[#This Row],[working hours of operator]]+line_productivity[[#This Row],[total downtime in hr2]])*0.9,line_productivity[[#This Row],[working hours of operator]])</f>
        <v>3.1955038888888887</v>
      </c>
    </row>
    <row r="825" spans="1:16" x14ac:dyDescent="0.25">
      <c r="A825" s="10">
        <v>45734</v>
      </c>
      <c r="B825" t="s">
        <v>20</v>
      </c>
      <c r="C825" s="8">
        <v>422934</v>
      </c>
      <c r="D825" t="s">
        <v>45</v>
      </c>
      <c r="E825" s="26" t="s">
        <v>1479</v>
      </c>
      <c r="F825" s="25" t="s">
        <v>1480</v>
      </c>
      <c r="G825" s="13">
        <v>1</v>
      </c>
      <c r="H825" s="13">
        <f>line_downtime[[#This Row],[total downtime in mins]]</f>
        <v>12</v>
      </c>
      <c r="I825" s="18" t="s">
        <v>74</v>
      </c>
      <c r="J825" t="str">
        <f t="shared" si="12"/>
        <v>Morning Shift</v>
      </c>
      <c r="K825" s="9">
        <f>IF(line_productivity[[#This Row],[End time]]&lt;line_productivity[[#This Row],[Start Time]],((line_productivity[[#This Row],[End time]]+1)-line_productivity[[#This Row],[Start Time]])*24,(line_productivity[[#This Row],[End time]]-line_productivity[[#This Row],[Start Time]])*24)</f>
        <v>2.1853569444444463</v>
      </c>
      <c r="L825" s="9">
        <f>MAX(0,line_productivity[[#This Row],[working hours3]]-line_productivity[[#This Row],[total downtime in hr2]])</f>
        <v>1.9853569444444463</v>
      </c>
      <c r="M825" s="13">
        <f>IF(line_productivity[[#This Row],[Total downtime in min]]&gt;85,85,line_productivity[[#This Row],[Total downtime in min]])</f>
        <v>12</v>
      </c>
      <c r="N825" s="9">
        <f>line_productivity[[#This Row],[total downtime in min 2]]/60</f>
        <v>0.2</v>
      </c>
      <c r="O825" s="9">
        <f>IF(line_productivity[[#This Row],[total downtime in hrs]]&gt;line_productivity[[#This Row],[working hours of operator]],line_productivity[[#This Row],[working hours of operator]],line_productivity[[#This Row],[total downtime in hrs]])</f>
        <v>0.2</v>
      </c>
      <c r="P825" s="9">
        <f>IF(line_productivity[[#This Row],[working hours of operator]]=line_productivity[[#This Row],[total downtime in hr2]],(line_productivity[[#This Row],[working hours of operator]]+line_productivity[[#This Row],[total downtime in hr2]])*0.9,line_productivity[[#This Row],[working hours of operator]])</f>
        <v>2.1853569444444463</v>
      </c>
    </row>
    <row r="826" spans="1:16" x14ac:dyDescent="0.25">
      <c r="A826" s="10">
        <v>45734</v>
      </c>
      <c r="B826" t="s">
        <v>19</v>
      </c>
      <c r="C826" s="8">
        <v>422935</v>
      </c>
      <c r="D826" t="s">
        <v>45</v>
      </c>
      <c r="E826" s="26" t="s">
        <v>1481</v>
      </c>
      <c r="F826" s="25" t="s">
        <v>1482</v>
      </c>
      <c r="G826" s="13">
        <v>1</v>
      </c>
      <c r="H826" s="13">
        <f>line_downtime[[#This Row],[total downtime in mins]]</f>
        <v>8.3999999999999986</v>
      </c>
      <c r="I826" s="18" t="s">
        <v>81</v>
      </c>
      <c r="J826" t="str">
        <f t="shared" si="12"/>
        <v>Morning Shift</v>
      </c>
      <c r="K826" s="9">
        <f>IF(line_productivity[[#This Row],[End time]]&lt;line_productivity[[#This Row],[Start Time]],((line_productivity[[#This Row],[End time]]+1)-line_productivity[[#This Row],[Start Time]])*24,(line_productivity[[#This Row],[End time]]-line_productivity[[#This Row],[Start Time]])*24)</f>
        <v>2.6258113888888905</v>
      </c>
      <c r="L826" s="9">
        <f>MAX(0,line_productivity[[#This Row],[working hours3]]-line_productivity[[#This Row],[total downtime in hr2]])</f>
        <v>2.4858113888888904</v>
      </c>
      <c r="M826" s="13">
        <f>IF(line_productivity[[#This Row],[Total downtime in min]]&gt;85,85,line_productivity[[#This Row],[Total downtime in min]])</f>
        <v>8.3999999999999986</v>
      </c>
      <c r="N826" s="9">
        <f>line_productivity[[#This Row],[total downtime in min 2]]/60</f>
        <v>0.13999999999999999</v>
      </c>
      <c r="O826" s="9">
        <f>IF(line_productivity[[#This Row],[total downtime in hrs]]&gt;line_productivity[[#This Row],[working hours of operator]],line_productivity[[#This Row],[working hours of operator]],line_productivity[[#This Row],[total downtime in hrs]])</f>
        <v>0.13999999999999999</v>
      </c>
      <c r="P826" s="9">
        <f>IF(line_productivity[[#This Row],[working hours of operator]]=line_productivity[[#This Row],[total downtime in hr2]],(line_productivity[[#This Row],[working hours of operator]]+line_productivity[[#This Row],[total downtime in hr2]])*0.9,line_productivity[[#This Row],[working hours of operator]])</f>
        <v>2.6258113888888905</v>
      </c>
    </row>
    <row r="827" spans="1:16" x14ac:dyDescent="0.25">
      <c r="A827" s="10">
        <v>45734</v>
      </c>
      <c r="B827" t="s">
        <v>20</v>
      </c>
      <c r="C827" s="8">
        <v>422936</v>
      </c>
      <c r="D827" t="s">
        <v>45</v>
      </c>
      <c r="E827" s="26" t="s">
        <v>1483</v>
      </c>
      <c r="F827" s="25" t="s">
        <v>1484</v>
      </c>
      <c r="G827" s="13">
        <v>1</v>
      </c>
      <c r="H827" s="13">
        <f>line_downtime[[#This Row],[total downtime in mins]]</f>
        <v>41.400000000000006</v>
      </c>
      <c r="I827" s="18" t="s">
        <v>109</v>
      </c>
      <c r="J827" t="str">
        <f t="shared" si="12"/>
        <v>Evening Shift</v>
      </c>
      <c r="K827" s="9">
        <f>IF(line_productivity[[#This Row],[End time]]&lt;line_productivity[[#This Row],[Start Time]],((line_productivity[[#This Row],[End time]]+1)-line_productivity[[#This Row],[Start Time]])*24,(line_productivity[[#This Row],[End time]]-line_productivity[[#This Row],[Start Time]])*24)</f>
        <v>2.8404672222222223</v>
      </c>
      <c r="L827" s="9">
        <f>MAX(0,line_productivity[[#This Row],[working hours3]]-line_productivity[[#This Row],[total downtime in hr2]])</f>
        <v>2.1504672222222223</v>
      </c>
      <c r="M827" s="13">
        <f>IF(line_productivity[[#This Row],[Total downtime in min]]&gt;85,85,line_productivity[[#This Row],[Total downtime in min]])</f>
        <v>41.400000000000006</v>
      </c>
      <c r="N827" s="9">
        <f>line_productivity[[#This Row],[total downtime in min 2]]/60</f>
        <v>0.69000000000000006</v>
      </c>
      <c r="O827" s="9">
        <f>IF(line_productivity[[#This Row],[total downtime in hrs]]&gt;line_productivity[[#This Row],[working hours of operator]],line_productivity[[#This Row],[working hours of operator]],line_productivity[[#This Row],[total downtime in hrs]])</f>
        <v>0.69000000000000006</v>
      </c>
      <c r="P827" s="9">
        <f>IF(line_productivity[[#This Row],[working hours of operator]]=line_productivity[[#This Row],[total downtime in hr2]],(line_productivity[[#This Row],[working hours of operator]]+line_productivity[[#This Row],[total downtime in hr2]])*0.9,line_productivity[[#This Row],[working hours of operator]])</f>
        <v>2.8404672222222223</v>
      </c>
    </row>
    <row r="828" spans="1:16" x14ac:dyDescent="0.25">
      <c r="A828" s="10">
        <v>45735</v>
      </c>
      <c r="B828" t="s">
        <v>21</v>
      </c>
      <c r="C828" s="8">
        <v>422937</v>
      </c>
      <c r="D828" t="s">
        <v>44</v>
      </c>
      <c r="E828" s="26" t="s">
        <v>126</v>
      </c>
      <c r="F828" s="25" t="s">
        <v>1485</v>
      </c>
      <c r="G828" s="13">
        <v>1</v>
      </c>
      <c r="H828" s="13">
        <f>line_downtime[[#This Row],[total downtime in mins]]</f>
        <v>43.199999999999996</v>
      </c>
      <c r="I828" s="18" t="s">
        <v>68</v>
      </c>
      <c r="J828" t="str">
        <f t="shared" si="12"/>
        <v>Morning Shift</v>
      </c>
      <c r="K828" s="9">
        <f>IF(line_productivity[[#This Row],[End time]]&lt;line_productivity[[#This Row],[Start Time]],((line_productivity[[#This Row],[End time]]+1)-line_productivity[[#This Row],[Start Time]])*24,(line_productivity[[#This Row],[End time]]-line_productivity[[#This Row],[Start Time]])*24)</f>
        <v>2.8722466666666677</v>
      </c>
      <c r="L828" s="9">
        <f>MAX(0,line_productivity[[#This Row],[working hours3]]-line_productivity[[#This Row],[total downtime in hr2]])</f>
        <v>2.1522466666666675</v>
      </c>
      <c r="M828" s="13">
        <f>IF(line_productivity[[#This Row],[Total downtime in min]]&gt;85,85,line_productivity[[#This Row],[Total downtime in min]])</f>
        <v>43.199999999999996</v>
      </c>
      <c r="N828" s="9">
        <f>line_productivity[[#This Row],[total downtime in min 2]]/60</f>
        <v>0.72</v>
      </c>
      <c r="O828" s="9">
        <f>IF(line_productivity[[#This Row],[total downtime in hrs]]&gt;line_productivity[[#This Row],[working hours of operator]],line_productivity[[#This Row],[working hours of operator]],line_productivity[[#This Row],[total downtime in hrs]])</f>
        <v>0.72</v>
      </c>
      <c r="P828" s="9">
        <f>IF(line_productivity[[#This Row],[working hours of operator]]=line_productivity[[#This Row],[total downtime in hr2]],(line_productivity[[#This Row],[working hours of operator]]+line_productivity[[#This Row],[total downtime in hr2]])*0.9,line_productivity[[#This Row],[working hours of operator]])</f>
        <v>2.8722466666666677</v>
      </c>
    </row>
    <row r="829" spans="1:16" x14ac:dyDescent="0.25">
      <c r="A829" s="10">
        <v>45735</v>
      </c>
      <c r="B829" t="s">
        <v>23</v>
      </c>
      <c r="C829" s="8">
        <v>422938</v>
      </c>
      <c r="D829" t="s">
        <v>52</v>
      </c>
      <c r="E829" s="26" t="s">
        <v>1486</v>
      </c>
      <c r="F829" s="25" t="s">
        <v>1487</v>
      </c>
      <c r="G829" s="13">
        <v>1.6333333333333331</v>
      </c>
      <c r="H829" s="13">
        <f>line_downtime[[#This Row],[total downtime in mins]]</f>
        <v>40.799999999999997</v>
      </c>
      <c r="I829" s="18" t="s">
        <v>88</v>
      </c>
      <c r="J829" t="str">
        <f t="shared" si="12"/>
        <v>Morning Shift</v>
      </c>
      <c r="K829" s="9">
        <f>IF(line_productivity[[#This Row],[End time]]&lt;line_productivity[[#This Row],[Start Time]],((line_productivity[[#This Row],[End time]]+1)-line_productivity[[#This Row],[Start Time]])*24,(line_productivity[[#This Row],[End time]]-line_productivity[[#This Row],[Start Time]])*24)</f>
        <v>3.3473100000000011</v>
      </c>
      <c r="L829" s="9">
        <f>MAX(0,line_productivity[[#This Row],[working hours3]]-line_productivity[[#This Row],[total downtime in hr2]])</f>
        <v>2.6673100000000014</v>
      </c>
      <c r="M829" s="13">
        <f>IF(line_productivity[[#This Row],[Total downtime in min]]&gt;85,85,line_productivity[[#This Row],[Total downtime in min]])</f>
        <v>40.799999999999997</v>
      </c>
      <c r="N829" s="9">
        <f>line_productivity[[#This Row],[total downtime in min 2]]/60</f>
        <v>0.67999999999999994</v>
      </c>
      <c r="O829" s="9">
        <f>IF(line_productivity[[#This Row],[total downtime in hrs]]&gt;line_productivity[[#This Row],[working hours of operator]],line_productivity[[#This Row],[working hours of operator]],line_productivity[[#This Row],[total downtime in hrs]])</f>
        <v>0.67999999999999994</v>
      </c>
      <c r="P829" s="9">
        <f>IF(line_productivity[[#This Row],[working hours of operator]]=line_productivity[[#This Row],[total downtime in hr2]],(line_productivity[[#This Row],[working hours of operator]]+line_productivity[[#This Row],[total downtime in hr2]])*0.9,line_productivity[[#This Row],[working hours of operator]])</f>
        <v>3.3473100000000011</v>
      </c>
    </row>
    <row r="830" spans="1:16" x14ac:dyDescent="0.25">
      <c r="A830" s="10">
        <v>45735</v>
      </c>
      <c r="B830" t="s">
        <v>18</v>
      </c>
      <c r="C830" s="8">
        <v>422939</v>
      </c>
      <c r="D830" t="s">
        <v>43</v>
      </c>
      <c r="E830" s="26" t="s">
        <v>1488</v>
      </c>
      <c r="F830" s="25" t="s">
        <v>1489</v>
      </c>
      <c r="G830" s="13">
        <v>1</v>
      </c>
      <c r="H830" s="13">
        <f>line_downtime[[#This Row],[total downtime in mins]]</f>
        <v>52.2</v>
      </c>
      <c r="I830" s="18" t="s">
        <v>107</v>
      </c>
      <c r="J830" t="str">
        <f t="shared" si="12"/>
        <v>Evening Shift</v>
      </c>
      <c r="K830" s="9">
        <f>IF(line_productivity[[#This Row],[End time]]&lt;line_productivity[[#This Row],[Start Time]],((line_productivity[[#This Row],[End time]]+1)-line_productivity[[#This Row],[Start Time]])*24,(line_productivity[[#This Row],[End time]]-line_productivity[[#This Row],[Start Time]])*24)</f>
        <v>1.5693855555555558</v>
      </c>
      <c r="L830" s="9">
        <f>MAX(0,line_productivity[[#This Row],[working hours3]]-line_productivity[[#This Row],[total downtime in hr2]])</f>
        <v>0.69938555555555582</v>
      </c>
      <c r="M830" s="13">
        <f>IF(line_productivity[[#This Row],[Total downtime in min]]&gt;85,85,line_productivity[[#This Row],[Total downtime in min]])</f>
        <v>52.2</v>
      </c>
      <c r="N830" s="9">
        <f>line_productivity[[#This Row],[total downtime in min 2]]/60</f>
        <v>0.87</v>
      </c>
      <c r="O830" s="9">
        <f>IF(line_productivity[[#This Row],[total downtime in hrs]]&gt;line_productivity[[#This Row],[working hours of operator]],line_productivity[[#This Row],[working hours of operator]],line_productivity[[#This Row],[total downtime in hrs]])</f>
        <v>0.87</v>
      </c>
      <c r="P830" s="9">
        <f>IF(line_productivity[[#This Row],[working hours of operator]]=line_productivity[[#This Row],[total downtime in hr2]],(line_productivity[[#This Row],[working hours of operator]]+line_productivity[[#This Row],[total downtime in hr2]])*0.9,line_productivity[[#This Row],[working hours of operator]])</f>
        <v>1.5693855555555558</v>
      </c>
    </row>
    <row r="831" spans="1:16" x14ac:dyDescent="0.25">
      <c r="A831" s="10">
        <v>45735</v>
      </c>
      <c r="B831" t="s">
        <v>23</v>
      </c>
      <c r="C831" s="8">
        <v>422940</v>
      </c>
      <c r="D831" t="s">
        <v>49</v>
      </c>
      <c r="E831" s="26" t="s">
        <v>1490</v>
      </c>
      <c r="F831" s="25" t="s">
        <v>1491</v>
      </c>
      <c r="G831" s="13">
        <v>1.6333333333333331</v>
      </c>
      <c r="H831" s="13">
        <f>line_downtime[[#This Row],[total downtime in mins]]</f>
        <v>24.6</v>
      </c>
      <c r="I831" s="18" t="s">
        <v>92</v>
      </c>
      <c r="J831" t="str">
        <f t="shared" si="12"/>
        <v>Evening Shift</v>
      </c>
      <c r="K831" s="9">
        <f>IF(line_productivity[[#This Row],[End time]]&lt;line_productivity[[#This Row],[Start Time]],((line_productivity[[#This Row],[End time]]+1)-line_productivity[[#This Row],[Start Time]])*24,(line_productivity[[#This Row],[End time]]-line_productivity[[#This Row],[Start Time]])*24)</f>
        <v>3.5974716666666646</v>
      </c>
      <c r="L831" s="9">
        <f>MAX(0,line_productivity[[#This Row],[working hours3]]-line_productivity[[#This Row],[total downtime in hr2]])</f>
        <v>3.1874716666666645</v>
      </c>
      <c r="M831" s="13">
        <f>IF(line_productivity[[#This Row],[Total downtime in min]]&gt;85,85,line_productivity[[#This Row],[Total downtime in min]])</f>
        <v>24.6</v>
      </c>
      <c r="N831" s="9">
        <f>line_productivity[[#This Row],[total downtime in min 2]]/60</f>
        <v>0.41000000000000003</v>
      </c>
      <c r="O831" s="9">
        <f>IF(line_productivity[[#This Row],[total downtime in hrs]]&gt;line_productivity[[#This Row],[working hours of operator]],line_productivity[[#This Row],[working hours of operator]],line_productivity[[#This Row],[total downtime in hrs]])</f>
        <v>0.41000000000000003</v>
      </c>
      <c r="P831" s="9">
        <f>IF(line_productivity[[#This Row],[working hours of operator]]=line_productivity[[#This Row],[total downtime in hr2]],(line_productivity[[#This Row],[working hours of operator]]+line_productivity[[#This Row],[total downtime in hr2]])*0.9,line_productivity[[#This Row],[working hours of operator]])</f>
        <v>3.5974716666666646</v>
      </c>
    </row>
    <row r="832" spans="1:16" x14ac:dyDescent="0.25">
      <c r="A832" s="10">
        <v>45736</v>
      </c>
      <c r="B832" t="s">
        <v>19</v>
      </c>
      <c r="C832" s="8">
        <v>422941</v>
      </c>
      <c r="D832" t="s">
        <v>46</v>
      </c>
      <c r="E832" s="26" t="s">
        <v>126</v>
      </c>
      <c r="F832" s="25" t="s">
        <v>1492</v>
      </c>
      <c r="G832" s="13">
        <v>1</v>
      </c>
      <c r="H832" s="13">
        <f>line_downtime[[#This Row],[total downtime in mins]]</f>
        <v>9</v>
      </c>
      <c r="I832" s="18" t="s">
        <v>88</v>
      </c>
      <c r="J832" t="str">
        <f t="shared" si="12"/>
        <v>Morning Shift</v>
      </c>
      <c r="K832" s="9">
        <f>IF(line_productivity[[#This Row],[End time]]&lt;line_productivity[[#This Row],[Start Time]],((line_productivity[[#This Row],[End time]]+1)-line_productivity[[#This Row],[Start Time]])*24,(line_productivity[[#This Row],[End time]]-line_productivity[[#This Row],[Start Time]])*24)</f>
        <v>2.7927461111111116</v>
      </c>
      <c r="L832" s="9">
        <f>MAX(0,line_productivity[[#This Row],[working hours3]]-line_productivity[[#This Row],[total downtime in hr2]])</f>
        <v>2.6427461111111117</v>
      </c>
      <c r="M832" s="13">
        <f>IF(line_productivity[[#This Row],[Total downtime in min]]&gt;85,85,line_productivity[[#This Row],[Total downtime in min]])</f>
        <v>9</v>
      </c>
      <c r="N832" s="9">
        <f>line_productivity[[#This Row],[total downtime in min 2]]/60</f>
        <v>0.15</v>
      </c>
      <c r="O832" s="9">
        <f>IF(line_productivity[[#This Row],[total downtime in hrs]]&gt;line_productivity[[#This Row],[working hours of operator]],line_productivity[[#This Row],[working hours of operator]],line_productivity[[#This Row],[total downtime in hrs]])</f>
        <v>0.15</v>
      </c>
      <c r="P832" s="9">
        <f>IF(line_productivity[[#This Row],[working hours of operator]]=line_productivity[[#This Row],[total downtime in hr2]],(line_productivity[[#This Row],[working hours of operator]]+line_productivity[[#This Row],[total downtime in hr2]])*0.9,line_productivity[[#This Row],[working hours of operator]])</f>
        <v>2.7927461111111116</v>
      </c>
    </row>
    <row r="833" spans="1:16" x14ac:dyDescent="0.25">
      <c r="A833" s="10">
        <v>45736</v>
      </c>
      <c r="B833" t="s">
        <v>19</v>
      </c>
      <c r="C833" s="8">
        <v>422942</v>
      </c>
      <c r="D833" t="s">
        <v>45</v>
      </c>
      <c r="E833" s="26" t="s">
        <v>1493</v>
      </c>
      <c r="F833" s="25" t="s">
        <v>1494</v>
      </c>
      <c r="G833" s="13">
        <v>1</v>
      </c>
      <c r="H833" s="13">
        <f>line_downtime[[#This Row],[total downtime in mins]]</f>
        <v>22.200000000000003</v>
      </c>
      <c r="I833" s="18" t="s">
        <v>76</v>
      </c>
      <c r="J833" t="str">
        <f t="shared" si="12"/>
        <v>Morning Shift</v>
      </c>
      <c r="K833" s="9">
        <f>IF(line_productivity[[#This Row],[End time]]&lt;line_productivity[[#This Row],[Start Time]],((line_productivity[[#This Row],[End time]]+1)-line_productivity[[#This Row],[Start Time]])*24,(line_productivity[[#This Row],[End time]]-line_productivity[[#This Row],[Start Time]])*24)</f>
        <v>2.0765358333333324</v>
      </c>
      <c r="L833" s="9">
        <f>MAX(0,line_productivity[[#This Row],[working hours3]]-line_productivity[[#This Row],[total downtime in hr2]])</f>
        <v>1.7065358333333323</v>
      </c>
      <c r="M833" s="13">
        <f>IF(line_productivity[[#This Row],[Total downtime in min]]&gt;85,85,line_productivity[[#This Row],[Total downtime in min]])</f>
        <v>22.200000000000003</v>
      </c>
      <c r="N833" s="9">
        <f>line_productivity[[#This Row],[total downtime in min 2]]/60</f>
        <v>0.37000000000000005</v>
      </c>
      <c r="O833" s="9">
        <f>IF(line_productivity[[#This Row],[total downtime in hrs]]&gt;line_productivity[[#This Row],[working hours of operator]],line_productivity[[#This Row],[working hours of operator]],line_productivity[[#This Row],[total downtime in hrs]])</f>
        <v>0.37000000000000005</v>
      </c>
      <c r="P833" s="9">
        <f>IF(line_productivity[[#This Row],[working hours of operator]]=line_productivity[[#This Row],[total downtime in hr2]],(line_productivity[[#This Row],[working hours of operator]]+line_productivity[[#This Row],[total downtime in hr2]])*0.9,line_productivity[[#This Row],[working hours of operator]])</f>
        <v>2.0765358333333324</v>
      </c>
    </row>
    <row r="834" spans="1:16" x14ac:dyDescent="0.25">
      <c r="A834" s="10">
        <v>45736</v>
      </c>
      <c r="B834" t="s">
        <v>22</v>
      </c>
      <c r="C834" s="8">
        <v>422943</v>
      </c>
      <c r="D834" t="s">
        <v>46</v>
      </c>
      <c r="E834" s="26" t="s">
        <v>1495</v>
      </c>
      <c r="F834" s="25" t="s">
        <v>1496</v>
      </c>
      <c r="G834" s="13">
        <v>1</v>
      </c>
      <c r="H834" s="13">
        <f>line_downtime[[#This Row],[total downtime in mins]]</f>
        <v>6.6</v>
      </c>
      <c r="I834" s="18" t="s">
        <v>72</v>
      </c>
      <c r="J834" t="str">
        <f t="shared" ref="J834:J897" si="13">IF(HOUR(E834)&lt;12, "Morning Shift", "Evening Shift")</f>
        <v>Morning Shift</v>
      </c>
      <c r="K834" s="9">
        <f>IF(line_productivity[[#This Row],[End time]]&lt;line_productivity[[#This Row],[Start Time]],((line_productivity[[#This Row],[End time]]+1)-line_productivity[[#This Row],[Start Time]])*24,(line_productivity[[#This Row],[End time]]-line_productivity[[#This Row],[Start Time]])*24)</f>
        <v>2.5879049999999988</v>
      </c>
      <c r="L834" s="9">
        <f>MAX(0,line_productivity[[#This Row],[working hours3]]-line_productivity[[#This Row],[total downtime in hr2]])</f>
        <v>2.4779049999999989</v>
      </c>
      <c r="M834" s="13">
        <f>IF(line_productivity[[#This Row],[Total downtime in min]]&gt;85,85,line_productivity[[#This Row],[Total downtime in min]])</f>
        <v>6.6</v>
      </c>
      <c r="N834" s="9">
        <f>line_productivity[[#This Row],[total downtime in min 2]]/60</f>
        <v>0.11</v>
      </c>
      <c r="O834" s="9">
        <f>IF(line_productivity[[#This Row],[total downtime in hrs]]&gt;line_productivity[[#This Row],[working hours of operator]],line_productivity[[#This Row],[working hours of operator]],line_productivity[[#This Row],[total downtime in hrs]])</f>
        <v>0.11</v>
      </c>
      <c r="P834" s="9">
        <f>IF(line_productivity[[#This Row],[working hours of operator]]=line_productivity[[#This Row],[total downtime in hr2]],(line_productivity[[#This Row],[working hours of operator]]+line_productivity[[#This Row],[total downtime in hr2]])*0.9,line_productivity[[#This Row],[working hours of operator]])</f>
        <v>2.5879049999999988</v>
      </c>
    </row>
    <row r="835" spans="1:16" x14ac:dyDescent="0.25">
      <c r="A835" s="10">
        <v>45736</v>
      </c>
      <c r="B835" t="s">
        <v>23</v>
      </c>
      <c r="C835" s="8">
        <v>422944</v>
      </c>
      <c r="D835" t="s">
        <v>48</v>
      </c>
      <c r="E835" s="26" t="s">
        <v>1497</v>
      </c>
      <c r="F835" s="25" t="s">
        <v>1498</v>
      </c>
      <c r="G835" s="13">
        <v>1.6333333333333331</v>
      </c>
      <c r="H835" s="13">
        <f>line_downtime[[#This Row],[total downtime in mins]]</f>
        <v>27.6</v>
      </c>
      <c r="I835" s="18" t="s">
        <v>95</v>
      </c>
      <c r="J835" t="str">
        <f t="shared" si="13"/>
        <v>Morning Shift</v>
      </c>
      <c r="K835" s="9">
        <f>IF(line_productivity[[#This Row],[End time]]&lt;line_productivity[[#This Row],[Start Time]],((line_productivity[[#This Row],[End time]]+1)-line_productivity[[#This Row],[Start Time]])*24,(line_productivity[[#This Row],[End time]]-line_productivity[[#This Row],[Start Time]])*24)</f>
        <v>3.5657097222222216</v>
      </c>
      <c r="L835" s="9">
        <f>MAX(0,line_productivity[[#This Row],[working hours3]]-line_productivity[[#This Row],[total downtime in hr2]])</f>
        <v>3.1057097222222216</v>
      </c>
      <c r="M835" s="13">
        <f>IF(line_productivity[[#This Row],[Total downtime in min]]&gt;85,85,line_productivity[[#This Row],[Total downtime in min]])</f>
        <v>27.6</v>
      </c>
      <c r="N835" s="9">
        <f>line_productivity[[#This Row],[total downtime in min 2]]/60</f>
        <v>0.46</v>
      </c>
      <c r="O835" s="9">
        <f>IF(line_productivity[[#This Row],[total downtime in hrs]]&gt;line_productivity[[#This Row],[working hours of operator]],line_productivity[[#This Row],[working hours of operator]],line_productivity[[#This Row],[total downtime in hrs]])</f>
        <v>0.46</v>
      </c>
      <c r="P835" s="9">
        <f>IF(line_productivity[[#This Row],[working hours of operator]]=line_productivity[[#This Row],[total downtime in hr2]],(line_productivity[[#This Row],[working hours of operator]]+line_productivity[[#This Row],[total downtime in hr2]])*0.9,line_productivity[[#This Row],[working hours of operator]])</f>
        <v>3.5657097222222216</v>
      </c>
    </row>
    <row r="836" spans="1:16" x14ac:dyDescent="0.25">
      <c r="A836" s="10">
        <v>45737</v>
      </c>
      <c r="B836" t="s">
        <v>18</v>
      </c>
      <c r="C836" s="8">
        <v>422945</v>
      </c>
      <c r="D836" t="s">
        <v>43</v>
      </c>
      <c r="E836" s="26" t="s">
        <v>126</v>
      </c>
      <c r="F836" s="25" t="s">
        <v>1499</v>
      </c>
      <c r="G836" s="13">
        <v>1</v>
      </c>
      <c r="H836" s="13">
        <f>line_downtime[[#This Row],[total downtime in mins]]</f>
        <v>58.8</v>
      </c>
      <c r="I836" s="18" t="s">
        <v>76</v>
      </c>
      <c r="J836" t="str">
        <f t="shared" si="13"/>
        <v>Morning Shift</v>
      </c>
      <c r="K836" s="9">
        <f>IF(line_productivity[[#This Row],[End time]]&lt;line_productivity[[#This Row],[Start Time]],((line_productivity[[#This Row],[End time]]+1)-line_productivity[[#This Row],[Start Time]])*24,(line_productivity[[#This Row],[End time]]-line_productivity[[#This Row],[Start Time]])*24)</f>
        <v>2.1410394444444441</v>
      </c>
      <c r="L836" s="9">
        <f>MAX(0,line_productivity[[#This Row],[working hours3]]-line_productivity[[#This Row],[total downtime in hr2]])</f>
        <v>1.1610394444444441</v>
      </c>
      <c r="M836" s="13">
        <f>IF(line_productivity[[#This Row],[Total downtime in min]]&gt;85,85,line_productivity[[#This Row],[Total downtime in min]])</f>
        <v>58.8</v>
      </c>
      <c r="N836" s="9">
        <f>line_productivity[[#This Row],[total downtime in min 2]]/60</f>
        <v>0.98</v>
      </c>
      <c r="O836" s="9">
        <f>IF(line_productivity[[#This Row],[total downtime in hrs]]&gt;line_productivity[[#This Row],[working hours of operator]],line_productivity[[#This Row],[working hours of operator]],line_productivity[[#This Row],[total downtime in hrs]])</f>
        <v>0.98</v>
      </c>
      <c r="P836" s="9">
        <f>IF(line_productivity[[#This Row],[working hours of operator]]=line_productivity[[#This Row],[total downtime in hr2]],(line_productivity[[#This Row],[working hours of operator]]+line_productivity[[#This Row],[total downtime in hr2]])*0.9,line_productivity[[#This Row],[working hours of operator]])</f>
        <v>2.1410394444444441</v>
      </c>
    </row>
    <row r="837" spans="1:16" x14ac:dyDescent="0.25">
      <c r="A837" s="10">
        <v>45737</v>
      </c>
      <c r="B837" t="s">
        <v>22</v>
      </c>
      <c r="C837" s="8">
        <v>422946</v>
      </c>
      <c r="D837" t="s">
        <v>44</v>
      </c>
      <c r="E837" s="26" t="s">
        <v>1500</v>
      </c>
      <c r="F837" s="25" t="s">
        <v>1501</v>
      </c>
      <c r="G837" s="13">
        <v>1</v>
      </c>
      <c r="H837" s="13">
        <f>line_downtime[[#This Row],[total downtime in mins]]</f>
        <v>19.2</v>
      </c>
      <c r="I837" s="18" t="s">
        <v>95</v>
      </c>
      <c r="J837" t="str">
        <f t="shared" si="13"/>
        <v>Morning Shift</v>
      </c>
      <c r="K837" s="9">
        <f>IF(line_productivity[[#This Row],[End time]]&lt;line_productivity[[#This Row],[Start Time]],((line_productivity[[#This Row],[End time]]+1)-line_productivity[[#This Row],[Start Time]])*24,(line_productivity[[#This Row],[End time]]-line_productivity[[#This Row],[Start Time]])*24)</f>
        <v>2.7769808333333348</v>
      </c>
      <c r="L837" s="9">
        <f>MAX(0,line_productivity[[#This Row],[working hours3]]-line_productivity[[#This Row],[total downtime in hr2]])</f>
        <v>2.4569808333333349</v>
      </c>
      <c r="M837" s="13">
        <f>IF(line_productivity[[#This Row],[Total downtime in min]]&gt;85,85,line_productivity[[#This Row],[Total downtime in min]])</f>
        <v>19.2</v>
      </c>
      <c r="N837" s="9">
        <f>line_productivity[[#This Row],[total downtime in min 2]]/60</f>
        <v>0.32</v>
      </c>
      <c r="O837" s="9">
        <f>IF(line_productivity[[#This Row],[total downtime in hrs]]&gt;line_productivity[[#This Row],[working hours of operator]],line_productivity[[#This Row],[working hours of operator]],line_productivity[[#This Row],[total downtime in hrs]])</f>
        <v>0.32</v>
      </c>
      <c r="P837" s="9">
        <f>IF(line_productivity[[#This Row],[working hours of operator]]=line_productivity[[#This Row],[total downtime in hr2]],(line_productivity[[#This Row],[working hours of operator]]+line_productivity[[#This Row],[total downtime in hr2]])*0.9,line_productivity[[#This Row],[working hours of operator]])</f>
        <v>2.7769808333333348</v>
      </c>
    </row>
    <row r="838" spans="1:16" x14ac:dyDescent="0.25">
      <c r="A838" s="10">
        <v>45737</v>
      </c>
      <c r="B838" t="s">
        <v>21</v>
      </c>
      <c r="C838" s="8">
        <v>422947</v>
      </c>
      <c r="D838" t="s">
        <v>46</v>
      </c>
      <c r="E838" s="26" t="s">
        <v>1502</v>
      </c>
      <c r="F838" s="25" t="s">
        <v>1503</v>
      </c>
      <c r="G838" s="13">
        <v>1</v>
      </c>
      <c r="H838" s="13">
        <f>line_downtime[[#This Row],[total downtime in mins]]</f>
        <v>46.2</v>
      </c>
      <c r="I838" s="18" t="s">
        <v>78</v>
      </c>
      <c r="J838" t="str">
        <f t="shared" si="13"/>
        <v>Morning Shift</v>
      </c>
      <c r="K838" s="9">
        <f>IF(line_productivity[[#This Row],[End time]]&lt;line_productivity[[#This Row],[Start Time]],((line_productivity[[#This Row],[End time]]+1)-line_productivity[[#This Row],[Start Time]])*24,(line_productivity[[#This Row],[End time]]-line_productivity[[#This Row],[Start Time]])*24)</f>
        <v>2.9391074999999991</v>
      </c>
      <c r="L838" s="9">
        <f>MAX(0,line_productivity[[#This Row],[working hours3]]-line_productivity[[#This Row],[total downtime in hr2]])</f>
        <v>2.1691074999999991</v>
      </c>
      <c r="M838" s="13">
        <f>IF(line_productivity[[#This Row],[Total downtime in min]]&gt;85,85,line_productivity[[#This Row],[Total downtime in min]])</f>
        <v>46.2</v>
      </c>
      <c r="N838" s="9">
        <f>line_productivity[[#This Row],[total downtime in min 2]]/60</f>
        <v>0.77</v>
      </c>
      <c r="O838" s="9">
        <f>IF(line_productivity[[#This Row],[total downtime in hrs]]&gt;line_productivity[[#This Row],[working hours of operator]],line_productivity[[#This Row],[working hours of operator]],line_productivity[[#This Row],[total downtime in hrs]])</f>
        <v>0.77</v>
      </c>
      <c r="P838" s="9">
        <f>IF(line_productivity[[#This Row],[working hours of operator]]=line_productivity[[#This Row],[total downtime in hr2]],(line_productivity[[#This Row],[working hours of operator]]+line_productivity[[#This Row],[total downtime in hr2]])*0.9,line_productivity[[#This Row],[working hours of operator]])</f>
        <v>2.9391074999999991</v>
      </c>
    </row>
    <row r="839" spans="1:16" x14ac:dyDescent="0.25">
      <c r="A839" s="10">
        <v>45737</v>
      </c>
      <c r="B839" t="s">
        <v>18</v>
      </c>
      <c r="C839" s="8">
        <v>422948</v>
      </c>
      <c r="D839" t="s">
        <v>46</v>
      </c>
      <c r="E839" s="26" t="s">
        <v>1504</v>
      </c>
      <c r="F839" s="25" t="s">
        <v>1505</v>
      </c>
      <c r="G839" s="13">
        <v>1</v>
      </c>
      <c r="H839" s="13">
        <f>line_downtime[[#This Row],[total downtime in mins]]</f>
        <v>23.400000000000002</v>
      </c>
      <c r="I839" s="18" t="s">
        <v>66</v>
      </c>
      <c r="J839" t="str">
        <f t="shared" si="13"/>
        <v>Evening Shift</v>
      </c>
      <c r="K839" s="9">
        <f>IF(line_productivity[[#This Row],[End time]]&lt;line_productivity[[#This Row],[Start Time]],((line_productivity[[#This Row],[End time]]+1)-line_productivity[[#This Row],[Start Time]])*24,(line_productivity[[#This Row],[End time]]-line_productivity[[#This Row],[Start Time]])*24)</f>
        <v>2.4111002777777797</v>
      </c>
      <c r="L839" s="9">
        <f>MAX(0,line_productivity[[#This Row],[working hours3]]-line_productivity[[#This Row],[total downtime in hr2]])</f>
        <v>2.0211002777777796</v>
      </c>
      <c r="M839" s="13">
        <f>IF(line_productivity[[#This Row],[Total downtime in min]]&gt;85,85,line_productivity[[#This Row],[Total downtime in min]])</f>
        <v>23.400000000000002</v>
      </c>
      <c r="N839" s="9">
        <f>line_productivity[[#This Row],[total downtime in min 2]]/60</f>
        <v>0.39</v>
      </c>
      <c r="O839" s="9">
        <f>IF(line_productivity[[#This Row],[total downtime in hrs]]&gt;line_productivity[[#This Row],[working hours of operator]],line_productivity[[#This Row],[working hours of operator]],line_productivity[[#This Row],[total downtime in hrs]])</f>
        <v>0.39</v>
      </c>
      <c r="P839" s="9">
        <f>IF(line_productivity[[#This Row],[working hours of operator]]=line_productivity[[#This Row],[total downtime in hr2]],(line_productivity[[#This Row],[working hours of operator]]+line_productivity[[#This Row],[total downtime in hr2]])*0.9,line_productivity[[#This Row],[working hours of operator]])</f>
        <v>2.4111002777777797</v>
      </c>
    </row>
    <row r="840" spans="1:16" x14ac:dyDescent="0.25">
      <c r="A840" s="10">
        <v>45738</v>
      </c>
      <c r="B840" t="s">
        <v>22</v>
      </c>
      <c r="C840" s="8">
        <v>422949</v>
      </c>
      <c r="D840" t="s">
        <v>45</v>
      </c>
      <c r="E840" s="26" t="s">
        <v>126</v>
      </c>
      <c r="F840" s="25" t="s">
        <v>1506</v>
      </c>
      <c r="G840" s="13">
        <v>1</v>
      </c>
      <c r="H840" s="13">
        <f>line_downtime[[#This Row],[total downtime in mins]]</f>
        <v>24</v>
      </c>
      <c r="I840" s="18" t="s">
        <v>90</v>
      </c>
      <c r="J840" t="str">
        <f t="shared" si="13"/>
        <v>Morning Shift</v>
      </c>
      <c r="K840" s="9">
        <f>IF(line_productivity[[#This Row],[End time]]&lt;line_productivity[[#This Row],[Start Time]],((line_productivity[[#This Row],[End time]]+1)-line_productivity[[#This Row],[Start Time]])*24,(line_productivity[[#This Row],[End time]]-line_productivity[[#This Row],[Start Time]])*24)</f>
        <v>2.9666869444444437</v>
      </c>
      <c r="L840" s="9">
        <f>MAX(0,line_productivity[[#This Row],[working hours3]]-line_productivity[[#This Row],[total downtime in hr2]])</f>
        <v>2.5666869444444438</v>
      </c>
      <c r="M840" s="13">
        <f>IF(line_productivity[[#This Row],[Total downtime in min]]&gt;85,85,line_productivity[[#This Row],[Total downtime in min]])</f>
        <v>24</v>
      </c>
      <c r="N840" s="9">
        <f>line_productivity[[#This Row],[total downtime in min 2]]/60</f>
        <v>0.4</v>
      </c>
      <c r="O840" s="9">
        <f>IF(line_productivity[[#This Row],[total downtime in hrs]]&gt;line_productivity[[#This Row],[working hours of operator]],line_productivity[[#This Row],[working hours of operator]],line_productivity[[#This Row],[total downtime in hrs]])</f>
        <v>0.4</v>
      </c>
      <c r="P840" s="9">
        <f>IF(line_productivity[[#This Row],[working hours of operator]]=line_productivity[[#This Row],[total downtime in hr2]],(line_productivity[[#This Row],[working hours of operator]]+line_productivity[[#This Row],[total downtime in hr2]])*0.9,line_productivity[[#This Row],[working hours of operator]])</f>
        <v>2.9666869444444437</v>
      </c>
    </row>
    <row r="841" spans="1:16" x14ac:dyDescent="0.25">
      <c r="A841" s="10">
        <v>45738</v>
      </c>
      <c r="B841" t="s">
        <v>23</v>
      </c>
      <c r="C841" s="8">
        <v>422950</v>
      </c>
      <c r="D841" t="s">
        <v>52</v>
      </c>
      <c r="E841" s="26" t="s">
        <v>1507</v>
      </c>
      <c r="F841" s="25" t="s">
        <v>1508</v>
      </c>
      <c r="G841" s="13">
        <v>1.6333333333333331</v>
      </c>
      <c r="H841" s="13">
        <f>line_downtime[[#This Row],[total downtime in mins]]</f>
        <v>24.6</v>
      </c>
      <c r="I841" s="18" t="s">
        <v>74</v>
      </c>
      <c r="J841" t="str">
        <f t="shared" si="13"/>
        <v>Morning Shift</v>
      </c>
      <c r="K841" s="9">
        <f>IF(line_productivity[[#This Row],[End time]]&lt;line_productivity[[#This Row],[Start Time]],((line_productivity[[#This Row],[End time]]+1)-line_productivity[[#This Row],[Start Time]])*24,(line_productivity[[#This Row],[End time]]-line_productivity[[#This Row],[Start Time]])*24)</f>
        <v>3.0356424999999994</v>
      </c>
      <c r="L841" s="9">
        <f>MAX(0,line_productivity[[#This Row],[working hours3]]-line_productivity[[#This Row],[total downtime in hr2]])</f>
        <v>2.6256424999999992</v>
      </c>
      <c r="M841" s="13">
        <f>IF(line_productivity[[#This Row],[Total downtime in min]]&gt;85,85,line_productivity[[#This Row],[Total downtime in min]])</f>
        <v>24.6</v>
      </c>
      <c r="N841" s="9">
        <f>line_productivity[[#This Row],[total downtime in min 2]]/60</f>
        <v>0.41000000000000003</v>
      </c>
      <c r="O841" s="9">
        <f>IF(line_productivity[[#This Row],[total downtime in hrs]]&gt;line_productivity[[#This Row],[working hours of operator]],line_productivity[[#This Row],[working hours of operator]],line_productivity[[#This Row],[total downtime in hrs]])</f>
        <v>0.41000000000000003</v>
      </c>
      <c r="P841" s="9">
        <f>IF(line_productivity[[#This Row],[working hours of operator]]=line_productivity[[#This Row],[total downtime in hr2]],(line_productivity[[#This Row],[working hours of operator]]+line_productivity[[#This Row],[total downtime in hr2]])*0.9,line_productivity[[#This Row],[working hours of operator]])</f>
        <v>3.0356424999999994</v>
      </c>
    </row>
    <row r="842" spans="1:16" x14ac:dyDescent="0.25">
      <c r="A842" s="10">
        <v>45738</v>
      </c>
      <c r="B842" t="s">
        <v>20</v>
      </c>
      <c r="C842" s="8">
        <v>422951</v>
      </c>
      <c r="D842" t="s">
        <v>50</v>
      </c>
      <c r="E842" s="26" t="s">
        <v>1509</v>
      </c>
      <c r="F842" s="25" t="s">
        <v>1510</v>
      </c>
      <c r="G842" s="13">
        <v>1</v>
      </c>
      <c r="H842" s="13">
        <f>line_downtime[[#This Row],[total downtime in mins]]</f>
        <v>10.799999999999999</v>
      </c>
      <c r="I842" s="18" t="s">
        <v>76</v>
      </c>
      <c r="J842" t="str">
        <f t="shared" si="13"/>
        <v>Morning Shift</v>
      </c>
      <c r="K842" s="9">
        <f>IF(line_productivity[[#This Row],[End time]]&lt;line_productivity[[#This Row],[Start Time]],((line_productivity[[#This Row],[End time]]+1)-line_productivity[[#This Row],[Start Time]])*24,(line_productivity[[#This Row],[End time]]-line_productivity[[#This Row],[Start Time]])*24)</f>
        <v>2.8178047222222227</v>
      </c>
      <c r="L842" s="9">
        <f>MAX(0,line_productivity[[#This Row],[working hours3]]-line_productivity[[#This Row],[total downtime in hr2]])</f>
        <v>2.6378047222222225</v>
      </c>
      <c r="M842" s="13">
        <f>IF(line_productivity[[#This Row],[Total downtime in min]]&gt;85,85,line_productivity[[#This Row],[Total downtime in min]])</f>
        <v>10.799999999999999</v>
      </c>
      <c r="N842" s="9">
        <f>line_productivity[[#This Row],[total downtime in min 2]]/60</f>
        <v>0.18</v>
      </c>
      <c r="O842" s="9">
        <f>IF(line_productivity[[#This Row],[total downtime in hrs]]&gt;line_productivity[[#This Row],[working hours of operator]],line_productivity[[#This Row],[working hours of operator]],line_productivity[[#This Row],[total downtime in hrs]])</f>
        <v>0.18</v>
      </c>
      <c r="P842" s="9">
        <f>IF(line_productivity[[#This Row],[working hours of operator]]=line_productivity[[#This Row],[total downtime in hr2]],(line_productivity[[#This Row],[working hours of operator]]+line_productivity[[#This Row],[total downtime in hr2]])*0.9,line_productivity[[#This Row],[working hours of operator]])</f>
        <v>2.8178047222222227</v>
      </c>
    </row>
    <row r="843" spans="1:16" x14ac:dyDescent="0.25">
      <c r="A843" s="10">
        <v>45738</v>
      </c>
      <c r="B843" t="s">
        <v>18</v>
      </c>
      <c r="C843" s="8">
        <v>422952</v>
      </c>
      <c r="D843" t="s">
        <v>46</v>
      </c>
      <c r="E843" s="26" t="s">
        <v>1511</v>
      </c>
      <c r="F843" s="25" t="s">
        <v>1512</v>
      </c>
      <c r="G843" s="13">
        <v>1</v>
      </c>
      <c r="H843" s="13">
        <f>line_downtime[[#This Row],[total downtime in mins]]</f>
        <v>18</v>
      </c>
      <c r="I843" s="18" t="s">
        <v>76</v>
      </c>
      <c r="J843" t="str">
        <f t="shared" si="13"/>
        <v>Evening Shift</v>
      </c>
      <c r="K843" s="9">
        <f>IF(line_productivity[[#This Row],[End time]]&lt;line_productivity[[#This Row],[Start Time]],((line_productivity[[#This Row],[End time]]+1)-line_productivity[[#This Row],[Start Time]])*24,(line_productivity[[#This Row],[End time]]-line_productivity[[#This Row],[Start Time]])*24)</f>
        <v>2.2742597222222223</v>
      </c>
      <c r="L843" s="9">
        <f>MAX(0,line_productivity[[#This Row],[working hours3]]-line_productivity[[#This Row],[total downtime in hr2]])</f>
        <v>1.9742597222222222</v>
      </c>
      <c r="M843" s="13">
        <f>IF(line_productivity[[#This Row],[Total downtime in min]]&gt;85,85,line_productivity[[#This Row],[Total downtime in min]])</f>
        <v>18</v>
      </c>
      <c r="N843" s="9">
        <f>line_productivity[[#This Row],[total downtime in min 2]]/60</f>
        <v>0.3</v>
      </c>
      <c r="O843" s="9">
        <f>IF(line_productivity[[#This Row],[total downtime in hrs]]&gt;line_productivity[[#This Row],[working hours of operator]],line_productivity[[#This Row],[working hours of operator]],line_productivity[[#This Row],[total downtime in hrs]])</f>
        <v>0.3</v>
      </c>
      <c r="P843" s="9">
        <f>IF(line_productivity[[#This Row],[working hours of operator]]=line_productivity[[#This Row],[total downtime in hr2]],(line_productivity[[#This Row],[working hours of operator]]+line_productivity[[#This Row],[total downtime in hr2]])*0.9,line_productivity[[#This Row],[working hours of operator]])</f>
        <v>2.2742597222222223</v>
      </c>
    </row>
    <row r="844" spans="1:16" x14ac:dyDescent="0.25">
      <c r="A844" s="10">
        <v>45739</v>
      </c>
      <c r="B844" t="s">
        <v>18</v>
      </c>
      <c r="C844" s="8">
        <v>422953</v>
      </c>
      <c r="D844" t="s">
        <v>50</v>
      </c>
      <c r="E844" s="26" t="s">
        <v>126</v>
      </c>
      <c r="F844" s="25" t="s">
        <v>1513</v>
      </c>
      <c r="G844" s="13">
        <v>1</v>
      </c>
      <c r="H844" s="13">
        <f>line_downtime[[#This Row],[total downtime in mins]]</f>
        <v>33.599999999999994</v>
      </c>
      <c r="I844" s="18" t="s">
        <v>81</v>
      </c>
      <c r="J844" t="str">
        <f t="shared" si="13"/>
        <v>Morning Shift</v>
      </c>
      <c r="K844" s="9">
        <f>IF(line_productivity[[#This Row],[End time]]&lt;line_productivity[[#This Row],[Start Time]],((line_productivity[[#This Row],[End time]]+1)-line_productivity[[#This Row],[Start Time]])*24,(line_productivity[[#This Row],[End time]]-line_productivity[[#This Row],[Start Time]])*24)</f>
        <v>2.2907880555555553</v>
      </c>
      <c r="L844" s="9">
        <f>MAX(0,line_productivity[[#This Row],[working hours3]]-line_productivity[[#This Row],[total downtime in hr2]])</f>
        <v>1.7307880555555553</v>
      </c>
      <c r="M844" s="13">
        <f>IF(line_productivity[[#This Row],[Total downtime in min]]&gt;85,85,line_productivity[[#This Row],[Total downtime in min]])</f>
        <v>33.599999999999994</v>
      </c>
      <c r="N844" s="9">
        <f>line_productivity[[#This Row],[total downtime in min 2]]/60</f>
        <v>0.55999999999999994</v>
      </c>
      <c r="O844" s="9">
        <f>IF(line_productivity[[#This Row],[total downtime in hrs]]&gt;line_productivity[[#This Row],[working hours of operator]],line_productivity[[#This Row],[working hours of operator]],line_productivity[[#This Row],[total downtime in hrs]])</f>
        <v>0.55999999999999994</v>
      </c>
      <c r="P844" s="9">
        <f>IF(line_productivity[[#This Row],[working hours of operator]]=line_productivity[[#This Row],[total downtime in hr2]],(line_productivity[[#This Row],[working hours of operator]]+line_productivity[[#This Row],[total downtime in hr2]])*0.9,line_productivity[[#This Row],[working hours of operator]])</f>
        <v>2.2907880555555553</v>
      </c>
    </row>
    <row r="845" spans="1:16" x14ac:dyDescent="0.25">
      <c r="A845" s="10">
        <v>45739</v>
      </c>
      <c r="B845" t="s">
        <v>20</v>
      </c>
      <c r="C845" s="8">
        <v>422954</v>
      </c>
      <c r="D845" t="s">
        <v>51</v>
      </c>
      <c r="E845" s="26" t="s">
        <v>1514</v>
      </c>
      <c r="F845" s="25" t="s">
        <v>1515</v>
      </c>
      <c r="G845" s="13">
        <v>1</v>
      </c>
      <c r="H845" s="13">
        <f>line_downtime[[#This Row],[total downtime in mins]]</f>
        <v>80.400000000000006</v>
      </c>
      <c r="I845" s="18" t="s">
        <v>74</v>
      </c>
      <c r="J845" t="str">
        <f t="shared" si="13"/>
        <v>Morning Shift</v>
      </c>
      <c r="K845" s="9">
        <f>IF(line_productivity[[#This Row],[End time]]&lt;line_productivity[[#This Row],[Start Time]],((line_productivity[[#This Row],[End time]]+1)-line_productivity[[#This Row],[Start Time]])*24,(line_productivity[[#This Row],[End time]]-line_productivity[[#This Row],[Start Time]])*24)</f>
        <v>2.2469347222222238</v>
      </c>
      <c r="L845" s="9">
        <f>MAX(0,line_productivity[[#This Row],[working hours3]]-line_productivity[[#This Row],[total downtime in hr2]])</f>
        <v>0.90693472222222371</v>
      </c>
      <c r="M845" s="13">
        <f>IF(line_productivity[[#This Row],[Total downtime in min]]&gt;85,85,line_productivity[[#This Row],[Total downtime in min]])</f>
        <v>80.400000000000006</v>
      </c>
      <c r="N845" s="9">
        <f>line_productivity[[#This Row],[total downtime in min 2]]/60</f>
        <v>1.34</v>
      </c>
      <c r="O845" s="9">
        <f>IF(line_productivity[[#This Row],[total downtime in hrs]]&gt;line_productivity[[#This Row],[working hours of operator]],line_productivity[[#This Row],[working hours of operator]],line_productivity[[#This Row],[total downtime in hrs]])</f>
        <v>1.34</v>
      </c>
      <c r="P845" s="9">
        <f>IF(line_productivity[[#This Row],[working hours of operator]]=line_productivity[[#This Row],[total downtime in hr2]],(line_productivity[[#This Row],[working hours of operator]]+line_productivity[[#This Row],[total downtime in hr2]])*0.9,line_productivity[[#This Row],[working hours of operator]])</f>
        <v>2.2469347222222238</v>
      </c>
    </row>
    <row r="846" spans="1:16" x14ac:dyDescent="0.25">
      <c r="A846" s="10">
        <v>45739</v>
      </c>
      <c r="B846" t="s">
        <v>18</v>
      </c>
      <c r="C846" s="8">
        <v>422955</v>
      </c>
      <c r="D846" t="s">
        <v>49</v>
      </c>
      <c r="E846" s="26" t="s">
        <v>1516</v>
      </c>
      <c r="F846" s="25" t="s">
        <v>1517</v>
      </c>
      <c r="G846" s="13">
        <v>1</v>
      </c>
      <c r="H846" s="13">
        <f>line_downtime[[#This Row],[total downtime in mins]]</f>
        <v>7.1999999999999993</v>
      </c>
      <c r="I846" s="18" t="s">
        <v>88</v>
      </c>
      <c r="J846" t="str">
        <f t="shared" si="13"/>
        <v>Morning Shift</v>
      </c>
      <c r="K846" s="9">
        <f>IF(line_productivity[[#This Row],[End time]]&lt;line_productivity[[#This Row],[Start Time]],((line_productivity[[#This Row],[End time]]+1)-line_productivity[[#This Row],[Start Time]])*24,(line_productivity[[#This Row],[End time]]-line_productivity[[#This Row],[Start Time]])*24)</f>
        <v>2.677945555555556</v>
      </c>
      <c r="L846" s="9">
        <f>MAX(0,line_productivity[[#This Row],[working hours3]]-line_productivity[[#This Row],[total downtime in hr2]])</f>
        <v>2.5579455555555559</v>
      </c>
      <c r="M846" s="13">
        <f>IF(line_productivity[[#This Row],[Total downtime in min]]&gt;85,85,line_productivity[[#This Row],[Total downtime in min]])</f>
        <v>7.1999999999999993</v>
      </c>
      <c r="N846" s="9">
        <f>line_productivity[[#This Row],[total downtime in min 2]]/60</f>
        <v>0.11999999999999998</v>
      </c>
      <c r="O846" s="9">
        <f>IF(line_productivity[[#This Row],[total downtime in hrs]]&gt;line_productivity[[#This Row],[working hours of operator]],line_productivity[[#This Row],[working hours of operator]],line_productivity[[#This Row],[total downtime in hrs]])</f>
        <v>0.11999999999999998</v>
      </c>
      <c r="P846" s="9">
        <f>IF(line_productivity[[#This Row],[working hours of operator]]=line_productivity[[#This Row],[total downtime in hr2]],(line_productivity[[#This Row],[working hours of operator]]+line_productivity[[#This Row],[total downtime in hr2]])*0.9,line_productivity[[#This Row],[working hours of operator]])</f>
        <v>2.677945555555556</v>
      </c>
    </row>
    <row r="847" spans="1:16" x14ac:dyDescent="0.25">
      <c r="A847" s="10">
        <v>45739</v>
      </c>
      <c r="B847" t="s">
        <v>20</v>
      </c>
      <c r="C847" s="8">
        <v>422956</v>
      </c>
      <c r="D847" t="s">
        <v>46</v>
      </c>
      <c r="E847" s="26" t="s">
        <v>1518</v>
      </c>
      <c r="F847" s="25" t="s">
        <v>1519</v>
      </c>
      <c r="G847" s="13">
        <v>1</v>
      </c>
      <c r="H847" s="13">
        <f>line_downtime[[#This Row],[total downtime in mins]]</f>
        <v>36.599999999999994</v>
      </c>
      <c r="I847" s="18" t="s">
        <v>68</v>
      </c>
      <c r="J847" t="str">
        <f t="shared" si="13"/>
        <v>Evening Shift</v>
      </c>
      <c r="K847" s="9">
        <f>IF(line_productivity[[#This Row],[End time]]&lt;line_productivity[[#This Row],[Start Time]],((line_productivity[[#This Row],[End time]]+1)-line_productivity[[#This Row],[Start Time]])*24,(line_productivity[[#This Row],[End time]]-line_productivity[[#This Row],[Start Time]])*24)</f>
        <v>2.1150630555555558</v>
      </c>
      <c r="L847" s="9">
        <f>MAX(0,line_productivity[[#This Row],[working hours3]]-line_productivity[[#This Row],[total downtime in hr2]])</f>
        <v>1.505063055555556</v>
      </c>
      <c r="M847" s="13">
        <f>IF(line_productivity[[#This Row],[Total downtime in min]]&gt;85,85,line_productivity[[#This Row],[Total downtime in min]])</f>
        <v>36.599999999999994</v>
      </c>
      <c r="N847" s="9">
        <f>line_productivity[[#This Row],[total downtime in min 2]]/60</f>
        <v>0.60999999999999988</v>
      </c>
      <c r="O847" s="9">
        <f>IF(line_productivity[[#This Row],[total downtime in hrs]]&gt;line_productivity[[#This Row],[working hours of operator]],line_productivity[[#This Row],[working hours of operator]],line_productivity[[#This Row],[total downtime in hrs]])</f>
        <v>0.60999999999999988</v>
      </c>
      <c r="P847" s="9">
        <f>IF(line_productivity[[#This Row],[working hours of operator]]=line_productivity[[#This Row],[total downtime in hr2]],(line_productivity[[#This Row],[working hours of operator]]+line_productivity[[#This Row],[total downtime in hr2]])*0.9,line_productivity[[#This Row],[working hours of operator]])</f>
        <v>2.1150630555555558</v>
      </c>
    </row>
    <row r="848" spans="1:16" x14ac:dyDescent="0.25">
      <c r="A848" s="10">
        <v>45740</v>
      </c>
      <c r="B848" t="s">
        <v>19</v>
      </c>
      <c r="C848" s="8">
        <v>422957</v>
      </c>
      <c r="D848" t="s">
        <v>49</v>
      </c>
      <c r="E848" s="26" t="s">
        <v>126</v>
      </c>
      <c r="F848" s="25" t="s">
        <v>1520</v>
      </c>
      <c r="G848" s="13">
        <v>1</v>
      </c>
      <c r="H848" s="13">
        <f>line_downtime[[#This Row],[total downtime in mins]]</f>
        <v>51.599999999999994</v>
      </c>
      <c r="I848" s="18" t="s">
        <v>70</v>
      </c>
      <c r="J848" t="str">
        <f t="shared" si="13"/>
        <v>Morning Shift</v>
      </c>
      <c r="K848" s="9">
        <f>IF(line_productivity[[#This Row],[End time]]&lt;line_productivity[[#This Row],[Start Time]],((line_productivity[[#This Row],[End time]]+1)-line_productivity[[#This Row],[Start Time]])*24,(line_productivity[[#This Row],[End time]]-line_productivity[[#This Row],[Start Time]])*24)</f>
        <v>2.5045391666666679</v>
      </c>
      <c r="L848" s="9">
        <f>MAX(0,line_productivity[[#This Row],[working hours3]]-line_productivity[[#This Row],[total downtime in hr2]])</f>
        <v>1.644539166666668</v>
      </c>
      <c r="M848" s="13">
        <f>IF(line_productivity[[#This Row],[Total downtime in min]]&gt;85,85,line_productivity[[#This Row],[Total downtime in min]])</f>
        <v>51.599999999999994</v>
      </c>
      <c r="N848" s="9">
        <f>line_productivity[[#This Row],[total downtime in min 2]]/60</f>
        <v>0.85999999999999988</v>
      </c>
      <c r="O848" s="9">
        <f>IF(line_productivity[[#This Row],[total downtime in hrs]]&gt;line_productivity[[#This Row],[working hours of operator]],line_productivity[[#This Row],[working hours of operator]],line_productivity[[#This Row],[total downtime in hrs]])</f>
        <v>0.85999999999999988</v>
      </c>
      <c r="P848" s="9">
        <f>IF(line_productivity[[#This Row],[working hours of operator]]=line_productivity[[#This Row],[total downtime in hr2]],(line_productivity[[#This Row],[working hours of operator]]+line_productivity[[#This Row],[total downtime in hr2]])*0.9,line_productivity[[#This Row],[working hours of operator]])</f>
        <v>2.5045391666666679</v>
      </c>
    </row>
    <row r="849" spans="1:16" x14ac:dyDescent="0.25">
      <c r="A849" s="10">
        <v>45740</v>
      </c>
      <c r="B849" t="s">
        <v>20</v>
      </c>
      <c r="C849" s="8">
        <v>422958</v>
      </c>
      <c r="D849" t="s">
        <v>51</v>
      </c>
      <c r="E849" s="26" t="s">
        <v>1521</v>
      </c>
      <c r="F849" s="25" t="s">
        <v>1522</v>
      </c>
      <c r="G849" s="13">
        <v>1</v>
      </c>
      <c r="H849" s="13">
        <f>line_downtime[[#This Row],[total downtime in mins]]</f>
        <v>13.799999999999999</v>
      </c>
      <c r="I849" s="18" t="s">
        <v>117</v>
      </c>
      <c r="J849" t="str">
        <f t="shared" si="13"/>
        <v>Morning Shift</v>
      </c>
      <c r="K849" s="9">
        <f>IF(line_productivity[[#This Row],[End time]]&lt;line_productivity[[#This Row],[Start Time]],((line_productivity[[#This Row],[End time]]+1)-line_productivity[[#This Row],[Start Time]])*24,(line_productivity[[#This Row],[End time]]-line_productivity[[#This Row],[Start Time]])*24)</f>
        <v>2.3423986111111099</v>
      </c>
      <c r="L849" s="9">
        <f>MAX(0,line_productivity[[#This Row],[working hours3]]-line_productivity[[#This Row],[total downtime in hr2]])</f>
        <v>2.1123986111111099</v>
      </c>
      <c r="M849" s="13">
        <f>IF(line_productivity[[#This Row],[Total downtime in min]]&gt;85,85,line_productivity[[#This Row],[Total downtime in min]])</f>
        <v>13.799999999999999</v>
      </c>
      <c r="N849" s="9">
        <f>line_productivity[[#This Row],[total downtime in min 2]]/60</f>
        <v>0.22999999999999998</v>
      </c>
      <c r="O849" s="9">
        <f>IF(line_productivity[[#This Row],[total downtime in hrs]]&gt;line_productivity[[#This Row],[working hours of operator]],line_productivity[[#This Row],[working hours of operator]],line_productivity[[#This Row],[total downtime in hrs]])</f>
        <v>0.22999999999999998</v>
      </c>
      <c r="P849" s="9">
        <f>IF(line_productivity[[#This Row],[working hours of operator]]=line_productivity[[#This Row],[total downtime in hr2]],(line_productivity[[#This Row],[working hours of operator]]+line_productivity[[#This Row],[total downtime in hr2]])*0.9,line_productivity[[#This Row],[working hours of operator]])</f>
        <v>2.3423986111111099</v>
      </c>
    </row>
    <row r="850" spans="1:16" x14ac:dyDescent="0.25">
      <c r="A850" s="10">
        <v>45740</v>
      </c>
      <c r="B850" t="s">
        <v>23</v>
      </c>
      <c r="C850" s="8">
        <v>422959</v>
      </c>
      <c r="D850" t="s">
        <v>47</v>
      </c>
      <c r="E850" s="26" t="s">
        <v>1523</v>
      </c>
      <c r="F850" s="25" t="s">
        <v>1524</v>
      </c>
      <c r="G850" s="13">
        <v>1.6333333333333331</v>
      </c>
      <c r="H850" s="13">
        <f>line_downtime[[#This Row],[total downtime in mins]]</f>
        <v>91.8</v>
      </c>
      <c r="I850" s="18" t="s">
        <v>88</v>
      </c>
      <c r="J850" t="str">
        <f t="shared" si="13"/>
        <v>Morning Shift</v>
      </c>
      <c r="K850" s="9">
        <f>IF(line_productivity[[#This Row],[End time]]&lt;line_productivity[[#This Row],[Start Time]],((line_productivity[[#This Row],[End time]]+1)-line_productivity[[#This Row],[Start Time]])*24,(line_productivity[[#This Row],[End time]]-line_productivity[[#This Row],[Start Time]])*24)</f>
        <v>2.8529508333333329</v>
      </c>
      <c r="L850" s="9">
        <f>MAX(0,line_productivity[[#This Row],[working hours3]]-line_productivity[[#This Row],[total downtime in hr2]])</f>
        <v>1.4362841666666661</v>
      </c>
      <c r="M850" s="13">
        <f>IF(line_productivity[[#This Row],[Total downtime in min]]&gt;85,85,line_productivity[[#This Row],[Total downtime in min]])</f>
        <v>85</v>
      </c>
      <c r="N850" s="9">
        <f>line_productivity[[#This Row],[total downtime in min 2]]/60</f>
        <v>1.4166666666666667</v>
      </c>
      <c r="O850" s="9">
        <f>IF(line_productivity[[#This Row],[total downtime in hrs]]&gt;line_productivity[[#This Row],[working hours of operator]],line_productivity[[#This Row],[working hours of operator]],line_productivity[[#This Row],[total downtime in hrs]])</f>
        <v>1.4166666666666667</v>
      </c>
      <c r="P850" s="9">
        <f>IF(line_productivity[[#This Row],[working hours of operator]]=line_productivity[[#This Row],[total downtime in hr2]],(line_productivity[[#This Row],[working hours of operator]]+line_productivity[[#This Row],[total downtime in hr2]])*0.9,line_productivity[[#This Row],[working hours of operator]])</f>
        <v>2.8529508333333329</v>
      </c>
    </row>
    <row r="851" spans="1:16" x14ac:dyDescent="0.25">
      <c r="A851" s="10">
        <v>45740</v>
      </c>
      <c r="B851" t="s">
        <v>21</v>
      </c>
      <c r="C851" s="8">
        <v>422960</v>
      </c>
      <c r="D851" t="s">
        <v>51</v>
      </c>
      <c r="E851" s="26" t="s">
        <v>1525</v>
      </c>
      <c r="F851" s="25" t="s">
        <v>1526</v>
      </c>
      <c r="G851" s="13">
        <v>1</v>
      </c>
      <c r="H851" s="13">
        <f>line_downtime[[#This Row],[total downtime in mins]]</f>
        <v>52.800000000000004</v>
      </c>
      <c r="I851" s="18" t="s">
        <v>68</v>
      </c>
      <c r="J851" t="str">
        <f t="shared" si="13"/>
        <v>Evening Shift</v>
      </c>
      <c r="K851" s="9">
        <f>IF(line_productivity[[#This Row],[End time]]&lt;line_productivity[[#This Row],[Start Time]],((line_productivity[[#This Row],[End time]]+1)-line_productivity[[#This Row],[Start Time]])*24,(line_productivity[[#This Row],[End time]]-line_productivity[[#This Row],[Start Time]])*24)</f>
        <v>2.7700566666666644</v>
      </c>
      <c r="L851" s="9">
        <f>MAX(0,line_productivity[[#This Row],[working hours3]]-line_productivity[[#This Row],[total downtime in hr2]])</f>
        <v>1.8900566666666643</v>
      </c>
      <c r="M851" s="13">
        <f>IF(line_productivity[[#This Row],[Total downtime in min]]&gt;85,85,line_productivity[[#This Row],[Total downtime in min]])</f>
        <v>52.800000000000004</v>
      </c>
      <c r="N851" s="9">
        <f>line_productivity[[#This Row],[total downtime in min 2]]/60</f>
        <v>0.88000000000000012</v>
      </c>
      <c r="O851" s="9">
        <f>IF(line_productivity[[#This Row],[total downtime in hrs]]&gt;line_productivity[[#This Row],[working hours of operator]],line_productivity[[#This Row],[working hours of operator]],line_productivity[[#This Row],[total downtime in hrs]])</f>
        <v>0.88000000000000012</v>
      </c>
      <c r="P851" s="9">
        <f>IF(line_productivity[[#This Row],[working hours of operator]]=line_productivity[[#This Row],[total downtime in hr2]],(line_productivity[[#This Row],[working hours of operator]]+line_productivity[[#This Row],[total downtime in hr2]])*0.9,line_productivity[[#This Row],[working hours of operator]])</f>
        <v>2.7700566666666644</v>
      </c>
    </row>
    <row r="852" spans="1:16" x14ac:dyDescent="0.25">
      <c r="A852" s="10">
        <v>45741</v>
      </c>
      <c r="B852" t="s">
        <v>22</v>
      </c>
      <c r="C852" s="8">
        <v>422961</v>
      </c>
      <c r="D852" t="s">
        <v>45</v>
      </c>
      <c r="E852" s="26" t="s">
        <v>126</v>
      </c>
      <c r="F852" s="25" t="s">
        <v>1527</v>
      </c>
      <c r="G852" s="13">
        <v>1</v>
      </c>
      <c r="H852" s="13">
        <f>line_downtime[[#This Row],[total downtime in mins]]</f>
        <v>6.6</v>
      </c>
      <c r="I852" s="18" t="s">
        <v>76</v>
      </c>
      <c r="J852" t="str">
        <f t="shared" si="13"/>
        <v>Morning Shift</v>
      </c>
      <c r="K852" s="9">
        <f>IF(line_productivity[[#This Row],[End time]]&lt;line_productivity[[#This Row],[Start Time]],((line_productivity[[#This Row],[End time]]+1)-line_productivity[[#This Row],[Start Time]])*24,(line_productivity[[#This Row],[End time]]-line_productivity[[#This Row],[Start Time]])*24)</f>
        <v>2.2412311111111123</v>
      </c>
      <c r="L852" s="9">
        <f>MAX(0,line_productivity[[#This Row],[working hours3]]-line_productivity[[#This Row],[total downtime in hr2]])</f>
        <v>2.1312311111111124</v>
      </c>
      <c r="M852" s="13">
        <f>IF(line_productivity[[#This Row],[Total downtime in min]]&gt;85,85,line_productivity[[#This Row],[Total downtime in min]])</f>
        <v>6.6</v>
      </c>
      <c r="N852" s="9">
        <f>line_productivity[[#This Row],[total downtime in min 2]]/60</f>
        <v>0.11</v>
      </c>
      <c r="O852" s="9">
        <f>IF(line_productivity[[#This Row],[total downtime in hrs]]&gt;line_productivity[[#This Row],[working hours of operator]],line_productivity[[#This Row],[working hours of operator]],line_productivity[[#This Row],[total downtime in hrs]])</f>
        <v>0.11</v>
      </c>
      <c r="P852" s="9">
        <f>IF(line_productivity[[#This Row],[working hours of operator]]=line_productivity[[#This Row],[total downtime in hr2]],(line_productivity[[#This Row],[working hours of operator]]+line_productivity[[#This Row],[total downtime in hr2]])*0.9,line_productivity[[#This Row],[working hours of operator]])</f>
        <v>2.2412311111111123</v>
      </c>
    </row>
    <row r="853" spans="1:16" x14ac:dyDescent="0.25">
      <c r="A853" s="10">
        <v>45741</v>
      </c>
      <c r="B853" t="s">
        <v>23</v>
      </c>
      <c r="C853" s="8">
        <v>422962</v>
      </c>
      <c r="D853" t="s">
        <v>50</v>
      </c>
      <c r="E853" s="26" t="s">
        <v>1528</v>
      </c>
      <c r="F853" s="25" t="s">
        <v>1529</v>
      </c>
      <c r="G853" s="13">
        <v>1.6333333333333331</v>
      </c>
      <c r="H853" s="13">
        <f>line_downtime[[#This Row],[total downtime in mins]]</f>
        <v>54.6</v>
      </c>
      <c r="I853" s="18" t="s">
        <v>95</v>
      </c>
      <c r="J853" t="str">
        <f t="shared" si="13"/>
        <v>Morning Shift</v>
      </c>
      <c r="K853" s="9">
        <f>IF(line_productivity[[#This Row],[End time]]&lt;line_productivity[[#This Row],[Start Time]],((line_productivity[[#This Row],[End time]]+1)-line_productivity[[#This Row],[Start Time]])*24,(line_productivity[[#This Row],[End time]]-line_productivity[[#This Row],[Start Time]])*24)</f>
        <v>3.3544824999999991</v>
      </c>
      <c r="L853" s="9">
        <f>MAX(0,line_productivity[[#This Row],[working hours3]]-line_productivity[[#This Row],[total downtime in hr2]])</f>
        <v>2.444482499999999</v>
      </c>
      <c r="M853" s="13">
        <f>IF(line_productivity[[#This Row],[Total downtime in min]]&gt;85,85,line_productivity[[#This Row],[Total downtime in min]])</f>
        <v>54.6</v>
      </c>
      <c r="N853" s="9">
        <f>line_productivity[[#This Row],[total downtime in min 2]]/60</f>
        <v>0.91</v>
      </c>
      <c r="O853" s="9">
        <f>IF(line_productivity[[#This Row],[total downtime in hrs]]&gt;line_productivity[[#This Row],[working hours of operator]],line_productivity[[#This Row],[working hours of operator]],line_productivity[[#This Row],[total downtime in hrs]])</f>
        <v>0.91</v>
      </c>
      <c r="P853" s="9">
        <f>IF(line_productivity[[#This Row],[working hours of operator]]=line_productivity[[#This Row],[total downtime in hr2]],(line_productivity[[#This Row],[working hours of operator]]+line_productivity[[#This Row],[total downtime in hr2]])*0.9,line_productivity[[#This Row],[working hours of operator]])</f>
        <v>3.3544824999999991</v>
      </c>
    </row>
    <row r="854" spans="1:16" x14ac:dyDescent="0.25">
      <c r="A854" s="10">
        <v>45741</v>
      </c>
      <c r="B854" t="s">
        <v>20</v>
      </c>
      <c r="C854" s="8">
        <v>422963</v>
      </c>
      <c r="D854" t="s">
        <v>44</v>
      </c>
      <c r="E854" s="26" t="s">
        <v>1530</v>
      </c>
      <c r="F854" s="25" t="s">
        <v>1531</v>
      </c>
      <c r="G854" s="13">
        <v>1</v>
      </c>
      <c r="H854" s="13">
        <f>line_downtime[[#This Row],[total downtime in mins]]</f>
        <v>50.400000000000006</v>
      </c>
      <c r="I854" s="18" t="s">
        <v>90</v>
      </c>
      <c r="J854" t="str">
        <f t="shared" si="13"/>
        <v>Morning Shift</v>
      </c>
      <c r="K854" s="9">
        <f>IF(line_productivity[[#This Row],[End time]]&lt;line_productivity[[#This Row],[Start Time]],((line_productivity[[#This Row],[End time]]+1)-line_productivity[[#This Row],[Start Time]])*24,(line_productivity[[#This Row],[End time]]-line_productivity[[#This Row],[Start Time]])*24)</f>
        <v>2.446438611111112</v>
      </c>
      <c r="L854" s="9">
        <f>MAX(0,line_productivity[[#This Row],[working hours3]]-line_productivity[[#This Row],[total downtime in hr2]])</f>
        <v>1.606438611111112</v>
      </c>
      <c r="M854" s="13">
        <f>IF(line_productivity[[#This Row],[Total downtime in min]]&gt;85,85,line_productivity[[#This Row],[Total downtime in min]])</f>
        <v>50.400000000000006</v>
      </c>
      <c r="N854" s="9">
        <f>line_productivity[[#This Row],[total downtime in min 2]]/60</f>
        <v>0.84000000000000008</v>
      </c>
      <c r="O854" s="9">
        <f>IF(line_productivity[[#This Row],[total downtime in hrs]]&gt;line_productivity[[#This Row],[working hours of operator]],line_productivity[[#This Row],[working hours of operator]],line_productivity[[#This Row],[total downtime in hrs]])</f>
        <v>0.84000000000000008</v>
      </c>
      <c r="P854" s="9">
        <f>IF(line_productivity[[#This Row],[working hours of operator]]=line_productivity[[#This Row],[total downtime in hr2]],(line_productivity[[#This Row],[working hours of operator]]+line_productivity[[#This Row],[total downtime in hr2]])*0.9,line_productivity[[#This Row],[working hours of operator]])</f>
        <v>2.446438611111112</v>
      </c>
    </row>
    <row r="855" spans="1:16" x14ac:dyDescent="0.25">
      <c r="A855" s="10">
        <v>45741</v>
      </c>
      <c r="B855" t="s">
        <v>19</v>
      </c>
      <c r="C855" s="8">
        <v>422964</v>
      </c>
      <c r="D855" t="s">
        <v>45</v>
      </c>
      <c r="E855" s="26" t="s">
        <v>1532</v>
      </c>
      <c r="F855" s="25" t="s">
        <v>1533</v>
      </c>
      <c r="G855" s="13">
        <v>1</v>
      </c>
      <c r="H855" s="13">
        <f>line_downtime[[#This Row],[total downtime in mins]]</f>
        <v>17.399999999999999</v>
      </c>
      <c r="I855" s="18" t="s">
        <v>74</v>
      </c>
      <c r="J855" t="str">
        <f t="shared" si="13"/>
        <v>Evening Shift</v>
      </c>
      <c r="K855" s="9">
        <f>IF(line_productivity[[#This Row],[End time]]&lt;line_productivity[[#This Row],[Start Time]],((line_productivity[[#This Row],[End time]]+1)-line_productivity[[#This Row],[Start Time]])*24,(line_productivity[[#This Row],[End time]]-line_productivity[[#This Row],[Start Time]])*24)</f>
        <v>2.5333052777777789</v>
      </c>
      <c r="L855" s="9">
        <f>MAX(0,line_productivity[[#This Row],[working hours3]]-line_productivity[[#This Row],[total downtime in hr2]])</f>
        <v>2.2433052777777789</v>
      </c>
      <c r="M855" s="13">
        <f>IF(line_productivity[[#This Row],[Total downtime in min]]&gt;85,85,line_productivity[[#This Row],[Total downtime in min]])</f>
        <v>17.399999999999999</v>
      </c>
      <c r="N855" s="9">
        <f>line_productivity[[#This Row],[total downtime in min 2]]/60</f>
        <v>0.28999999999999998</v>
      </c>
      <c r="O855" s="9">
        <f>IF(line_productivity[[#This Row],[total downtime in hrs]]&gt;line_productivity[[#This Row],[working hours of operator]],line_productivity[[#This Row],[working hours of operator]],line_productivity[[#This Row],[total downtime in hrs]])</f>
        <v>0.28999999999999998</v>
      </c>
      <c r="P855" s="9">
        <f>IF(line_productivity[[#This Row],[working hours of operator]]=line_productivity[[#This Row],[total downtime in hr2]],(line_productivity[[#This Row],[working hours of operator]]+line_productivity[[#This Row],[total downtime in hr2]])*0.9,line_productivity[[#This Row],[working hours of operator]])</f>
        <v>2.5333052777777789</v>
      </c>
    </row>
    <row r="856" spans="1:16" x14ac:dyDescent="0.25">
      <c r="A856" s="10">
        <v>45742</v>
      </c>
      <c r="B856" t="s">
        <v>23</v>
      </c>
      <c r="C856" s="8">
        <v>422965</v>
      </c>
      <c r="D856" t="s">
        <v>44</v>
      </c>
      <c r="E856" s="26" t="s">
        <v>126</v>
      </c>
      <c r="F856" s="25" t="s">
        <v>1534</v>
      </c>
      <c r="G856" s="13">
        <v>1.6333333333333331</v>
      </c>
      <c r="H856" s="13">
        <f>line_downtime[[#This Row],[total downtime in mins]]</f>
        <v>13.2</v>
      </c>
      <c r="I856" s="18" t="s">
        <v>81</v>
      </c>
      <c r="J856" t="str">
        <f t="shared" si="13"/>
        <v>Morning Shift</v>
      </c>
      <c r="K856" s="9">
        <f>IF(line_productivity[[#This Row],[End time]]&lt;line_productivity[[#This Row],[Start Time]],((line_productivity[[#This Row],[End time]]+1)-line_productivity[[#This Row],[Start Time]])*24,(line_productivity[[#This Row],[End time]]-line_productivity[[#This Row],[Start Time]])*24)</f>
        <v>2.0735377777777768</v>
      </c>
      <c r="L856" s="9">
        <f>MAX(0,line_productivity[[#This Row],[working hours3]]-line_productivity[[#This Row],[total downtime in hr2]])</f>
        <v>1.8535377777777768</v>
      </c>
      <c r="M856" s="13">
        <f>IF(line_productivity[[#This Row],[Total downtime in min]]&gt;85,85,line_productivity[[#This Row],[Total downtime in min]])</f>
        <v>13.2</v>
      </c>
      <c r="N856" s="9">
        <f>line_productivity[[#This Row],[total downtime in min 2]]/60</f>
        <v>0.22</v>
      </c>
      <c r="O856" s="9">
        <f>IF(line_productivity[[#This Row],[total downtime in hrs]]&gt;line_productivity[[#This Row],[working hours of operator]],line_productivity[[#This Row],[working hours of operator]],line_productivity[[#This Row],[total downtime in hrs]])</f>
        <v>0.22</v>
      </c>
      <c r="P856" s="9">
        <f>IF(line_productivity[[#This Row],[working hours of operator]]=line_productivity[[#This Row],[total downtime in hr2]],(line_productivity[[#This Row],[working hours of operator]]+line_productivity[[#This Row],[total downtime in hr2]])*0.9,line_productivity[[#This Row],[working hours of operator]])</f>
        <v>2.0735377777777768</v>
      </c>
    </row>
    <row r="857" spans="1:16" x14ac:dyDescent="0.25">
      <c r="A857" s="10">
        <v>45742</v>
      </c>
      <c r="B857" t="s">
        <v>21</v>
      </c>
      <c r="C857" s="8">
        <v>422966</v>
      </c>
      <c r="D857" t="s">
        <v>50</v>
      </c>
      <c r="E857" s="26" t="s">
        <v>1535</v>
      </c>
      <c r="F857" s="25" t="s">
        <v>1536</v>
      </c>
      <c r="G857" s="13">
        <v>1</v>
      </c>
      <c r="H857" s="13">
        <f>line_downtime[[#This Row],[total downtime in mins]]</f>
        <v>52.2</v>
      </c>
      <c r="I857" s="18" t="s">
        <v>88</v>
      </c>
      <c r="J857" t="str">
        <f t="shared" si="13"/>
        <v>Morning Shift</v>
      </c>
      <c r="K857" s="9">
        <f>IF(line_productivity[[#This Row],[End time]]&lt;line_productivity[[#This Row],[Start Time]],((line_productivity[[#This Row],[End time]]+1)-line_productivity[[#This Row],[Start Time]])*24,(line_productivity[[#This Row],[End time]]-line_productivity[[#This Row],[Start Time]])*24)</f>
        <v>2.3236508333333332</v>
      </c>
      <c r="L857" s="9">
        <f>MAX(0,line_productivity[[#This Row],[working hours3]]-line_productivity[[#This Row],[total downtime in hr2]])</f>
        <v>1.4536508333333331</v>
      </c>
      <c r="M857" s="13">
        <f>IF(line_productivity[[#This Row],[Total downtime in min]]&gt;85,85,line_productivity[[#This Row],[Total downtime in min]])</f>
        <v>52.2</v>
      </c>
      <c r="N857" s="9">
        <f>line_productivity[[#This Row],[total downtime in min 2]]/60</f>
        <v>0.87</v>
      </c>
      <c r="O857" s="9">
        <f>IF(line_productivity[[#This Row],[total downtime in hrs]]&gt;line_productivity[[#This Row],[working hours of operator]],line_productivity[[#This Row],[working hours of operator]],line_productivity[[#This Row],[total downtime in hrs]])</f>
        <v>0.87</v>
      </c>
      <c r="P857" s="9">
        <f>IF(line_productivity[[#This Row],[working hours of operator]]=line_productivity[[#This Row],[total downtime in hr2]],(line_productivity[[#This Row],[working hours of operator]]+line_productivity[[#This Row],[total downtime in hr2]])*0.9,line_productivity[[#This Row],[working hours of operator]])</f>
        <v>2.3236508333333332</v>
      </c>
    </row>
    <row r="858" spans="1:16" x14ac:dyDescent="0.25">
      <c r="A858" s="10">
        <v>45742</v>
      </c>
      <c r="B858" t="s">
        <v>21</v>
      </c>
      <c r="C858" s="8">
        <v>422967</v>
      </c>
      <c r="D858" t="s">
        <v>46</v>
      </c>
      <c r="E858" s="26" t="s">
        <v>1537</v>
      </c>
      <c r="F858" s="25" t="s">
        <v>1538</v>
      </c>
      <c r="G858" s="13">
        <v>1</v>
      </c>
      <c r="H858" s="13">
        <f>line_downtime[[#This Row],[total downtime in mins]]</f>
        <v>24</v>
      </c>
      <c r="I858" s="18" t="s">
        <v>111</v>
      </c>
      <c r="J858" t="str">
        <f t="shared" si="13"/>
        <v>Morning Shift</v>
      </c>
      <c r="K858" s="9">
        <f>IF(line_productivity[[#This Row],[End time]]&lt;line_productivity[[#This Row],[Start Time]],((line_productivity[[#This Row],[End time]]+1)-line_productivity[[#This Row],[Start Time]])*24,(line_productivity[[#This Row],[End time]]-line_productivity[[#This Row],[Start Time]])*24)</f>
        <v>2.2553766666666673</v>
      </c>
      <c r="L858" s="9">
        <f>MAX(0,line_productivity[[#This Row],[working hours3]]-line_productivity[[#This Row],[total downtime in hr2]])</f>
        <v>1.8553766666666673</v>
      </c>
      <c r="M858" s="13">
        <f>IF(line_productivity[[#This Row],[Total downtime in min]]&gt;85,85,line_productivity[[#This Row],[Total downtime in min]])</f>
        <v>24</v>
      </c>
      <c r="N858" s="9">
        <f>line_productivity[[#This Row],[total downtime in min 2]]/60</f>
        <v>0.4</v>
      </c>
      <c r="O858" s="9">
        <f>IF(line_productivity[[#This Row],[total downtime in hrs]]&gt;line_productivity[[#This Row],[working hours of operator]],line_productivity[[#This Row],[working hours of operator]],line_productivity[[#This Row],[total downtime in hrs]])</f>
        <v>0.4</v>
      </c>
      <c r="P858" s="9">
        <f>IF(line_productivity[[#This Row],[working hours of operator]]=line_productivity[[#This Row],[total downtime in hr2]],(line_productivity[[#This Row],[working hours of operator]]+line_productivity[[#This Row],[total downtime in hr2]])*0.9,line_productivity[[#This Row],[working hours of operator]])</f>
        <v>2.2553766666666673</v>
      </c>
    </row>
    <row r="859" spans="1:16" x14ac:dyDescent="0.25">
      <c r="A859" s="10">
        <v>45742</v>
      </c>
      <c r="B859" t="s">
        <v>19</v>
      </c>
      <c r="C859" s="8">
        <v>422968</v>
      </c>
      <c r="D859" t="s">
        <v>52</v>
      </c>
      <c r="E859" s="26" t="s">
        <v>1539</v>
      </c>
      <c r="F859" s="25" t="s">
        <v>1540</v>
      </c>
      <c r="G859" s="13">
        <v>1</v>
      </c>
      <c r="H859" s="13">
        <f>line_downtime[[#This Row],[total downtime in mins]]</f>
        <v>10.8</v>
      </c>
      <c r="I859" s="18" t="s">
        <v>76</v>
      </c>
      <c r="J859" t="str">
        <f t="shared" si="13"/>
        <v>Evening Shift</v>
      </c>
      <c r="K859" s="9">
        <f>IF(line_productivity[[#This Row],[End time]]&lt;line_productivity[[#This Row],[Start Time]],((line_productivity[[#This Row],[End time]]+1)-line_productivity[[#This Row],[Start Time]])*24,(line_productivity[[#This Row],[End time]]-line_productivity[[#This Row],[Start Time]])*24)</f>
        <v>2.4370919444444468</v>
      </c>
      <c r="L859" s="9">
        <f>MAX(0,line_productivity[[#This Row],[working hours3]]-line_productivity[[#This Row],[total downtime in hr2]])</f>
        <v>2.2570919444444466</v>
      </c>
      <c r="M859" s="13">
        <f>IF(line_productivity[[#This Row],[Total downtime in min]]&gt;85,85,line_productivity[[#This Row],[Total downtime in min]])</f>
        <v>10.8</v>
      </c>
      <c r="N859" s="9">
        <f>line_productivity[[#This Row],[total downtime in min 2]]/60</f>
        <v>0.18000000000000002</v>
      </c>
      <c r="O859" s="9">
        <f>IF(line_productivity[[#This Row],[total downtime in hrs]]&gt;line_productivity[[#This Row],[working hours of operator]],line_productivity[[#This Row],[working hours of operator]],line_productivity[[#This Row],[total downtime in hrs]])</f>
        <v>0.18000000000000002</v>
      </c>
      <c r="P859" s="9">
        <f>IF(line_productivity[[#This Row],[working hours of operator]]=line_productivity[[#This Row],[total downtime in hr2]],(line_productivity[[#This Row],[working hours of operator]]+line_productivity[[#This Row],[total downtime in hr2]])*0.9,line_productivity[[#This Row],[working hours of operator]])</f>
        <v>2.4370919444444468</v>
      </c>
    </row>
    <row r="860" spans="1:16" x14ac:dyDescent="0.25">
      <c r="A860" s="10">
        <v>45743</v>
      </c>
      <c r="B860" t="s">
        <v>22</v>
      </c>
      <c r="C860" s="8">
        <v>422969</v>
      </c>
      <c r="D860" t="s">
        <v>45</v>
      </c>
      <c r="E860" s="26" t="s">
        <v>126</v>
      </c>
      <c r="F860" s="25" t="s">
        <v>1541</v>
      </c>
      <c r="G860" s="13">
        <v>1</v>
      </c>
      <c r="H860" s="13">
        <f>line_downtime[[#This Row],[total downtime in mins]]</f>
        <v>54</v>
      </c>
      <c r="I860" s="18" t="s">
        <v>109</v>
      </c>
      <c r="J860" t="str">
        <f t="shared" si="13"/>
        <v>Morning Shift</v>
      </c>
      <c r="K860" s="9">
        <f>IF(line_productivity[[#This Row],[End time]]&lt;line_productivity[[#This Row],[Start Time]],((line_productivity[[#This Row],[End time]]+1)-line_productivity[[#This Row],[Start Time]])*24,(line_productivity[[#This Row],[End time]]-line_productivity[[#This Row],[Start Time]])*24)</f>
        <v>2.5559216666666664</v>
      </c>
      <c r="L860" s="9">
        <f>MAX(0,line_productivity[[#This Row],[working hours3]]-line_productivity[[#This Row],[total downtime in hr2]])</f>
        <v>1.6559216666666665</v>
      </c>
      <c r="M860" s="13">
        <f>IF(line_productivity[[#This Row],[Total downtime in min]]&gt;85,85,line_productivity[[#This Row],[Total downtime in min]])</f>
        <v>54</v>
      </c>
      <c r="N860" s="9">
        <f>line_productivity[[#This Row],[total downtime in min 2]]/60</f>
        <v>0.9</v>
      </c>
      <c r="O860" s="9">
        <f>IF(line_productivity[[#This Row],[total downtime in hrs]]&gt;line_productivity[[#This Row],[working hours of operator]],line_productivity[[#This Row],[working hours of operator]],line_productivity[[#This Row],[total downtime in hrs]])</f>
        <v>0.9</v>
      </c>
      <c r="P860" s="9">
        <f>IF(line_productivity[[#This Row],[working hours of operator]]=line_productivity[[#This Row],[total downtime in hr2]],(line_productivity[[#This Row],[working hours of operator]]+line_productivity[[#This Row],[total downtime in hr2]])*0.9,line_productivity[[#This Row],[working hours of operator]])</f>
        <v>2.5559216666666664</v>
      </c>
    </row>
    <row r="861" spans="1:16" x14ac:dyDescent="0.25">
      <c r="A861" s="10">
        <v>45743</v>
      </c>
      <c r="B861" t="s">
        <v>19</v>
      </c>
      <c r="C861" s="8">
        <v>422970</v>
      </c>
      <c r="D861" t="s">
        <v>48</v>
      </c>
      <c r="E861" s="26" t="s">
        <v>1542</v>
      </c>
      <c r="F861" s="25" t="s">
        <v>1543</v>
      </c>
      <c r="G861" s="13">
        <v>1</v>
      </c>
      <c r="H861" s="13">
        <f>line_downtime[[#This Row],[total downtime in mins]]</f>
        <v>20.999999999999996</v>
      </c>
      <c r="I861" s="18" t="s">
        <v>66</v>
      </c>
      <c r="J861" t="str">
        <f t="shared" si="13"/>
        <v>Morning Shift</v>
      </c>
      <c r="K861" s="9">
        <f>IF(line_productivity[[#This Row],[End time]]&lt;line_productivity[[#This Row],[Start Time]],((line_productivity[[#This Row],[End time]]+1)-line_productivity[[#This Row],[Start Time]])*24,(line_productivity[[#This Row],[End time]]-line_productivity[[#This Row],[Start Time]])*24)</f>
        <v>2.1234572222222199</v>
      </c>
      <c r="L861" s="9">
        <f>MAX(0,line_productivity[[#This Row],[working hours3]]-line_productivity[[#This Row],[total downtime in hr2]])</f>
        <v>1.77345722222222</v>
      </c>
      <c r="M861" s="13">
        <f>IF(line_productivity[[#This Row],[Total downtime in min]]&gt;85,85,line_productivity[[#This Row],[Total downtime in min]])</f>
        <v>20.999999999999996</v>
      </c>
      <c r="N861" s="9">
        <f>line_productivity[[#This Row],[total downtime in min 2]]/60</f>
        <v>0.34999999999999992</v>
      </c>
      <c r="O861" s="9">
        <f>IF(line_productivity[[#This Row],[total downtime in hrs]]&gt;line_productivity[[#This Row],[working hours of operator]],line_productivity[[#This Row],[working hours of operator]],line_productivity[[#This Row],[total downtime in hrs]])</f>
        <v>0.34999999999999992</v>
      </c>
      <c r="P861" s="9">
        <f>IF(line_productivity[[#This Row],[working hours of operator]]=line_productivity[[#This Row],[total downtime in hr2]],(line_productivity[[#This Row],[working hours of operator]]+line_productivity[[#This Row],[total downtime in hr2]])*0.9,line_productivity[[#This Row],[working hours of operator]])</f>
        <v>2.1234572222222199</v>
      </c>
    </row>
    <row r="862" spans="1:16" x14ac:dyDescent="0.25">
      <c r="A862" s="10">
        <v>45743</v>
      </c>
      <c r="B862" t="s">
        <v>22</v>
      </c>
      <c r="C862" s="8">
        <v>422971</v>
      </c>
      <c r="D862" t="s">
        <v>43</v>
      </c>
      <c r="E862" s="26" t="s">
        <v>1544</v>
      </c>
      <c r="F862" s="25" t="s">
        <v>1545</v>
      </c>
      <c r="G862" s="13">
        <v>1</v>
      </c>
      <c r="H862" s="13">
        <f>line_downtime[[#This Row],[total downtime in mins]]</f>
        <v>37.799999999999997</v>
      </c>
      <c r="I862" s="18" t="s">
        <v>88</v>
      </c>
      <c r="J862" t="str">
        <f t="shared" si="13"/>
        <v>Morning Shift</v>
      </c>
      <c r="K862" s="9">
        <f>IF(line_productivity[[#This Row],[End time]]&lt;line_productivity[[#This Row],[Start Time]],((line_productivity[[#This Row],[End time]]+1)-line_productivity[[#This Row],[Start Time]])*24,(line_productivity[[#This Row],[End time]]-line_productivity[[#This Row],[Start Time]])*24)</f>
        <v>2.2228602777777775</v>
      </c>
      <c r="L862" s="9">
        <f>MAX(0,line_productivity[[#This Row],[working hours3]]-line_productivity[[#This Row],[total downtime in hr2]])</f>
        <v>1.5928602777777776</v>
      </c>
      <c r="M862" s="13">
        <f>IF(line_productivity[[#This Row],[Total downtime in min]]&gt;85,85,line_productivity[[#This Row],[Total downtime in min]])</f>
        <v>37.799999999999997</v>
      </c>
      <c r="N862" s="9">
        <f>line_productivity[[#This Row],[total downtime in min 2]]/60</f>
        <v>0.63</v>
      </c>
      <c r="O862" s="9">
        <f>IF(line_productivity[[#This Row],[total downtime in hrs]]&gt;line_productivity[[#This Row],[working hours of operator]],line_productivity[[#This Row],[working hours of operator]],line_productivity[[#This Row],[total downtime in hrs]])</f>
        <v>0.63</v>
      </c>
      <c r="P862" s="9">
        <f>IF(line_productivity[[#This Row],[working hours of operator]]=line_productivity[[#This Row],[total downtime in hr2]],(line_productivity[[#This Row],[working hours of operator]]+line_productivity[[#This Row],[total downtime in hr2]])*0.9,line_productivity[[#This Row],[working hours of operator]])</f>
        <v>2.2228602777777775</v>
      </c>
    </row>
    <row r="863" spans="1:16" x14ac:dyDescent="0.25">
      <c r="A863" s="10">
        <v>45743</v>
      </c>
      <c r="B863" t="s">
        <v>22</v>
      </c>
      <c r="C863" s="8">
        <v>422972</v>
      </c>
      <c r="D863" t="s">
        <v>51</v>
      </c>
      <c r="E863" s="26" t="s">
        <v>1546</v>
      </c>
      <c r="F863" s="25" t="s">
        <v>1547</v>
      </c>
      <c r="G863" s="13">
        <v>1</v>
      </c>
      <c r="H863" s="13">
        <f>line_downtime[[#This Row],[total downtime in mins]]</f>
        <v>20.399999999999999</v>
      </c>
      <c r="I863" s="18" t="s">
        <v>86</v>
      </c>
      <c r="J863" t="str">
        <f t="shared" si="13"/>
        <v>Evening Shift</v>
      </c>
      <c r="K863" s="9">
        <f>IF(line_productivity[[#This Row],[End time]]&lt;line_productivity[[#This Row],[Start Time]],((line_productivity[[#This Row],[End time]]+1)-line_productivity[[#This Row],[Start Time]])*24,(line_productivity[[#This Row],[End time]]-line_productivity[[#This Row],[Start Time]])*24)</f>
        <v>2.9554261111111115</v>
      </c>
      <c r="L863" s="9">
        <f>MAX(0,line_productivity[[#This Row],[working hours3]]-line_productivity[[#This Row],[total downtime in hr2]])</f>
        <v>2.6154261111111117</v>
      </c>
      <c r="M863" s="13">
        <f>IF(line_productivity[[#This Row],[Total downtime in min]]&gt;85,85,line_productivity[[#This Row],[Total downtime in min]])</f>
        <v>20.399999999999999</v>
      </c>
      <c r="N863" s="9">
        <f>line_productivity[[#This Row],[total downtime in min 2]]/60</f>
        <v>0.33999999999999997</v>
      </c>
      <c r="O863" s="9">
        <f>IF(line_productivity[[#This Row],[total downtime in hrs]]&gt;line_productivity[[#This Row],[working hours of operator]],line_productivity[[#This Row],[working hours of operator]],line_productivity[[#This Row],[total downtime in hrs]])</f>
        <v>0.33999999999999997</v>
      </c>
      <c r="P863" s="9">
        <f>IF(line_productivity[[#This Row],[working hours of operator]]=line_productivity[[#This Row],[total downtime in hr2]],(line_productivity[[#This Row],[working hours of operator]]+line_productivity[[#This Row],[total downtime in hr2]])*0.9,line_productivity[[#This Row],[working hours of operator]])</f>
        <v>2.9554261111111115</v>
      </c>
    </row>
    <row r="864" spans="1:16" x14ac:dyDescent="0.25">
      <c r="A864" s="10">
        <v>45744</v>
      </c>
      <c r="B864" t="s">
        <v>22</v>
      </c>
      <c r="C864" s="8">
        <v>422973</v>
      </c>
      <c r="D864" t="s">
        <v>47</v>
      </c>
      <c r="E864" s="26" t="s">
        <v>126</v>
      </c>
      <c r="F864" s="25" t="s">
        <v>1548</v>
      </c>
      <c r="G864" s="13">
        <v>1</v>
      </c>
      <c r="H864" s="13">
        <f>line_downtime[[#This Row],[total downtime in mins]]</f>
        <v>12.599999999999998</v>
      </c>
      <c r="I864" s="18" t="s">
        <v>66</v>
      </c>
      <c r="J864" t="str">
        <f t="shared" si="13"/>
        <v>Morning Shift</v>
      </c>
      <c r="K864" s="9">
        <f>IF(line_productivity[[#This Row],[End time]]&lt;line_productivity[[#This Row],[Start Time]],((line_productivity[[#This Row],[End time]]+1)-line_productivity[[#This Row],[Start Time]])*24,(line_productivity[[#This Row],[End time]]-line_productivity[[#This Row],[Start Time]])*24)</f>
        <v>2.0497986111111115</v>
      </c>
      <c r="L864" s="9">
        <f>MAX(0,line_productivity[[#This Row],[working hours3]]-line_productivity[[#This Row],[total downtime in hr2]])</f>
        <v>1.8397986111111115</v>
      </c>
      <c r="M864" s="13">
        <f>IF(line_productivity[[#This Row],[Total downtime in min]]&gt;85,85,line_productivity[[#This Row],[Total downtime in min]])</f>
        <v>12.599999999999998</v>
      </c>
      <c r="N864" s="9">
        <f>line_productivity[[#This Row],[total downtime in min 2]]/60</f>
        <v>0.20999999999999996</v>
      </c>
      <c r="O864" s="9">
        <f>IF(line_productivity[[#This Row],[total downtime in hrs]]&gt;line_productivity[[#This Row],[working hours of operator]],line_productivity[[#This Row],[working hours of operator]],line_productivity[[#This Row],[total downtime in hrs]])</f>
        <v>0.20999999999999996</v>
      </c>
      <c r="P864" s="9">
        <f>IF(line_productivity[[#This Row],[working hours of operator]]=line_productivity[[#This Row],[total downtime in hr2]],(line_productivity[[#This Row],[working hours of operator]]+line_productivity[[#This Row],[total downtime in hr2]])*0.9,line_productivity[[#This Row],[working hours of operator]])</f>
        <v>2.0497986111111115</v>
      </c>
    </row>
    <row r="865" spans="1:16" x14ac:dyDescent="0.25">
      <c r="A865" s="10">
        <v>45744</v>
      </c>
      <c r="B865" t="s">
        <v>22</v>
      </c>
      <c r="C865" s="8">
        <v>422974</v>
      </c>
      <c r="D865" t="s">
        <v>47</v>
      </c>
      <c r="E865" s="26" t="s">
        <v>1549</v>
      </c>
      <c r="F865" s="25" t="s">
        <v>1550</v>
      </c>
      <c r="G865" s="13">
        <v>1</v>
      </c>
      <c r="H865" s="13">
        <f>line_downtime[[#This Row],[total downtime in mins]]</f>
        <v>22.8</v>
      </c>
      <c r="I865" s="18" t="s">
        <v>88</v>
      </c>
      <c r="J865" t="str">
        <f t="shared" si="13"/>
        <v>Morning Shift</v>
      </c>
      <c r="K865" s="9">
        <f>IF(line_productivity[[#This Row],[End time]]&lt;line_productivity[[#This Row],[Start Time]],((line_productivity[[#This Row],[End time]]+1)-line_productivity[[#This Row],[Start Time]])*24,(line_productivity[[#This Row],[End time]]-line_productivity[[#This Row],[Start Time]])*24)</f>
        <v>2.3415955555555548</v>
      </c>
      <c r="L865" s="9">
        <f>MAX(0,line_productivity[[#This Row],[working hours3]]-line_productivity[[#This Row],[total downtime in hr2]])</f>
        <v>1.9615955555555549</v>
      </c>
      <c r="M865" s="13">
        <f>IF(line_productivity[[#This Row],[Total downtime in min]]&gt;85,85,line_productivity[[#This Row],[Total downtime in min]])</f>
        <v>22.8</v>
      </c>
      <c r="N865" s="9">
        <f>line_productivity[[#This Row],[total downtime in min 2]]/60</f>
        <v>0.38</v>
      </c>
      <c r="O865" s="9">
        <f>IF(line_productivity[[#This Row],[total downtime in hrs]]&gt;line_productivity[[#This Row],[working hours of operator]],line_productivity[[#This Row],[working hours of operator]],line_productivity[[#This Row],[total downtime in hrs]])</f>
        <v>0.38</v>
      </c>
      <c r="P865" s="9">
        <f>IF(line_productivity[[#This Row],[working hours of operator]]=line_productivity[[#This Row],[total downtime in hr2]],(line_productivity[[#This Row],[working hours of operator]]+line_productivity[[#This Row],[total downtime in hr2]])*0.9,line_productivity[[#This Row],[working hours of operator]])</f>
        <v>2.3415955555555548</v>
      </c>
    </row>
    <row r="866" spans="1:16" x14ac:dyDescent="0.25">
      <c r="A866" s="10">
        <v>45744</v>
      </c>
      <c r="B866" t="s">
        <v>18</v>
      </c>
      <c r="C866" s="8">
        <v>422975</v>
      </c>
      <c r="D866" t="s">
        <v>50</v>
      </c>
      <c r="E866" s="26" t="s">
        <v>1551</v>
      </c>
      <c r="F866" s="25" t="s">
        <v>1552</v>
      </c>
      <c r="G866" s="13">
        <v>1</v>
      </c>
      <c r="H866" s="13">
        <f>line_downtime[[#This Row],[total downtime in mins]]</f>
        <v>32.400000000000006</v>
      </c>
      <c r="I866" s="18" t="s">
        <v>74</v>
      </c>
      <c r="J866" t="str">
        <f t="shared" si="13"/>
        <v>Morning Shift</v>
      </c>
      <c r="K866" s="9">
        <f>IF(line_productivity[[#This Row],[End time]]&lt;line_productivity[[#This Row],[Start Time]],((line_productivity[[#This Row],[End time]]+1)-line_productivity[[#This Row],[Start Time]])*24,(line_productivity[[#This Row],[End time]]-line_productivity[[#This Row],[Start Time]])*24)</f>
        <v>2.9495430555555551</v>
      </c>
      <c r="L866" s="9">
        <f>MAX(0,line_productivity[[#This Row],[working hours3]]-line_productivity[[#This Row],[total downtime in hr2]])</f>
        <v>2.409543055555555</v>
      </c>
      <c r="M866" s="13">
        <f>IF(line_productivity[[#This Row],[Total downtime in min]]&gt;85,85,line_productivity[[#This Row],[Total downtime in min]])</f>
        <v>32.400000000000006</v>
      </c>
      <c r="N866" s="9">
        <f>line_productivity[[#This Row],[total downtime in min 2]]/60</f>
        <v>0.54000000000000015</v>
      </c>
      <c r="O866" s="9">
        <f>IF(line_productivity[[#This Row],[total downtime in hrs]]&gt;line_productivity[[#This Row],[working hours of operator]],line_productivity[[#This Row],[working hours of operator]],line_productivity[[#This Row],[total downtime in hrs]])</f>
        <v>0.54000000000000015</v>
      </c>
      <c r="P866" s="9">
        <f>IF(line_productivity[[#This Row],[working hours of operator]]=line_productivity[[#This Row],[total downtime in hr2]],(line_productivity[[#This Row],[working hours of operator]]+line_productivity[[#This Row],[total downtime in hr2]])*0.9,line_productivity[[#This Row],[working hours of operator]])</f>
        <v>2.9495430555555551</v>
      </c>
    </row>
    <row r="867" spans="1:16" x14ac:dyDescent="0.25">
      <c r="A867" s="10">
        <v>45744</v>
      </c>
      <c r="B867" t="s">
        <v>20</v>
      </c>
      <c r="C867" s="8">
        <v>422976</v>
      </c>
      <c r="D867" t="s">
        <v>46</v>
      </c>
      <c r="E867" s="26" t="s">
        <v>1553</v>
      </c>
      <c r="F867" s="25" t="s">
        <v>1554</v>
      </c>
      <c r="G867" s="13">
        <v>1</v>
      </c>
      <c r="H867" s="13">
        <f>line_downtime[[#This Row],[total downtime in mins]]</f>
        <v>83.4</v>
      </c>
      <c r="I867" s="18" t="s">
        <v>109</v>
      </c>
      <c r="J867" t="str">
        <f t="shared" si="13"/>
        <v>Evening Shift</v>
      </c>
      <c r="K867" s="9">
        <f>IF(line_productivity[[#This Row],[End time]]&lt;line_productivity[[#This Row],[Start Time]],((line_productivity[[#This Row],[End time]]+1)-line_productivity[[#This Row],[Start Time]])*24,(line_productivity[[#This Row],[End time]]-line_productivity[[#This Row],[Start Time]])*24)</f>
        <v>2.5533511111111107</v>
      </c>
      <c r="L867" s="9">
        <f>MAX(0,line_productivity[[#This Row],[working hours3]]-line_productivity[[#This Row],[total downtime in hr2]])</f>
        <v>1.1633511111111106</v>
      </c>
      <c r="M867" s="13">
        <f>IF(line_productivity[[#This Row],[Total downtime in min]]&gt;85,85,line_productivity[[#This Row],[Total downtime in min]])</f>
        <v>83.4</v>
      </c>
      <c r="N867" s="9">
        <f>line_productivity[[#This Row],[total downtime in min 2]]/60</f>
        <v>1.3900000000000001</v>
      </c>
      <c r="O867" s="9">
        <f>IF(line_productivity[[#This Row],[total downtime in hrs]]&gt;line_productivity[[#This Row],[working hours of operator]],line_productivity[[#This Row],[working hours of operator]],line_productivity[[#This Row],[total downtime in hrs]])</f>
        <v>1.3900000000000001</v>
      </c>
      <c r="P867" s="9">
        <f>IF(line_productivity[[#This Row],[working hours of operator]]=line_productivity[[#This Row],[total downtime in hr2]],(line_productivity[[#This Row],[working hours of operator]]+line_productivity[[#This Row],[total downtime in hr2]])*0.9,line_productivity[[#This Row],[working hours of operator]])</f>
        <v>2.5533511111111107</v>
      </c>
    </row>
    <row r="868" spans="1:16" x14ac:dyDescent="0.25">
      <c r="A868" s="10">
        <v>45745</v>
      </c>
      <c r="B868" t="s">
        <v>22</v>
      </c>
      <c r="C868" s="8">
        <v>422977</v>
      </c>
      <c r="D868" t="s">
        <v>43</v>
      </c>
      <c r="E868" s="26" t="s">
        <v>126</v>
      </c>
      <c r="F868" s="25" t="s">
        <v>1555</v>
      </c>
      <c r="G868" s="13">
        <v>1</v>
      </c>
      <c r="H868" s="13">
        <f>line_downtime[[#This Row],[total downtime in mins]]</f>
        <v>9</v>
      </c>
      <c r="I868" s="18" t="s">
        <v>99</v>
      </c>
      <c r="J868" t="str">
        <f t="shared" si="13"/>
        <v>Morning Shift</v>
      </c>
      <c r="K868" s="9">
        <f>IF(line_productivity[[#This Row],[End time]]&lt;line_productivity[[#This Row],[Start Time]],((line_productivity[[#This Row],[End time]]+1)-line_productivity[[#This Row],[Start Time]])*24,(line_productivity[[#This Row],[End time]]-line_productivity[[#This Row],[Start Time]])*24)</f>
        <v>2.4757052777777773</v>
      </c>
      <c r="L868" s="9">
        <f>MAX(0,line_productivity[[#This Row],[working hours3]]-line_productivity[[#This Row],[total downtime in hr2]])</f>
        <v>2.3257052777777774</v>
      </c>
      <c r="M868" s="13">
        <f>IF(line_productivity[[#This Row],[Total downtime in min]]&gt;85,85,line_productivity[[#This Row],[Total downtime in min]])</f>
        <v>9</v>
      </c>
      <c r="N868" s="9">
        <f>line_productivity[[#This Row],[total downtime in min 2]]/60</f>
        <v>0.15</v>
      </c>
      <c r="O868" s="9">
        <f>IF(line_productivity[[#This Row],[total downtime in hrs]]&gt;line_productivity[[#This Row],[working hours of operator]],line_productivity[[#This Row],[working hours of operator]],line_productivity[[#This Row],[total downtime in hrs]])</f>
        <v>0.15</v>
      </c>
      <c r="P868" s="9">
        <f>IF(line_productivity[[#This Row],[working hours of operator]]=line_productivity[[#This Row],[total downtime in hr2]],(line_productivity[[#This Row],[working hours of operator]]+line_productivity[[#This Row],[total downtime in hr2]])*0.9,line_productivity[[#This Row],[working hours of operator]])</f>
        <v>2.4757052777777773</v>
      </c>
    </row>
    <row r="869" spans="1:16" x14ac:dyDescent="0.25">
      <c r="A869" s="10">
        <v>45745</v>
      </c>
      <c r="B869" t="s">
        <v>22</v>
      </c>
      <c r="C869" s="8">
        <v>422978</v>
      </c>
      <c r="D869" t="s">
        <v>46</v>
      </c>
      <c r="E869" s="26" t="s">
        <v>1556</v>
      </c>
      <c r="F869" s="25" t="s">
        <v>1557</v>
      </c>
      <c r="G869" s="13">
        <v>1</v>
      </c>
      <c r="H869" s="13">
        <f>line_downtime[[#This Row],[total downtime in mins]]</f>
        <v>50.400000000000006</v>
      </c>
      <c r="I869" s="18" t="s">
        <v>99</v>
      </c>
      <c r="J869" t="str">
        <f t="shared" si="13"/>
        <v>Morning Shift</v>
      </c>
      <c r="K869" s="9">
        <f>IF(line_productivity[[#This Row],[End time]]&lt;line_productivity[[#This Row],[Start Time]],((line_productivity[[#This Row],[End time]]+1)-line_productivity[[#This Row],[Start Time]])*24,(line_productivity[[#This Row],[End time]]-line_productivity[[#This Row],[Start Time]])*24)</f>
        <v>2.383542777777778</v>
      </c>
      <c r="L869" s="9">
        <f>MAX(0,line_productivity[[#This Row],[working hours3]]-line_productivity[[#This Row],[total downtime in hr2]])</f>
        <v>1.5435427777777779</v>
      </c>
      <c r="M869" s="13">
        <f>IF(line_productivity[[#This Row],[Total downtime in min]]&gt;85,85,line_productivity[[#This Row],[Total downtime in min]])</f>
        <v>50.400000000000006</v>
      </c>
      <c r="N869" s="9">
        <f>line_productivity[[#This Row],[total downtime in min 2]]/60</f>
        <v>0.84000000000000008</v>
      </c>
      <c r="O869" s="9">
        <f>IF(line_productivity[[#This Row],[total downtime in hrs]]&gt;line_productivity[[#This Row],[working hours of operator]],line_productivity[[#This Row],[working hours of operator]],line_productivity[[#This Row],[total downtime in hrs]])</f>
        <v>0.84000000000000008</v>
      </c>
      <c r="P869" s="9">
        <f>IF(line_productivity[[#This Row],[working hours of operator]]=line_productivity[[#This Row],[total downtime in hr2]],(line_productivity[[#This Row],[working hours of operator]]+line_productivity[[#This Row],[total downtime in hr2]])*0.9,line_productivity[[#This Row],[working hours of operator]])</f>
        <v>2.383542777777778</v>
      </c>
    </row>
    <row r="870" spans="1:16" x14ac:dyDescent="0.25">
      <c r="A870" s="10">
        <v>45745</v>
      </c>
      <c r="B870" t="s">
        <v>18</v>
      </c>
      <c r="C870" s="8">
        <v>422979</v>
      </c>
      <c r="D870" t="s">
        <v>45</v>
      </c>
      <c r="E870" s="26" t="s">
        <v>1558</v>
      </c>
      <c r="F870" s="25" t="s">
        <v>1559</v>
      </c>
      <c r="G870" s="13">
        <v>1</v>
      </c>
      <c r="H870" s="13">
        <f>line_downtime[[#This Row],[total downtime in mins]]</f>
        <v>8.4</v>
      </c>
      <c r="I870" s="18" t="s">
        <v>117</v>
      </c>
      <c r="J870" t="str">
        <f t="shared" si="13"/>
        <v>Morning Shift</v>
      </c>
      <c r="K870" s="9">
        <f>IF(line_productivity[[#This Row],[End time]]&lt;line_productivity[[#This Row],[Start Time]],((line_productivity[[#This Row],[End time]]+1)-line_productivity[[#This Row],[Start Time]])*24,(line_productivity[[#This Row],[End time]]-line_productivity[[#This Row],[Start Time]])*24)</f>
        <v>2.7372483333333353</v>
      </c>
      <c r="L870" s="9">
        <f>MAX(0,line_productivity[[#This Row],[working hours3]]-line_productivity[[#This Row],[total downtime in hr2]])</f>
        <v>2.5972483333333352</v>
      </c>
      <c r="M870" s="13">
        <f>IF(line_productivity[[#This Row],[Total downtime in min]]&gt;85,85,line_productivity[[#This Row],[Total downtime in min]])</f>
        <v>8.4</v>
      </c>
      <c r="N870" s="9">
        <f>line_productivity[[#This Row],[total downtime in min 2]]/60</f>
        <v>0.14000000000000001</v>
      </c>
      <c r="O870" s="9">
        <f>IF(line_productivity[[#This Row],[total downtime in hrs]]&gt;line_productivity[[#This Row],[working hours of operator]],line_productivity[[#This Row],[working hours of operator]],line_productivity[[#This Row],[total downtime in hrs]])</f>
        <v>0.14000000000000001</v>
      </c>
      <c r="P870" s="9">
        <f>IF(line_productivity[[#This Row],[working hours of operator]]=line_productivity[[#This Row],[total downtime in hr2]],(line_productivity[[#This Row],[working hours of operator]]+line_productivity[[#This Row],[total downtime in hr2]])*0.9,line_productivity[[#This Row],[working hours of operator]])</f>
        <v>2.7372483333333353</v>
      </c>
    </row>
    <row r="871" spans="1:16" x14ac:dyDescent="0.25">
      <c r="A871" s="10">
        <v>45745</v>
      </c>
      <c r="B871" t="s">
        <v>19</v>
      </c>
      <c r="C871" s="8">
        <v>422980</v>
      </c>
      <c r="D871" t="s">
        <v>43</v>
      </c>
      <c r="E871" s="26" t="s">
        <v>1560</v>
      </c>
      <c r="F871" s="25" t="s">
        <v>1561</v>
      </c>
      <c r="G871" s="13">
        <v>1</v>
      </c>
      <c r="H871" s="13">
        <f>line_downtime[[#This Row],[total downtime in mins]]</f>
        <v>13.2</v>
      </c>
      <c r="I871" s="18" t="s">
        <v>109</v>
      </c>
      <c r="J871" t="str">
        <f t="shared" si="13"/>
        <v>Evening Shift</v>
      </c>
      <c r="K871" s="9">
        <f>IF(line_productivity[[#This Row],[End time]]&lt;line_productivity[[#This Row],[Start Time]],((line_productivity[[#This Row],[End time]]+1)-line_productivity[[#This Row],[Start Time]])*24,(line_productivity[[#This Row],[End time]]-line_productivity[[#This Row],[Start Time]])*24)</f>
        <v>2.6971127777777779</v>
      </c>
      <c r="L871" s="9">
        <f>MAX(0,line_productivity[[#This Row],[working hours3]]-line_productivity[[#This Row],[total downtime in hr2]])</f>
        <v>2.4771127777777777</v>
      </c>
      <c r="M871" s="13">
        <f>IF(line_productivity[[#This Row],[Total downtime in min]]&gt;85,85,line_productivity[[#This Row],[Total downtime in min]])</f>
        <v>13.2</v>
      </c>
      <c r="N871" s="9">
        <f>line_productivity[[#This Row],[total downtime in min 2]]/60</f>
        <v>0.22</v>
      </c>
      <c r="O871" s="9">
        <f>IF(line_productivity[[#This Row],[total downtime in hrs]]&gt;line_productivity[[#This Row],[working hours of operator]],line_productivity[[#This Row],[working hours of operator]],line_productivity[[#This Row],[total downtime in hrs]])</f>
        <v>0.22</v>
      </c>
      <c r="P871" s="9">
        <f>IF(line_productivity[[#This Row],[working hours of operator]]=line_productivity[[#This Row],[total downtime in hr2]],(line_productivity[[#This Row],[working hours of operator]]+line_productivity[[#This Row],[total downtime in hr2]])*0.9,line_productivity[[#This Row],[working hours of operator]])</f>
        <v>2.6971127777777779</v>
      </c>
    </row>
    <row r="872" spans="1:16" x14ac:dyDescent="0.25">
      <c r="A872" s="10">
        <v>45746</v>
      </c>
      <c r="B872" t="s">
        <v>22</v>
      </c>
      <c r="C872" s="8">
        <v>422981</v>
      </c>
      <c r="D872" t="s">
        <v>50</v>
      </c>
      <c r="E872" s="26" t="s">
        <v>126</v>
      </c>
      <c r="F872" s="25" t="s">
        <v>1562</v>
      </c>
      <c r="G872" s="13">
        <v>1</v>
      </c>
      <c r="H872" s="13">
        <f>line_downtime[[#This Row],[total downtime in mins]]</f>
        <v>115.8</v>
      </c>
      <c r="I872" s="18" t="s">
        <v>86</v>
      </c>
      <c r="J872" t="str">
        <f t="shared" si="13"/>
        <v>Morning Shift</v>
      </c>
      <c r="K872" s="9">
        <f>IF(line_productivity[[#This Row],[End time]]&lt;line_productivity[[#This Row],[Start Time]],((line_productivity[[#This Row],[End time]]+1)-line_productivity[[#This Row],[Start Time]])*24,(line_productivity[[#This Row],[End time]]-line_productivity[[#This Row],[Start Time]])*24)</f>
        <v>2.6397283333333332</v>
      </c>
      <c r="L872" s="9">
        <f>MAX(0,line_productivity[[#This Row],[working hours3]]-line_productivity[[#This Row],[total downtime in hr2]])</f>
        <v>1.2230616666666665</v>
      </c>
      <c r="M872" s="13">
        <f>IF(line_productivity[[#This Row],[Total downtime in min]]&gt;85,85,line_productivity[[#This Row],[Total downtime in min]])</f>
        <v>85</v>
      </c>
      <c r="N872" s="9">
        <f>line_productivity[[#This Row],[total downtime in min 2]]/60</f>
        <v>1.4166666666666667</v>
      </c>
      <c r="O872" s="9">
        <f>IF(line_productivity[[#This Row],[total downtime in hrs]]&gt;line_productivity[[#This Row],[working hours of operator]],line_productivity[[#This Row],[working hours of operator]],line_productivity[[#This Row],[total downtime in hrs]])</f>
        <v>1.4166666666666667</v>
      </c>
      <c r="P872" s="9">
        <f>IF(line_productivity[[#This Row],[working hours of operator]]=line_productivity[[#This Row],[total downtime in hr2]],(line_productivity[[#This Row],[working hours of operator]]+line_productivity[[#This Row],[total downtime in hr2]])*0.9,line_productivity[[#This Row],[working hours of operator]])</f>
        <v>2.6397283333333332</v>
      </c>
    </row>
    <row r="873" spans="1:16" x14ac:dyDescent="0.25">
      <c r="A873" s="10">
        <v>45746</v>
      </c>
      <c r="B873" t="s">
        <v>21</v>
      </c>
      <c r="C873" s="8">
        <v>422982</v>
      </c>
      <c r="D873" t="s">
        <v>50</v>
      </c>
      <c r="E873" s="26" t="s">
        <v>1563</v>
      </c>
      <c r="F873" s="25" t="s">
        <v>1564</v>
      </c>
      <c r="G873" s="13">
        <v>1</v>
      </c>
      <c r="H873" s="13">
        <f>line_downtime[[#This Row],[total downtime in mins]]</f>
        <v>43.8</v>
      </c>
      <c r="I873" s="18" t="s">
        <v>99</v>
      </c>
      <c r="J873" t="str">
        <f t="shared" si="13"/>
        <v>Morning Shift</v>
      </c>
      <c r="K873" s="9">
        <f>IF(line_productivity[[#This Row],[End time]]&lt;line_productivity[[#This Row],[Start Time]],((line_productivity[[#This Row],[End time]]+1)-line_productivity[[#This Row],[Start Time]])*24,(line_productivity[[#This Row],[End time]]-line_productivity[[#This Row],[Start Time]])*24)</f>
        <v>2.3272294444444435</v>
      </c>
      <c r="L873" s="9">
        <f>MAX(0,line_productivity[[#This Row],[working hours3]]-line_productivity[[#This Row],[total downtime in hr2]])</f>
        <v>1.5972294444444435</v>
      </c>
      <c r="M873" s="13">
        <f>IF(line_productivity[[#This Row],[Total downtime in min]]&gt;85,85,line_productivity[[#This Row],[Total downtime in min]])</f>
        <v>43.8</v>
      </c>
      <c r="N873" s="9">
        <f>line_productivity[[#This Row],[total downtime in min 2]]/60</f>
        <v>0.73</v>
      </c>
      <c r="O873" s="9">
        <f>IF(line_productivity[[#This Row],[total downtime in hrs]]&gt;line_productivity[[#This Row],[working hours of operator]],line_productivity[[#This Row],[working hours of operator]],line_productivity[[#This Row],[total downtime in hrs]])</f>
        <v>0.73</v>
      </c>
      <c r="P873" s="9">
        <f>IF(line_productivity[[#This Row],[working hours of operator]]=line_productivity[[#This Row],[total downtime in hr2]],(line_productivity[[#This Row],[working hours of operator]]+line_productivity[[#This Row],[total downtime in hr2]])*0.9,line_productivity[[#This Row],[working hours of operator]])</f>
        <v>2.3272294444444435</v>
      </c>
    </row>
    <row r="874" spans="1:16" x14ac:dyDescent="0.25">
      <c r="A874" s="10">
        <v>45746</v>
      </c>
      <c r="B874" t="s">
        <v>18</v>
      </c>
      <c r="C874" s="8">
        <v>422983</v>
      </c>
      <c r="D874" t="s">
        <v>48</v>
      </c>
      <c r="E874" s="26" t="s">
        <v>1565</v>
      </c>
      <c r="F874" s="25" t="s">
        <v>1566</v>
      </c>
      <c r="G874" s="13">
        <v>1</v>
      </c>
      <c r="H874" s="13">
        <f>line_downtime[[#This Row],[total downtime in mins]]</f>
        <v>87.6</v>
      </c>
      <c r="I874" s="18" t="s">
        <v>81</v>
      </c>
      <c r="J874" t="str">
        <f t="shared" si="13"/>
        <v>Evening Shift</v>
      </c>
      <c r="K874" s="9">
        <f>IF(line_productivity[[#This Row],[End time]]&lt;line_productivity[[#This Row],[Start Time]],((line_productivity[[#This Row],[End time]]+1)-line_productivity[[#This Row],[Start Time]])*24,(line_productivity[[#This Row],[End time]]-line_productivity[[#This Row],[Start Time]])*24)</f>
        <v>2.4483849999999974</v>
      </c>
      <c r="L874" s="9">
        <f>MAX(0,line_productivity[[#This Row],[working hours3]]-line_productivity[[#This Row],[total downtime in hr2]])</f>
        <v>1.0317183333333306</v>
      </c>
      <c r="M874" s="13">
        <f>IF(line_productivity[[#This Row],[Total downtime in min]]&gt;85,85,line_productivity[[#This Row],[Total downtime in min]])</f>
        <v>85</v>
      </c>
      <c r="N874" s="9">
        <f>line_productivity[[#This Row],[total downtime in min 2]]/60</f>
        <v>1.4166666666666667</v>
      </c>
      <c r="O874" s="9">
        <f>IF(line_productivity[[#This Row],[total downtime in hrs]]&gt;line_productivity[[#This Row],[working hours of operator]],line_productivity[[#This Row],[working hours of operator]],line_productivity[[#This Row],[total downtime in hrs]])</f>
        <v>1.4166666666666667</v>
      </c>
      <c r="P874" s="9">
        <f>IF(line_productivity[[#This Row],[working hours of operator]]=line_productivity[[#This Row],[total downtime in hr2]],(line_productivity[[#This Row],[working hours of operator]]+line_productivity[[#This Row],[total downtime in hr2]])*0.9,line_productivity[[#This Row],[working hours of operator]])</f>
        <v>2.4483849999999974</v>
      </c>
    </row>
    <row r="875" spans="1:16" x14ac:dyDescent="0.25">
      <c r="A875" s="10">
        <v>45746</v>
      </c>
      <c r="B875" t="s">
        <v>19</v>
      </c>
      <c r="C875" s="8">
        <v>422984</v>
      </c>
      <c r="D875" t="s">
        <v>50</v>
      </c>
      <c r="E875" s="26" t="s">
        <v>1567</v>
      </c>
      <c r="F875" s="25" t="s">
        <v>1568</v>
      </c>
      <c r="G875" s="13">
        <v>1</v>
      </c>
      <c r="H875" s="13">
        <f>line_downtime[[#This Row],[total downtime in mins]]</f>
        <v>54</v>
      </c>
      <c r="I875" s="18" t="s">
        <v>113</v>
      </c>
      <c r="J875" t="str">
        <f t="shared" si="13"/>
        <v>Evening Shift</v>
      </c>
      <c r="K875" s="9">
        <f>IF(line_productivity[[#This Row],[End time]]&lt;line_productivity[[#This Row],[Start Time]],((line_productivity[[#This Row],[End time]]+1)-line_productivity[[#This Row],[Start Time]])*24,(line_productivity[[#This Row],[End time]]-line_productivity[[#This Row],[Start Time]])*24)</f>
        <v>2.9229663888888915</v>
      </c>
      <c r="L875" s="9">
        <f>MAX(0,line_productivity[[#This Row],[working hours3]]-line_productivity[[#This Row],[total downtime in hr2]])</f>
        <v>2.0229663888888916</v>
      </c>
      <c r="M875" s="13">
        <f>IF(line_productivity[[#This Row],[Total downtime in min]]&gt;85,85,line_productivity[[#This Row],[Total downtime in min]])</f>
        <v>54</v>
      </c>
      <c r="N875" s="9">
        <f>line_productivity[[#This Row],[total downtime in min 2]]/60</f>
        <v>0.9</v>
      </c>
      <c r="O875" s="9">
        <f>IF(line_productivity[[#This Row],[total downtime in hrs]]&gt;line_productivity[[#This Row],[working hours of operator]],line_productivity[[#This Row],[working hours of operator]],line_productivity[[#This Row],[total downtime in hrs]])</f>
        <v>0.9</v>
      </c>
      <c r="P875" s="9">
        <f>IF(line_productivity[[#This Row],[working hours of operator]]=line_productivity[[#This Row],[total downtime in hr2]],(line_productivity[[#This Row],[working hours of operator]]+line_productivity[[#This Row],[total downtime in hr2]])*0.9,line_productivity[[#This Row],[working hours of operator]])</f>
        <v>2.9229663888888915</v>
      </c>
    </row>
    <row r="876" spans="1:16" x14ac:dyDescent="0.25">
      <c r="A876" s="10">
        <v>45747</v>
      </c>
      <c r="B876" t="s">
        <v>23</v>
      </c>
      <c r="C876" s="8">
        <v>422985</v>
      </c>
      <c r="D876" t="s">
        <v>48</v>
      </c>
      <c r="E876" s="26" t="s">
        <v>126</v>
      </c>
      <c r="F876" s="25" t="s">
        <v>1569</v>
      </c>
      <c r="G876" s="13">
        <v>1.6333333333333331</v>
      </c>
      <c r="H876" s="13">
        <f>line_downtime[[#This Row],[total downtime in mins]]</f>
        <v>15</v>
      </c>
      <c r="I876" s="18" t="s">
        <v>70</v>
      </c>
      <c r="J876" t="str">
        <f t="shared" si="13"/>
        <v>Morning Shift</v>
      </c>
      <c r="K876" s="9">
        <f>IF(line_productivity[[#This Row],[End time]]&lt;line_productivity[[#This Row],[Start Time]],((line_productivity[[#This Row],[End time]]+1)-line_productivity[[#This Row],[Start Time]])*24,(line_productivity[[#This Row],[End time]]-line_productivity[[#This Row],[Start Time]])*24)</f>
        <v>2.8823438888888901</v>
      </c>
      <c r="L876" s="9">
        <f>MAX(0,line_productivity[[#This Row],[working hours3]]-line_productivity[[#This Row],[total downtime in hr2]])</f>
        <v>2.6323438888888901</v>
      </c>
      <c r="M876" s="13">
        <f>IF(line_productivity[[#This Row],[Total downtime in min]]&gt;85,85,line_productivity[[#This Row],[Total downtime in min]])</f>
        <v>15</v>
      </c>
      <c r="N876" s="9">
        <f>line_productivity[[#This Row],[total downtime in min 2]]/60</f>
        <v>0.25</v>
      </c>
      <c r="O876" s="9">
        <f>IF(line_productivity[[#This Row],[total downtime in hrs]]&gt;line_productivity[[#This Row],[working hours of operator]],line_productivity[[#This Row],[working hours of operator]],line_productivity[[#This Row],[total downtime in hrs]])</f>
        <v>0.25</v>
      </c>
      <c r="P876" s="9">
        <f>IF(line_productivity[[#This Row],[working hours of operator]]=line_productivity[[#This Row],[total downtime in hr2]],(line_productivity[[#This Row],[working hours of operator]]+line_productivity[[#This Row],[total downtime in hr2]])*0.9,line_productivity[[#This Row],[working hours of operator]])</f>
        <v>2.8823438888888901</v>
      </c>
    </row>
    <row r="877" spans="1:16" x14ac:dyDescent="0.25">
      <c r="A877" s="10">
        <v>45747</v>
      </c>
      <c r="B877" t="s">
        <v>21</v>
      </c>
      <c r="C877" s="8">
        <v>422986</v>
      </c>
      <c r="D877" t="s">
        <v>51</v>
      </c>
      <c r="E877" s="26" t="s">
        <v>1570</v>
      </c>
      <c r="F877" s="25" t="s">
        <v>1571</v>
      </c>
      <c r="G877" s="13">
        <v>1</v>
      </c>
      <c r="H877" s="13">
        <f>line_downtime[[#This Row],[total downtime in mins]]</f>
        <v>20.400000000000002</v>
      </c>
      <c r="I877" s="18" t="s">
        <v>107</v>
      </c>
      <c r="J877" t="str">
        <f t="shared" si="13"/>
        <v>Morning Shift</v>
      </c>
      <c r="K877" s="9">
        <f>IF(line_productivity[[#This Row],[End time]]&lt;line_productivity[[#This Row],[Start Time]],((line_productivity[[#This Row],[End time]]+1)-line_productivity[[#This Row],[Start Time]])*24,(line_productivity[[#This Row],[End time]]-line_productivity[[#This Row],[Start Time]])*24)</f>
        <v>2.1628186111111112</v>
      </c>
      <c r="L877" s="9">
        <f>MAX(0,line_productivity[[#This Row],[working hours3]]-line_productivity[[#This Row],[total downtime in hr2]])</f>
        <v>1.8228186111111111</v>
      </c>
      <c r="M877" s="13">
        <f>IF(line_productivity[[#This Row],[Total downtime in min]]&gt;85,85,line_productivity[[#This Row],[Total downtime in min]])</f>
        <v>20.400000000000002</v>
      </c>
      <c r="N877" s="9">
        <f>line_productivity[[#This Row],[total downtime in min 2]]/60</f>
        <v>0.34</v>
      </c>
      <c r="O877" s="9">
        <f>IF(line_productivity[[#This Row],[total downtime in hrs]]&gt;line_productivity[[#This Row],[working hours of operator]],line_productivity[[#This Row],[working hours of operator]],line_productivity[[#This Row],[total downtime in hrs]])</f>
        <v>0.34</v>
      </c>
      <c r="P877" s="9">
        <f>IF(line_productivity[[#This Row],[working hours of operator]]=line_productivity[[#This Row],[total downtime in hr2]],(line_productivity[[#This Row],[working hours of operator]]+line_productivity[[#This Row],[total downtime in hr2]])*0.9,line_productivity[[#This Row],[working hours of operator]])</f>
        <v>2.1628186111111112</v>
      </c>
    </row>
    <row r="878" spans="1:16" x14ac:dyDescent="0.25">
      <c r="A878" s="10">
        <v>45747</v>
      </c>
      <c r="B878" t="s">
        <v>22</v>
      </c>
      <c r="C878" s="8">
        <v>422987</v>
      </c>
      <c r="D878" t="s">
        <v>51</v>
      </c>
      <c r="E878" s="26" t="s">
        <v>1572</v>
      </c>
      <c r="F878" s="25" t="s">
        <v>1573</v>
      </c>
      <c r="G878" s="13">
        <v>1</v>
      </c>
      <c r="H878" s="13">
        <f>line_downtime[[#This Row],[total downtime in mins]]</f>
        <v>16.2</v>
      </c>
      <c r="I878" s="18" t="s">
        <v>74</v>
      </c>
      <c r="J878" t="str">
        <f t="shared" si="13"/>
        <v>Morning Shift</v>
      </c>
      <c r="K878" s="9">
        <f>IF(line_productivity[[#This Row],[End time]]&lt;line_productivity[[#This Row],[Start Time]],((line_productivity[[#This Row],[End time]]+1)-line_productivity[[#This Row],[Start Time]])*24,(line_productivity[[#This Row],[End time]]-line_productivity[[#This Row],[Start Time]])*24)</f>
        <v>2.7113547222222207</v>
      </c>
      <c r="L878" s="9">
        <f>MAX(0,line_productivity[[#This Row],[working hours3]]-line_productivity[[#This Row],[total downtime in hr2]])</f>
        <v>2.4413547222222207</v>
      </c>
      <c r="M878" s="13">
        <f>IF(line_productivity[[#This Row],[Total downtime in min]]&gt;85,85,line_productivity[[#This Row],[Total downtime in min]])</f>
        <v>16.2</v>
      </c>
      <c r="N878" s="9">
        <f>line_productivity[[#This Row],[total downtime in min 2]]/60</f>
        <v>0.26999999999999996</v>
      </c>
      <c r="O878" s="9">
        <f>IF(line_productivity[[#This Row],[total downtime in hrs]]&gt;line_productivity[[#This Row],[working hours of operator]],line_productivity[[#This Row],[working hours of operator]],line_productivity[[#This Row],[total downtime in hrs]])</f>
        <v>0.26999999999999996</v>
      </c>
      <c r="P878" s="9">
        <f>IF(line_productivity[[#This Row],[working hours of operator]]=line_productivity[[#This Row],[total downtime in hr2]],(line_productivity[[#This Row],[working hours of operator]]+line_productivity[[#This Row],[total downtime in hr2]])*0.9,line_productivity[[#This Row],[working hours of operator]])</f>
        <v>2.7113547222222207</v>
      </c>
    </row>
    <row r="879" spans="1:16" x14ac:dyDescent="0.25">
      <c r="A879" s="10">
        <v>45747</v>
      </c>
      <c r="B879" t="s">
        <v>19</v>
      </c>
      <c r="C879" s="8">
        <v>422988</v>
      </c>
      <c r="D879" t="s">
        <v>52</v>
      </c>
      <c r="E879" s="26" t="s">
        <v>1574</v>
      </c>
      <c r="F879" s="25" t="s">
        <v>1575</v>
      </c>
      <c r="G879" s="13">
        <v>1</v>
      </c>
      <c r="H879" s="13">
        <f>line_downtime[[#This Row],[total downtime in mins]]</f>
        <v>14.4</v>
      </c>
      <c r="I879" s="18" t="s">
        <v>68</v>
      </c>
      <c r="J879" t="str">
        <f t="shared" si="13"/>
        <v>Evening Shift</v>
      </c>
      <c r="K879" s="9">
        <f>IF(line_productivity[[#This Row],[End time]]&lt;line_productivity[[#This Row],[Start Time]],((line_productivity[[#This Row],[End time]]+1)-line_productivity[[#This Row],[Start Time]])*24,(line_productivity[[#This Row],[End time]]-line_productivity[[#This Row],[Start Time]])*24)</f>
        <v>2.8410230555555556</v>
      </c>
      <c r="L879" s="9">
        <f>MAX(0,line_productivity[[#This Row],[working hours3]]-line_productivity[[#This Row],[total downtime in hr2]])</f>
        <v>2.6010230555555554</v>
      </c>
      <c r="M879" s="13">
        <f>IF(line_productivity[[#This Row],[Total downtime in min]]&gt;85,85,line_productivity[[#This Row],[Total downtime in min]])</f>
        <v>14.4</v>
      </c>
      <c r="N879" s="9">
        <f>line_productivity[[#This Row],[total downtime in min 2]]/60</f>
        <v>0.24000000000000002</v>
      </c>
      <c r="O879" s="9">
        <f>IF(line_productivity[[#This Row],[total downtime in hrs]]&gt;line_productivity[[#This Row],[working hours of operator]],line_productivity[[#This Row],[working hours of operator]],line_productivity[[#This Row],[total downtime in hrs]])</f>
        <v>0.24000000000000002</v>
      </c>
      <c r="P879" s="9">
        <f>IF(line_productivity[[#This Row],[working hours of operator]]=line_productivity[[#This Row],[total downtime in hr2]],(line_productivity[[#This Row],[working hours of operator]]+line_productivity[[#This Row],[total downtime in hr2]])*0.9,line_productivity[[#This Row],[working hours of operator]])</f>
        <v>2.8410230555555556</v>
      </c>
    </row>
    <row r="880" spans="1:16" x14ac:dyDescent="0.25">
      <c r="A880" s="10">
        <v>45748</v>
      </c>
      <c r="B880" t="s">
        <v>22</v>
      </c>
      <c r="C880" s="8">
        <v>422989</v>
      </c>
      <c r="D880" t="s">
        <v>51</v>
      </c>
      <c r="E880" s="26" t="s">
        <v>126</v>
      </c>
      <c r="F880" s="25" t="s">
        <v>1576</v>
      </c>
      <c r="G880" s="13">
        <v>1</v>
      </c>
      <c r="H880" s="13">
        <f>line_downtime[[#This Row],[total downtime in mins]]</f>
        <v>42.6</v>
      </c>
      <c r="I880" s="18" t="s">
        <v>99</v>
      </c>
      <c r="J880" t="str">
        <f t="shared" si="13"/>
        <v>Morning Shift</v>
      </c>
      <c r="K880" s="9">
        <f>IF(line_productivity[[#This Row],[End time]]&lt;line_productivity[[#This Row],[Start Time]],((line_productivity[[#This Row],[End time]]+1)-line_productivity[[#This Row],[Start Time]])*24,(line_productivity[[#This Row],[End time]]-line_productivity[[#This Row],[Start Time]])*24)</f>
        <v>2.2341733333333336</v>
      </c>
      <c r="L880" s="9">
        <f>MAX(0,line_productivity[[#This Row],[working hours3]]-line_productivity[[#This Row],[total downtime in hr2]])</f>
        <v>1.5241733333333336</v>
      </c>
      <c r="M880" s="13">
        <f>IF(line_productivity[[#This Row],[Total downtime in min]]&gt;85,85,line_productivity[[#This Row],[Total downtime in min]])</f>
        <v>42.6</v>
      </c>
      <c r="N880" s="9">
        <f>line_productivity[[#This Row],[total downtime in min 2]]/60</f>
        <v>0.71000000000000008</v>
      </c>
      <c r="O880" s="9">
        <f>IF(line_productivity[[#This Row],[total downtime in hrs]]&gt;line_productivity[[#This Row],[working hours of operator]],line_productivity[[#This Row],[working hours of operator]],line_productivity[[#This Row],[total downtime in hrs]])</f>
        <v>0.71000000000000008</v>
      </c>
      <c r="P880" s="9">
        <f>IF(line_productivity[[#This Row],[working hours of operator]]=line_productivity[[#This Row],[total downtime in hr2]],(line_productivity[[#This Row],[working hours of operator]]+line_productivity[[#This Row],[total downtime in hr2]])*0.9,line_productivity[[#This Row],[working hours of operator]])</f>
        <v>2.2341733333333336</v>
      </c>
    </row>
    <row r="881" spans="1:16" x14ac:dyDescent="0.25">
      <c r="A881" s="10">
        <v>45748</v>
      </c>
      <c r="B881" t="s">
        <v>18</v>
      </c>
      <c r="C881" s="8">
        <v>422990</v>
      </c>
      <c r="D881" t="s">
        <v>43</v>
      </c>
      <c r="E881" s="26" t="s">
        <v>1577</v>
      </c>
      <c r="F881" s="25" t="s">
        <v>1578</v>
      </c>
      <c r="G881" s="13">
        <v>1</v>
      </c>
      <c r="H881" s="13">
        <f>line_downtime[[#This Row],[total downtime in mins]]</f>
        <v>36</v>
      </c>
      <c r="I881" s="18" t="s">
        <v>83</v>
      </c>
      <c r="J881" t="str">
        <f t="shared" si="13"/>
        <v>Morning Shift</v>
      </c>
      <c r="K881" s="9">
        <f>IF(line_productivity[[#This Row],[End time]]&lt;line_productivity[[#This Row],[Start Time]],((line_productivity[[#This Row],[End time]]+1)-line_productivity[[#This Row],[Start Time]])*24,(line_productivity[[#This Row],[End time]]-line_productivity[[#This Row],[Start Time]])*24)</f>
        <v>2.0693194444444458</v>
      </c>
      <c r="L881" s="9">
        <f>MAX(0,line_productivity[[#This Row],[working hours3]]-line_productivity[[#This Row],[total downtime in hr2]])</f>
        <v>1.4693194444444457</v>
      </c>
      <c r="M881" s="13">
        <f>IF(line_productivity[[#This Row],[Total downtime in min]]&gt;85,85,line_productivity[[#This Row],[Total downtime in min]])</f>
        <v>36</v>
      </c>
      <c r="N881" s="9">
        <f>line_productivity[[#This Row],[total downtime in min 2]]/60</f>
        <v>0.6</v>
      </c>
      <c r="O881" s="9">
        <f>IF(line_productivity[[#This Row],[total downtime in hrs]]&gt;line_productivity[[#This Row],[working hours of operator]],line_productivity[[#This Row],[working hours of operator]],line_productivity[[#This Row],[total downtime in hrs]])</f>
        <v>0.6</v>
      </c>
      <c r="P881" s="9">
        <f>IF(line_productivity[[#This Row],[working hours of operator]]=line_productivity[[#This Row],[total downtime in hr2]],(line_productivity[[#This Row],[working hours of operator]]+line_productivity[[#This Row],[total downtime in hr2]])*0.9,line_productivity[[#This Row],[working hours of operator]])</f>
        <v>2.0693194444444458</v>
      </c>
    </row>
    <row r="882" spans="1:16" x14ac:dyDescent="0.25">
      <c r="A882" s="10">
        <v>45748</v>
      </c>
      <c r="B882" t="s">
        <v>23</v>
      </c>
      <c r="C882" s="8">
        <v>422991</v>
      </c>
      <c r="D882" t="s">
        <v>48</v>
      </c>
      <c r="E882" s="26" t="s">
        <v>1579</v>
      </c>
      <c r="F882" s="25" t="s">
        <v>1580</v>
      </c>
      <c r="G882" s="13">
        <v>1.6333333333333331</v>
      </c>
      <c r="H882" s="13">
        <f>line_downtime[[#This Row],[total downtime in mins]]</f>
        <v>38.999999999999993</v>
      </c>
      <c r="I882" s="18" t="s">
        <v>88</v>
      </c>
      <c r="J882" t="str">
        <f t="shared" si="13"/>
        <v>Morning Shift</v>
      </c>
      <c r="K882" s="9">
        <f>IF(line_productivity[[#This Row],[End time]]&lt;line_productivity[[#This Row],[Start Time]],((line_productivity[[#This Row],[End time]]+1)-line_productivity[[#This Row],[Start Time]])*24,(line_productivity[[#This Row],[End time]]-line_productivity[[#This Row],[Start Time]])*24)</f>
        <v>2.4558650000000011</v>
      </c>
      <c r="L882" s="9">
        <f>MAX(0,line_productivity[[#This Row],[working hours3]]-line_productivity[[#This Row],[total downtime in hr2]])</f>
        <v>1.8058650000000012</v>
      </c>
      <c r="M882" s="13">
        <f>IF(line_productivity[[#This Row],[Total downtime in min]]&gt;85,85,line_productivity[[#This Row],[Total downtime in min]])</f>
        <v>38.999999999999993</v>
      </c>
      <c r="N882" s="9">
        <f>line_productivity[[#This Row],[total downtime in min 2]]/60</f>
        <v>0.64999999999999991</v>
      </c>
      <c r="O882" s="9">
        <f>IF(line_productivity[[#This Row],[total downtime in hrs]]&gt;line_productivity[[#This Row],[working hours of operator]],line_productivity[[#This Row],[working hours of operator]],line_productivity[[#This Row],[total downtime in hrs]])</f>
        <v>0.64999999999999991</v>
      </c>
      <c r="P882" s="9">
        <f>IF(line_productivity[[#This Row],[working hours of operator]]=line_productivity[[#This Row],[total downtime in hr2]],(line_productivity[[#This Row],[working hours of operator]]+line_productivity[[#This Row],[total downtime in hr2]])*0.9,line_productivity[[#This Row],[working hours of operator]])</f>
        <v>2.4558650000000011</v>
      </c>
    </row>
    <row r="883" spans="1:16" x14ac:dyDescent="0.25">
      <c r="A883" s="10">
        <v>45748</v>
      </c>
      <c r="B883" t="s">
        <v>23</v>
      </c>
      <c r="C883" s="8">
        <v>422992</v>
      </c>
      <c r="D883" t="s">
        <v>51</v>
      </c>
      <c r="E883" s="26" t="s">
        <v>1581</v>
      </c>
      <c r="F883" s="25" t="s">
        <v>1582</v>
      </c>
      <c r="G883" s="13">
        <v>1.6333333333333331</v>
      </c>
      <c r="H883" s="13">
        <f>line_downtime[[#This Row],[total downtime in mins]]</f>
        <v>39.599999999999994</v>
      </c>
      <c r="I883" s="18" t="s">
        <v>74</v>
      </c>
      <c r="J883" t="str">
        <f t="shared" si="13"/>
        <v>Evening Shift</v>
      </c>
      <c r="K883" s="9">
        <f>IF(line_productivity[[#This Row],[End time]]&lt;line_productivity[[#This Row],[Start Time]],((line_productivity[[#This Row],[End time]]+1)-line_productivity[[#This Row],[Start Time]])*24,(line_productivity[[#This Row],[End time]]-line_productivity[[#This Row],[Start Time]])*24)</f>
        <v>2.7687713888888892</v>
      </c>
      <c r="L883" s="9">
        <f>MAX(0,line_productivity[[#This Row],[working hours3]]-line_productivity[[#This Row],[total downtime in hr2]])</f>
        <v>2.108771388888889</v>
      </c>
      <c r="M883" s="13">
        <f>IF(line_productivity[[#This Row],[Total downtime in min]]&gt;85,85,line_productivity[[#This Row],[Total downtime in min]])</f>
        <v>39.599999999999994</v>
      </c>
      <c r="N883" s="9">
        <f>line_productivity[[#This Row],[total downtime in min 2]]/60</f>
        <v>0.65999999999999992</v>
      </c>
      <c r="O883" s="9">
        <f>IF(line_productivity[[#This Row],[total downtime in hrs]]&gt;line_productivity[[#This Row],[working hours of operator]],line_productivity[[#This Row],[working hours of operator]],line_productivity[[#This Row],[total downtime in hrs]])</f>
        <v>0.65999999999999992</v>
      </c>
      <c r="P883" s="9">
        <f>IF(line_productivity[[#This Row],[working hours of operator]]=line_productivity[[#This Row],[total downtime in hr2]],(line_productivity[[#This Row],[working hours of operator]]+line_productivity[[#This Row],[total downtime in hr2]])*0.9,line_productivity[[#This Row],[working hours of operator]])</f>
        <v>2.7687713888888892</v>
      </c>
    </row>
    <row r="884" spans="1:16" x14ac:dyDescent="0.25">
      <c r="A884" s="10">
        <v>45749</v>
      </c>
      <c r="B884" t="s">
        <v>19</v>
      </c>
      <c r="C884" s="8">
        <v>422993</v>
      </c>
      <c r="D884" t="s">
        <v>45</v>
      </c>
      <c r="E884" s="26" t="s">
        <v>126</v>
      </c>
      <c r="F884" s="25" t="s">
        <v>1583</v>
      </c>
      <c r="G884" s="13">
        <v>1</v>
      </c>
      <c r="H884" s="13">
        <f>line_downtime[[#This Row],[total downtime in mins]]</f>
        <v>27.6</v>
      </c>
      <c r="I884" s="18" t="s">
        <v>111</v>
      </c>
      <c r="J884" t="str">
        <f t="shared" si="13"/>
        <v>Morning Shift</v>
      </c>
      <c r="K884" s="9">
        <f>IF(line_productivity[[#This Row],[End time]]&lt;line_productivity[[#This Row],[Start Time]],((line_productivity[[#This Row],[End time]]+1)-line_productivity[[#This Row],[Start Time]])*24,(line_productivity[[#This Row],[End time]]-line_productivity[[#This Row],[Start Time]])*24)</f>
        <v>2.6350080555555562</v>
      </c>
      <c r="L884" s="9">
        <f>MAX(0,line_productivity[[#This Row],[working hours3]]-line_productivity[[#This Row],[total downtime in hr2]])</f>
        <v>2.1750080555555562</v>
      </c>
      <c r="M884" s="13">
        <f>IF(line_productivity[[#This Row],[Total downtime in min]]&gt;85,85,line_productivity[[#This Row],[Total downtime in min]])</f>
        <v>27.6</v>
      </c>
      <c r="N884" s="9">
        <f>line_productivity[[#This Row],[total downtime in min 2]]/60</f>
        <v>0.46</v>
      </c>
      <c r="O884" s="9">
        <f>IF(line_productivity[[#This Row],[total downtime in hrs]]&gt;line_productivity[[#This Row],[working hours of operator]],line_productivity[[#This Row],[working hours of operator]],line_productivity[[#This Row],[total downtime in hrs]])</f>
        <v>0.46</v>
      </c>
      <c r="P884" s="9">
        <f>IF(line_productivity[[#This Row],[working hours of operator]]=line_productivity[[#This Row],[total downtime in hr2]],(line_productivity[[#This Row],[working hours of operator]]+line_productivity[[#This Row],[total downtime in hr2]])*0.9,line_productivity[[#This Row],[working hours of operator]])</f>
        <v>2.6350080555555562</v>
      </c>
    </row>
    <row r="885" spans="1:16" x14ac:dyDescent="0.25">
      <c r="A885" s="10">
        <v>45749</v>
      </c>
      <c r="B885" t="s">
        <v>22</v>
      </c>
      <c r="C885" s="8">
        <v>422994</v>
      </c>
      <c r="D885" t="s">
        <v>52</v>
      </c>
      <c r="E885" s="26" t="s">
        <v>1584</v>
      </c>
      <c r="F885" s="25" t="s">
        <v>1585</v>
      </c>
      <c r="G885" s="13">
        <v>1</v>
      </c>
      <c r="H885" s="13">
        <f>line_downtime[[#This Row],[total downtime in mins]]</f>
        <v>45.6</v>
      </c>
      <c r="I885" s="18" t="s">
        <v>76</v>
      </c>
      <c r="J885" t="str">
        <f t="shared" si="13"/>
        <v>Morning Shift</v>
      </c>
      <c r="K885" s="9">
        <f>IF(line_productivity[[#This Row],[End time]]&lt;line_productivity[[#This Row],[Start Time]],((line_productivity[[#This Row],[End time]]+1)-line_productivity[[#This Row],[Start Time]])*24,(line_productivity[[#This Row],[End time]]-line_productivity[[#This Row],[Start Time]])*24)</f>
        <v>2.6847752777777774</v>
      </c>
      <c r="L885" s="9">
        <f>MAX(0,line_productivity[[#This Row],[working hours3]]-line_productivity[[#This Row],[total downtime in hr2]])</f>
        <v>1.9247752777777773</v>
      </c>
      <c r="M885" s="13">
        <f>IF(line_productivity[[#This Row],[Total downtime in min]]&gt;85,85,line_productivity[[#This Row],[Total downtime in min]])</f>
        <v>45.6</v>
      </c>
      <c r="N885" s="9">
        <f>line_productivity[[#This Row],[total downtime in min 2]]/60</f>
        <v>0.76</v>
      </c>
      <c r="O885" s="9">
        <f>IF(line_productivity[[#This Row],[total downtime in hrs]]&gt;line_productivity[[#This Row],[working hours of operator]],line_productivity[[#This Row],[working hours of operator]],line_productivity[[#This Row],[total downtime in hrs]])</f>
        <v>0.76</v>
      </c>
      <c r="P885" s="9">
        <f>IF(line_productivity[[#This Row],[working hours of operator]]=line_productivity[[#This Row],[total downtime in hr2]],(line_productivity[[#This Row],[working hours of operator]]+line_productivity[[#This Row],[total downtime in hr2]])*0.9,line_productivity[[#This Row],[working hours of operator]])</f>
        <v>2.6847752777777774</v>
      </c>
    </row>
    <row r="886" spans="1:16" x14ac:dyDescent="0.25">
      <c r="A886" s="10">
        <v>45749</v>
      </c>
      <c r="B886" t="s">
        <v>21</v>
      </c>
      <c r="C886" s="8">
        <v>422995</v>
      </c>
      <c r="D886" t="s">
        <v>43</v>
      </c>
      <c r="E886" s="26" t="s">
        <v>1586</v>
      </c>
      <c r="F886" s="25" t="s">
        <v>1587</v>
      </c>
      <c r="G886" s="13">
        <v>1</v>
      </c>
      <c r="H886" s="13">
        <f>line_downtime[[#This Row],[total downtime in mins]]</f>
        <v>21.599999999999998</v>
      </c>
      <c r="I886" s="18" t="s">
        <v>92</v>
      </c>
      <c r="J886" t="str">
        <f t="shared" si="13"/>
        <v>Morning Shift</v>
      </c>
      <c r="K886" s="9">
        <f>IF(line_productivity[[#This Row],[End time]]&lt;line_productivity[[#This Row],[Start Time]],((line_productivity[[#This Row],[End time]]+1)-line_productivity[[#This Row],[Start Time]])*24,(line_productivity[[#This Row],[End time]]-line_productivity[[#This Row],[Start Time]])*24)</f>
        <v>2.4478525000000002</v>
      </c>
      <c r="L886" s="9">
        <f>MAX(0,line_productivity[[#This Row],[working hours3]]-line_productivity[[#This Row],[total downtime in hr2]])</f>
        <v>2.0878525000000003</v>
      </c>
      <c r="M886" s="13">
        <f>IF(line_productivity[[#This Row],[Total downtime in min]]&gt;85,85,line_productivity[[#This Row],[Total downtime in min]])</f>
        <v>21.599999999999998</v>
      </c>
      <c r="N886" s="9">
        <f>line_productivity[[#This Row],[total downtime in min 2]]/60</f>
        <v>0.36</v>
      </c>
      <c r="O886" s="9">
        <f>IF(line_productivity[[#This Row],[total downtime in hrs]]&gt;line_productivity[[#This Row],[working hours of operator]],line_productivity[[#This Row],[working hours of operator]],line_productivity[[#This Row],[total downtime in hrs]])</f>
        <v>0.36</v>
      </c>
      <c r="P886" s="9">
        <f>IF(line_productivity[[#This Row],[working hours of operator]]=line_productivity[[#This Row],[total downtime in hr2]],(line_productivity[[#This Row],[working hours of operator]]+line_productivity[[#This Row],[total downtime in hr2]])*0.9,line_productivity[[#This Row],[working hours of operator]])</f>
        <v>2.4478525000000002</v>
      </c>
    </row>
    <row r="887" spans="1:16" x14ac:dyDescent="0.25">
      <c r="A887" s="10">
        <v>45749</v>
      </c>
      <c r="B887" t="s">
        <v>20</v>
      </c>
      <c r="C887" s="8">
        <v>422996</v>
      </c>
      <c r="D887" t="s">
        <v>49</v>
      </c>
      <c r="E887" s="26" t="s">
        <v>1588</v>
      </c>
      <c r="F887" s="25" t="s">
        <v>1589</v>
      </c>
      <c r="G887" s="13">
        <v>1</v>
      </c>
      <c r="H887" s="13">
        <f>line_downtime[[#This Row],[total downtime in mins]]</f>
        <v>13.2</v>
      </c>
      <c r="I887" s="18" t="s">
        <v>74</v>
      </c>
      <c r="J887" t="str">
        <f t="shared" si="13"/>
        <v>Evening Shift</v>
      </c>
      <c r="K887" s="9">
        <f>IF(line_productivity[[#This Row],[End time]]&lt;line_productivity[[#This Row],[Start Time]],((line_productivity[[#This Row],[End time]]+1)-line_productivity[[#This Row],[Start Time]])*24,(line_productivity[[#This Row],[End time]]-line_productivity[[#This Row],[Start Time]])*24)</f>
        <v>2.2471283333333325</v>
      </c>
      <c r="L887" s="9">
        <f>MAX(0,line_productivity[[#This Row],[working hours3]]-line_productivity[[#This Row],[total downtime in hr2]])</f>
        <v>2.0271283333333323</v>
      </c>
      <c r="M887" s="13">
        <f>IF(line_productivity[[#This Row],[Total downtime in min]]&gt;85,85,line_productivity[[#This Row],[Total downtime in min]])</f>
        <v>13.2</v>
      </c>
      <c r="N887" s="9">
        <f>line_productivity[[#This Row],[total downtime in min 2]]/60</f>
        <v>0.22</v>
      </c>
      <c r="O887" s="9">
        <f>IF(line_productivity[[#This Row],[total downtime in hrs]]&gt;line_productivity[[#This Row],[working hours of operator]],line_productivity[[#This Row],[working hours of operator]],line_productivity[[#This Row],[total downtime in hrs]])</f>
        <v>0.22</v>
      </c>
      <c r="P887" s="9">
        <f>IF(line_productivity[[#This Row],[working hours of operator]]=line_productivity[[#This Row],[total downtime in hr2]],(line_productivity[[#This Row],[working hours of operator]]+line_productivity[[#This Row],[total downtime in hr2]])*0.9,line_productivity[[#This Row],[working hours of operator]])</f>
        <v>2.2471283333333325</v>
      </c>
    </row>
    <row r="888" spans="1:16" x14ac:dyDescent="0.25">
      <c r="A888" s="10">
        <v>45750</v>
      </c>
      <c r="B888" t="s">
        <v>21</v>
      </c>
      <c r="C888" s="8">
        <v>422997</v>
      </c>
      <c r="D888" t="s">
        <v>52</v>
      </c>
      <c r="E888" s="26" t="s">
        <v>126</v>
      </c>
      <c r="F888" s="25" t="s">
        <v>1590</v>
      </c>
      <c r="G888" s="13">
        <v>1</v>
      </c>
      <c r="H888" s="13">
        <f>line_downtime[[#This Row],[total downtime in mins]]</f>
        <v>42</v>
      </c>
      <c r="I888" s="18" t="s">
        <v>78</v>
      </c>
      <c r="J888" t="str">
        <f t="shared" si="13"/>
        <v>Morning Shift</v>
      </c>
      <c r="K888" s="9">
        <f>IF(line_productivity[[#This Row],[End time]]&lt;line_productivity[[#This Row],[Start Time]],((line_productivity[[#This Row],[End time]]+1)-line_productivity[[#This Row],[Start Time]])*24,(line_productivity[[#This Row],[End time]]-line_productivity[[#This Row],[Start Time]])*24)</f>
        <v>2.439548055555556</v>
      </c>
      <c r="L888" s="9">
        <f>MAX(0,line_productivity[[#This Row],[working hours3]]-line_productivity[[#This Row],[total downtime in hr2]])</f>
        <v>1.739548055555556</v>
      </c>
      <c r="M888" s="13">
        <f>IF(line_productivity[[#This Row],[Total downtime in min]]&gt;85,85,line_productivity[[#This Row],[Total downtime in min]])</f>
        <v>42</v>
      </c>
      <c r="N888" s="9">
        <f>line_productivity[[#This Row],[total downtime in min 2]]/60</f>
        <v>0.7</v>
      </c>
      <c r="O888" s="9">
        <f>IF(line_productivity[[#This Row],[total downtime in hrs]]&gt;line_productivity[[#This Row],[working hours of operator]],line_productivity[[#This Row],[working hours of operator]],line_productivity[[#This Row],[total downtime in hrs]])</f>
        <v>0.7</v>
      </c>
      <c r="P888" s="9">
        <f>IF(line_productivity[[#This Row],[working hours of operator]]=line_productivity[[#This Row],[total downtime in hr2]],(line_productivity[[#This Row],[working hours of operator]]+line_productivity[[#This Row],[total downtime in hr2]])*0.9,line_productivity[[#This Row],[working hours of operator]])</f>
        <v>2.439548055555556</v>
      </c>
    </row>
    <row r="889" spans="1:16" x14ac:dyDescent="0.25">
      <c r="A889" s="10">
        <v>45750</v>
      </c>
      <c r="B889" t="s">
        <v>23</v>
      </c>
      <c r="C889" s="8">
        <v>422998</v>
      </c>
      <c r="D889" t="s">
        <v>43</v>
      </c>
      <c r="E889" s="26" t="s">
        <v>1591</v>
      </c>
      <c r="F889" s="25" t="s">
        <v>1592</v>
      </c>
      <c r="G889" s="13">
        <v>1.6333333333333331</v>
      </c>
      <c r="H889" s="13">
        <f>line_downtime[[#This Row],[total downtime in mins]]</f>
        <v>45.599999999999994</v>
      </c>
      <c r="I889" s="18" t="s">
        <v>81</v>
      </c>
      <c r="J889" t="str">
        <f t="shared" si="13"/>
        <v>Morning Shift</v>
      </c>
      <c r="K889" s="9">
        <f>IF(line_productivity[[#This Row],[End time]]&lt;line_productivity[[#This Row],[Start Time]],((line_productivity[[#This Row],[End time]]+1)-line_productivity[[#This Row],[Start Time]])*24,(line_productivity[[#This Row],[End time]]-line_productivity[[#This Row],[Start Time]])*24)</f>
        <v>3.0911455555555545</v>
      </c>
      <c r="L889" s="9">
        <f>MAX(0,line_productivity[[#This Row],[working hours3]]-line_productivity[[#This Row],[total downtime in hr2]])</f>
        <v>2.3311455555555547</v>
      </c>
      <c r="M889" s="13">
        <f>IF(line_productivity[[#This Row],[Total downtime in min]]&gt;85,85,line_productivity[[#This Row],[Total downtime in min]])</f>
        <v>45.599999999999994</v>
      </c>
      <c r="N889" s="9">
        <f>line_productivity[[#This Row],[total downtime in min 2]]/60</f>
        <v>0.7599999999999999</v>
      </c>
      <c r="O889" s="9">
        <f>IF(line_productivity[[#This Row],[total downtime in hrs]]&gt;line_productivity[[#This Row],[working hours of operator]],line_productivity[[#This Row],[working hours of operator]],line_productivity[[#This Row],[total downtime in hrs]])</f>
        <v>0.7599999999999999</v>
      </c>
      <c r="P889" s="9">
        <f>IF(line_productivity[[#This Row],[working hours of operator]]=line_productivity[[#This Row],[total downtime in hr2]],(line_productivity[[#This Row],[working hours of operator]]+line_productivity[[#This Row],[total downtime in hr2]])*0.9,line_productivity[[#This Row],[working hours of operator]])</f>
        <v>3.0911455555555545</v>
      </c>
    </row>
    <row r="890" spans="1:16" x14ac:dyDescent="0.25">
      <c r="A890" s="10">
        <v>45750</v>
      </c>
      <c r="B890" t="s">
        <v>20</v>
      </c>
      <c r="C890" s="8">
        <v>422999</v>
      </c>
      <c r="D890" t="s">
        <v>50</v>
      </c>
      <c r="E890" s="26" t="s">
        <v>1593</v>
      </c>
      <c r="F890" s="25" t="s">
        <v>1594</v>
      </c>
      <c r="G890" s="13">
        <v>1</v>
      </c>
      <c r="H890" s="13">
        <f>line_downtime[[#This Row],[total downtime in mins]]</f>
        <v>13.8</v>
      </c>
      <c r="I890" s="18" t="s">
        <v>109</v>
      </c>
      <c r="J890" t="str">
        <f t="shared" si="13"/>
        <v>Evening Shift</v>
      </c>
      <c r="K890" s="9">
        <f>IF(line_productivity[[#This Row],[End time]]&lt;line_productivity[[#This Row],[Start Time]],((line_productivity[[#This Row],[End time]]+1)-line_productivity[[#This Row],[Start Time]])*24,(line_productivity[[#This Row],[End time]]-line_productivity[[#This Row],[Start Time]])*24)</f>
        <v>2.7284738888888906</v>
      </c>
      <c r="L890" s="9">
        <f>MAX(0,line_productivity[[#This Row],[working hours3]]-line_productivity[[#This Row],[total downtime in hr2]])</f>
        <v>2.4984738888888907</v>
      </c>
      <c r="M890" s="13">
        <f>IF(line_productivity[[#This Row],[Total downtime in min]]&gt;85,85,line_productivity[[#This Row],[Total downtime in min]])</f>
        <v>13.8</v>
      </c>
      <c r="N890" s="9">
        <f>line_productivity[[#This Row],[total downtime in min 2]]/60</f>
        <v>0.23</v>
      </c>
      <c r="O890" s="9">
        <f>IF(line_productivity[[#This Row],[total downtime in hrs]]&gt;line_productivity[[#This Row],[working hours of operator]],line_productivity[[#This Row],[working hours of operator]],line_productivity[[#This Row],[total downtime in hrs]])</f>
        <v>0.23</v>
      </c>
      <c r="P890" s="9">
        <f>IF(line_productivity[[#This Row],[working hours of operator]]=line_productivity[[#This Row],[total downtime in hr2]],(line_productivity[[#This Row],[working hours of operator]]+line_productivity[[#This Row],[total downtime in hr2]])*0.9,line_productivity[[#This Row],[working hours of operator]])</f>
        <v>2.7284738888888906</v>
      </c>
    </row>
    <row r="891" spans="1:16" x14ac:dyDescent="0.25">
      <c r="A891" s="10">
        <v>45750</v>
      </c>
      <c r="B891" t="s">
        <v>19</v>
      </c>
      <c r="C891" s="8">
        <v>423000</v>
      </c>
      <c r="D891" t="s">
        <v>46</v>
      </c>
      <c r="E891" s="26" t="s">
        <v>1595</v>
      </c>
      <c r="F891" s="25" t="s">
        <v>1596</v>
      </c>
      <c r="G891" s="13">
        <v>1</v>
      </c>
      <c r="H891" s="13">
        <f>line_downtime[[#This Row],[total downtime in mins]]</f>
        <v>48.6</v>
      </c>
      <c r="I891" s="18" t="s">
        <v>81</v>
      </c>
      <c r="J891" t="str">
        <f t="shared" si="13"/>
        <v>Evening Shift</v>
      </c>
      <c r="K891" s="9">
        <f>IF(line_productivity[[#This Row],[End time]]&lt;line_productivity[[#This Row],[Start Time]],((line_productivity[[#This Row],[End time]]+1)-line_productivity[[#This Row],[Start Time]])*24,(line_productivity[[#This Row],[End time]]-line_productivity[[#This Row],[Start Time]])*24)</f>
        <v>2.9293791666666653</v>
      </c>
      <c r="L891" s="9">
        <f>MAX(0,line_productivity[[#This Row],[working hours3]]-line_productivity[[#This Row],[total downtime in hr2]])</f>
        <v>2.1193791666666653</v>
      </c>
      <c r="M891" s="13">
        <f>IF(line_productivity[[#This Row],[Total downtime in min]]&gt;85,85,line_productivity[[#This Row],[Total downtime in min]])</f>
        <v>48.6</v>
      </c>
      <c r="N891" s="9">
        <f>line_productivity[[#This Row],[total downtime in min 2]]/60</f>
        <v>0.81</v>
      </c>
      <c r="O891" s="9">
        <f>IF(line_productivity[[#This Row],[total downtime in hrs]]&gt;line_productivity[[#This Row],[working hours of operator]],line_productivity[[#This Row],[working hours of operator]],line_productivity[[#This Row],[total downtime in hrs]])</f>
        <v>0.81</v>
      </c>
      <c r="P891" s="9">
        <f>IF(line_productivity[[#This Row],[working hours of operator]]=line_productivity[[#This Row],[total downtime in hr2]],(line_productivity[[#This Row],[working hours of operator]]+line_productivity[[#This Row],[total downtime in hr2]])*0.9,line_productivity[[#This Row],[working hours of operator]])</f>
        <v>2.9293791666666653</v>
      </c>
    </row>
    <row r="892" spans="1:16" x14ac:dyDescent="0.25">
      <c r="A892" s="10">
        <v>45751</v>
      </c>
      <c r="B892" t="s">
        <v>20</v>
      </c>
      <c r="C892" s="8">
        <v>423001</v>
      </c>
      <c r="D892" t="s">
        <v>43</v>
      </c>
      <c r="E892" s="26" t="s">
        <v>126</v>
      </c>
      <c r="F892" s="25" t="s">
        <v>1597</v>
      </c>
      <c r="G892" s="13">
        <v>1</v>
      </c>
      <c r="H892" s="13">
        <f>line_downtime[[#This Row],[total downtime in mins]]</f>
        <v>30.599999999999998</v>
      </c>
      <c r="I892" s="18" t="s">
        <v>95</v>
      </c>
      <c r="J892" t="str">
        <f t="shared" si="13"/>
        <v>Morning Shift</v>
      </c>
      <c r="K892" s="9">
        <f>IF(line_productivity[[#This Row],[End time]]&lt;line_productivity[[#This Row],[Start Time]],((line_productivity[[#This Row],[End time]]+1)-line_productivity[[#This Row],[Start Time]])*24,(line_productivity[[#This Row],[End time]]-line_productivity[[#This Row],[Start Time]])*24)</f>
        <v>2.3212736111111107</v>
      </c>
      <c r="L892" s="9">
        <f>MAX(0,line_productivity[[#This Row],[working hours3]]-line_productivity[[#This Row],[total downtime in hr2]])</f>
        <v>1.8112736111111107</v>
      </c>
      <c r="M892" s="13">
        <f>IF(line_productivity[[#This Row],[Total downtime in min]]&gt;85,85,line_productivity[[#This Row],[Total downtime in min]])</f>
        <v>30.599999999999998</v>
      </c>
      <c r="N892" s="9">
        <f>line_productivity[[#This Row],[total downtime in min 2]]/60</f>
        <v>0.51</v>
      </c>
      <c r="O892" s="9">
        <f>IF(line_productivity[[#This Row],[total downtime in hrs]]&gt;line_productivity[[#This Row],[working hours of operator]],line_productivity[[#This Row],[working hours of operator]],line_productivity[[#This Row],[total downtime in hrs]])</f>
        <v>0.51</v>
      </c>
      <c r="P892" s="9">
        <f>IF(line_productivity[[#This Row],[working hours of operator]]=line_productivity[[#This Row],[total downtime in hr2]],(line_productivity[[#This Row],[working hours of operator]]+line_productivity[[#This Row],[total downtime in hr2]])*0.9,line_productivity[[#This Row],[working hours of operator]])</f>
        <v>2.3212736111111107</v>
      </c>
    </row>
    <row r="893" spans="1:16" x14ac:dyDescent="0.25">
      <c r="A893" s="10">
        <v>45751</v>
      </c>
      <c r="B893" t="s">
        <v>18</v>
      </c>
      <c r="C893" s="8">
        <v>423002</v>
      </c>
      <c r="D893" t="s">
        <v>47</v>
      </c>
      <c r="E893" s="26" t="s">
        <v>1598</v>
      </c>
      <c r="F893" s="25" t="s">
        <v>1599</v>
      </c>
      <c r="G893" s="13">
        <v>1</v>
      </c>
      <c r="H893" s="13">
        <f>line_downtime[[#This Row],[total downtime in mins]]</f>
        <v>41.4</v>
      </c>
      <c r="I893" s="18" t="s">
        <v>78</v>
      </c>
      <c r="J893" t="str">
        <f t="shared" si="13"/>
        <v>Morning Shift</v>
      </c>
      <c r="K893" s="9">
        <f>IF(line_productivity[[#This Row],[End time]]&lt;line_productivity[[#This Row],[Start Time]],((line_productivity[[#This Row],[End time]]+1)-line_productivity[[#This Row],[Start Time]])*24,(line_productivity[[#This Row],[End time]]-line_productivity[[#This Row],[Start Time]])*24)</f>
        <v>2.4400577777777799</v>
      </c>
      <c r="L893" s="9">
        <f>MAX(0,line_productivity[[#This Row],[working hours3]]-line_productivity[[#This Row],[total downtime in hr2]])</f>
        <v>1.7500577777777799</v>
      </c>
      <c r="M893" s="13">
        <f>IF(line_productivity[[#This Row],[Total downtime in min]]&gt;85,85,line_productivity[[#This Row],[Total downtime in min]])</f>
        <v>41.4</v>
      </c>
      <c r="N893" s="9">
        <f>line_productivity[[#This Row],[total downtime in min 2]]/60</f>
        <v>0.69</v>
      </c>
      <c r="O893" s="9">
        <f>IF(line_productivity[[#This Row],[total downtime in hrs]]&gt;line_productivity[[#This Row],[working hours of operator]],line_productivity[[#This Row],[working hours of operator]],line_productivity[[#This Row],[total downtime in hrs]])</f>
        <v>0.69</v>
      </c>
      <c r="P893" s="9">
        <f>IF(line_productivity[[#This Row],[working hours of operator]]=line_productivity[[#This Row],[total downtime in hr2]],(line_productivity[[#This Row],[working hours of operator]]+line_productivity[[#This Row],[total downtime in hr2]])*0.9,line_productivity[[#This Row],[working hours of operator]])</f>
        <v>2.4400577777777799</v>
      </c>
    </row>
    <row r="894" spans="1:16" x14ac:dyDescent="0.25">
      <c r="A894" s="10">
        <v>45751</v>
      </c>
      <c r="B894" t="s">
        <v>22</v>
      </c>
      <c r="C894" s="8">
        <v>423003</v>
      </c>
      <c r="D894" t="s">
        <v>44</v>
      </c>
      <c r="E894" s="26" t="s">
        <v>1600</v>
      </c>
      <c r="F894" s="25" t="s">
        <v>1601</v>
      </c>
      <c r="G894" s="13">
        <v>1</v>
      </c>
      <c r="H894" s="13">
        <f>line_downtime[[#This Row],[total downtime in mins]]</f>
        <v>19.799999999999997</v>
      </c>
      <c r="I894" s="18" t="s">
        <v>99</v>
      </c>
      <c r="J894" t="str">
        <f t="shared" si="13"/>
        <v>Morning Shift</v>
      </c>
      <c r="K894" s="9">
        <f>IF(line_productivity[[#This Row],[End time]]&lt;line_productivity[[#This Row],[Start Time]],((line_productivity[[#This Row],[End time]]+1)-line_productivity[[#This Row],[Start Time]])*24,(line_productivity[[#This Row],[End time]]-line_productivity[[#This Row],[Start Time]])*24)</f>
        <v>2.581964444444445</v>
      </c>
      <c r="L894" s="9">
        <f>MAX(0,line_productivity[[#This Row],[working hours3]]-line_productivity[[#This Row],[total downtime in hr2]])</f>
        <v>2.2519644444444449</v>
      </c>
      <c r="M894" s="13">
        <f>IF(line_productivity[[#This Row],[Total downtime in min]]&gt;85,85,line_productivity[[#This Row],[Total downtime in min]])</f>
        <v>19.799999999999997</v>
      </c>
      <c r="N894" s="9">
        <f>line_productivity[[#This Row],[total downtime in min 2]]/60</f>
        <v>0.32999999999999996</v>
      </c>
      <c r="O894" s="9">
        <f>IF(line_productivity[[#This Row],[total downtime in hrs]]&gt;line_productivity[[#This Row],[working hours of operator]],line_productivity[[#This Row],[working hours of operator]],line_productivity[[#This Row],[total downtime in hrs]])</f>
        <v>0.32999999999999996</v>
      </c>
      <c r="P894" s="9">
        <f>IF(line_productivity[[#This Row],[working hours of operator]]=line_productivity[[#This Row],[total downtime in hr2]],(line_productivity[[#This Row],[working hours of operator]]+line_productivity[[#This Row],[total downtime in hr2]])*0.9,line_productivity[[#This Row],[working hours of operator]])</f>
        <v>2.581964444444445</v>
      </c>
    </row>
    <row r="895" spans="1:16" x14ac:dyDescent="0.25">
      <c r="A895" s="10">
        <v>45751</v>
      </c>
      <c r="B895" t="s">
        <v>22</v>
      </c>
      <c r="C895" s="8">
        <v>423004</v>
      </c>
      <c r="D895" t="s">
        <v>48</v>
      </c>
      <c r="E895" s="26" t="s">
        <v>1602</v>
      </c>
      <c r="F895" s="25" t="s">
        <v>1603</v>
      </c>
      <c r="G895" s="13">
        <v>1</v>
      </c>
      <c r="H895" s="13">
        <f>line_downtime[[#This Row],[total downtime in mins]]</f>
        <v>44.4</v>
      </c>
      <c r="I895" s="18" t="s">
        <v>113</v>
      </c>
      <c r="J895" t="str">
        <f t="shared" si="13"/>
        <v>Evening Shift</v>
      </c>
      <c r="K895" s="9">
        <f>IF(line_productivity[[#This Row],[End time]]&lt;line_productivity[[#This Row],[Start Time]],((line_productivity[[#This Row],[End time]]+1)-line_productivity[[#This Row],[Start Time]])*24,(line_productivity[[#This Row],[End time]]-line_productivity[[#This Row],[Start Time]])*24)</f>
        <v>2.1820025000000012</v>
      </c>
      <c r="L895" s="9">
        <f>MAX(0,line_productivity[[#This Row],[working hours3]]-line_productivity[[#This Row],[total downtime in hr2]])</f>
        <v>1.4420025000000012</v>
      </c>
      <c r="M895" s="13">
        <f>IF(line_productivity[[#This Row],[Total downtime in min]]&gt;85,85,line_productivity[[#This Row],[Total downtime in min]])</f>
        <v>44.4</v>
      </c>
      <c r="N895" s="9">
        <f>line_productivity[[#This Row],[total downtime in min 2]]/60</f>
        <v>0.74</v>
      </c>
      <c r="O895" s="9">
        <f>IF(line_productivity[[#This Row],[total downtime in hrs]]&gt;line_productivity[[#This Row],[working hours of operator]],line_productivity[[#This Row],[working hours of operator]],line_productivity[[#This Row],[total downtime in hrs]])</f>
        <v>0.74</v>
      </c>
      <c r="P895" s="9">
        <f>IF(line_productivity[[#This Row],[working hours of operator]]=line_productivity[[#This Row],[total downtime in hr2]],(line_productivity[[#This Row],[working hours of operator]]+line_productivity[[#This Row],[total downtime in hr2]])*0.9,line_productivity[[#This Row],[working hours of operator]])</f>
        <v>2.1820025000000012</v>
      </c>
    </row>
    <row r="896" spans="1:16" x14ac:dyDescent="0.25">
      <c r="A896" s="10">
        <v>45752</v>
      </c>
      <c r="B896" t="s">
        <v>20</v>
      </c>
      <c r="C896" s="8">
        <v>423005</v>
      </c>
      <c r="D896" t="s">
        <v>51</v>
      </c>
      <c r="E896" s="26" t="s">
        <v>126</v>
      </c>
      <c r="F896" s="25" t="s">
        <v>1604</v>
      </c>
      <c r="G896" s="13">
        <v>1</v>
      </c>
      <c r="H896" s="13">
        <f>line_downtime[[#This Row],[total downtime in mins]]</f>
        <v>51</v>
      </c>
      <c r="I896" s="18" t="s">
        <v>76</v>
      </c>
      <c r="J896" t="str">
        <f t="shared" si="13"/>
        <v>Morning Shift</v>
      </c>
      <c r="K896" s="9">
        <f>IF(line_productivity[[#This Row],[End time]]&lt;line_productivity[[#This Row],[Start Time]],((line_productivity[[#This Row],[End time]]+1)-line_productivity[[#This Row],[Start Time]])*24,(line_productivity[[#This Row],[End time]]-line_productivity[[#This Row],[Start Time]])*24)</f>
        <v>2.4885077777777775</v>
      </c>
      <c r="L896" s="9">
        <f>MAX(0,line_productivity[[#This Row],[working hours3]]-line_productivity[[#This Row],[total downtime in hr2]])</f>
        <v>1.6385077777777775</v>
      </c>
      <c r="M896" s="13">
        <f>IF(line_productivity[[#This Row],[Total downtime in min]]&gt;85,85,line_productivity[[#This Row],[Total downtime in min]])</f>
        <v>51</v>
      </c>
      <c r="N896" s="9">
        <f>line_productivity[[#This Row],[total downtime in min 2]]/60</f>
        <v>0.85</v>
      </c>
      <c r="O896" s="9">
        <f>IF(line_productivity[[#This Row],[total downtime in hrs]]&gt;line_productivity[[#This Row],[working hours of operator]],line_productivity[[#This Row],[working hours of operator]],line_productivity[[#This Row],[total downtime in hrs]])</f>
        <v>0.85</v>
      </c>
      <c r="P896" s="9">
        <f>IF(line_productivity[[#This Row],[working hours of operator]]=line_productivity[[#This Row],[total downtime in hr2]],(line_productivity[[#This Row],[working hours of operator]]+line_productivity[[#This Row],[total downtime in hr2]])*0.9,line_productivity[[#This Row],[working hours of operator]])</f>
        <v>2.4885077777777775</v>
      </c>
    </row>
    <row r="897" spans="1:16" x14ac:dyDescent="0.25">
      <c r="A897" s="10">
        <v>45752</v>
      </c>
      <c r="B897" t="s">
        <v>18</v>
      </c>
      <c r="C897" s="8">
        <v>423006</v>
      </c>
      <c r="D897" t="s">
        <v>51</v>
      </c>
      <c r="E897" s="26" t="s">
        <v>1605</v>
      </c>
      <c r="F897" s="25" t="s">
        <v>1606</v>
      </c>
      <c r="G897" s="13">
        <v>1</v>
      </c>
      <c r="H897" s="13">
        <f>line_downtime[[#This Row],[total downtime in mins]]</f>
        <v>51</v>
      </c>
      <c r="I897" s="18" t="s">
        <v>115</v>
      </c>
      <c r="J897" t="str">
        <f t="shared" si="13"/>
        <v>Morning Shift</v>
      </c>
      <c r="K897" s="9">
        <f>IF(line_productivity[[#This Row],[End time]]&lt;line_productivity[[#This Row],[Start Time]],((line_productivity[[#This Row],[End time]]+1)-line_productivity[[#This Row],[Start Time]])*24,(line_productivity[[#This Row],[End time]]-line_productivity[[#This Row],[Start Time]])*24)</f>
        <v>2.57077388888889</v>
      </c>
      <c r="L897" s="9">
        <f>MAX(0,line_productivity[[#This Row],[working hours3]]-line_productivity[[#This Row],[total downtime in hr2]])</f>
        <v>1.7207738888888899</v>
      </c>
      <c r="M897" s="13">
        <f>IF(line_productivity[[#This Row],[Total downtime in min]]&gt;85,85,line_productivity[[#This Row],[Total downtime in min]])</f>
        <v>51</v>
      </c>
      <c r="N897" s="9">
        <f>line_productivity[[#This Row],[total downtime in min 2]]/60</f>
        <v>0.85</v>
      </c>
      <c r="O897" s="9">
        <f>IF(line_productivity[[#This Row],[total downtime in hrs]]&gt;line_productivity[[#This Row],[working hours of operator]],line_productivity[[#This Row],[working hours of operator]],line_productivity[[#This Row],[total downtime in hrs]])</f>
        <v>0.85</v>
      </c>
      <c r="P897" s="9">
        <f>IF(line_productivity[[#This Row],[working hours of operator]]=line_productivity[[#This Row],[total downtime in hr2]],(line_productivity[[#This Row],[working hours of operator]]+line_productivity[[#This Row],[total downtime in hr2]])*0.9,line_productivity[[#This Row],[working hours of operator]])</f>
        <v>2.57077388888889</v>
      </c>
    </row>
    <row r="898" spans="1:16" x14ac:dyDescent="0.25">
      <c r="A898" s="10">
        <v>45752</v>
      </c>
      <c r="B898" t="s">
        <v>19</v>
      </c>
      <c r="C898" s="8">
        <v>423007</v>
      </c>
      <c r="D898" t="s">
        <v>43</v>
      </c>
      <c r="E898" s="26" t="s">
        <v>1607</v>
      </c>
      <c r="F898" s="25" t="s">
        <v>1608</v>
      </c>
      <c r="G898" s="13">
        <v>1</v>
      </c>
      <c r="H898" s="13">
        <f>line_downtime[[#This Row],[total downtime in mins]]</f>
        <v>56.4</v>
      </c>
      <c r="I898" s="18" t="s">
        <v>90</v>
      </c>
      <c r="J898" t="str">
        <f t="shared" ref="J898:J961" si="14">IF(HOUR(E898)&lt;12, "Morning Shift", "Evening Shift")</f>
        <v>Morning Shift</v>
      </c>
      <c r="K898" s="9">
        <f>IF(line_productivity[[#This Row],[End time]]&lt;line_productivity[[#This Row],[Start Time]],((line_productivity[[#This Row],[End time]]+1)-line_productivity[[#This Row],[Start Time]])*24,(line_productivity[[#This Row],[End time]]-line_productivity[[#This Row],[Start Time]])*24)</f>
        <v>2.2800874999999983</v>
      </c>
      <c r="L898" s="9">
        <f>MAX(0,line_productivity[[#This Row],[working hours3]]-line_productivity[[#This Row],[total downtime in hr2]])</f>
        <v>1.3400874999999983</v>
      </c>
      <c r="M898" s="13">
        <f>IF(line_productivity[[#This Row],[Total downtime in min]]&gt;85,85,line_productivity[[#This Row],[Total downtime in min]])</f>
        <v>56.4</v>
      </c>
      <c r="N898" s="9">
        <f>line_productivity[[#This Row],[total downtime in min 2]]/60</f>
        <v>0.94</v>
      </c>
      <c r="O898" s="9">
        <f>IF(line_productivity[[#This Row],[total downtime in hrs]]&gt;line_productivity[[#This Row],[working hours of operator]],line_productivity[[#This Row],[working hours of operator]],line_productivity[[#This Row],[total downtime in hrs]])</f>
        <v>0.94</v>
      </c>
      <c r="P898" s="9">
        <f>IF(line_productivity[[#This Row],[working hours of operator]]=line_productivity[[#This Row],[total downtime in hr2]],(line_productivity[[#This Row],[working hours of operator]]+line_productivity[[#This Row],[total downtime in hr2]])*0.9,line_productivity[[#This Row],[working hours of operator]])</f>
        <v>2.2800874999999983</v>
      </c>
    </row>
    <row r="899" spans="1:16" x14ac:dyDescent="0.25">
      <c r="A899" s="10">
        <v>45752</v>
      </c>
      <c r="B899" t="s">
        <v>22</v>
      </c>
      <c r="C899" s="8">
        <v>423008</v>
      </c>
      <c r="D899" t="s">
        <v>48</v>
      </c>
      <c r="E899" s="26" t="s">
        <v>1609</v>
      </c>
      <c r="F899" s="25" t="s">
        <v>1610</v>
      </c>
      <c r="G899" s="13">
        <v>1</v>
      </c>
      <c r="H899" s="13">
        <f>line_downtime[[#This Row],[total downtime in mins]]</f>
        <v>30.6</v>
      </c>
      <c r="I899" s="18" t="s">
        <v>88</v>
      </c>
      <c r="J899" t="str">
        <f t="shared" si="14"/>
        <v>Evening Shift</v>
      </c>
      <c r="K899" s="9">
        <f>IF(line_productivity[[#This Row],[End time]]&lt;line_productivity[[#This Row],[Start Time]],((line_productivity[[#This Row],[End time]]+1)-line_productivity[[#This Row],[Start Time]])*24,(line_productivity[[#This Row],[End time]]-line_productivity[[#This Row],[Start Time]])*24)</f>
        <v>2.2287908333333313</v>
      </c>
      <c r="L899" s="9">
        <f>MAX(0,line_productivity[[#This Row],[working hours3]]-line_productivity[[#This Row],[total downtime in hr2]])</f>
        <v>1.7187908333333313</v>
      </c>
      <c r="M899" s="13">
        <f>IF(line_productivity[[#This Row],[Total downtime in min]]&gt;85,85,line_productivity[[#This Row],[Total downtime in min]])</f>
        <v>30.6</v>
      </c>
      <c r="N899" s="9">
        <f>line_productivity[[#This Row],[total downtime in min 2]]/60</f>
        <v>0.51</v>
      </c>
      <c r="O899" s="9">
        <f>IF(line_productivity[[#This Row],[total downtime in hrs]]&gt;line_productivity[[#This Row],[working hours of operator]],line_productivity[[#This Row],[working hours of operator]],line_productivity[[#This Row],[total downtime in hrs]])</f>
        <v>0.51</v>
      </c>
      <c r="P899" s="9">
        <f>IF(line_productivity[[#This Row],[working hours of operator]]=line_productivity[[#This Row],[total downtime in hr2]],(line_productivity[[#This Row],[working hours of operator]]+line_productivity[[#This Row],[total downtime in hr2]])*0.9,line_productivity[[#This Row],[working hours of operator]])</f>
        <v>2.2287908333333313</v>
      </c>
    </row>
    <row r="900" spans="1:16" x14ac:dyDescent="0.25">
      <c r="A900" s="10">
        <v>45753</v>
      </c>
      <c r="B900" t="s">
        <v>18</v>
      </c>
      <c r="C900" s="8">
        <v>423009</v>
      </c>
      <c r="D900" t="s">
        <v>49</v>
      </c>
      <c r="E900" s="26" t="s">
        <v>126</v>
      </c>
      <c r="F900" s="25" t="s">
        <v>1611</v>
      </c>
      <c r="G900" s="13">
        <v>1</v>
      </c>
      <c r="H900" s="13">
        <f>line_downtime[[#This Row],[total downtime in mins]]</f>
        <v>68.399999999999991</v>
      </c>
      <c r="I900" s="18" t="s">
        <v>88</v>
      </c>
      <c r="J900" t="str">
        <f t="shared" si="14"/>
        <v>Morning Shift</v>
      </c>
      <c r="K900" s="9">
        <f>IF(line_productivity[[#This Row],[End time]]&lt;line_productivity[[#This Row],[Start Time]],((line_productivity[[#This Row],[End time]]+1)-line_productivity[[#This Row],[Start Time]])*24,(line_productivity[[#This Row],[End time]]-line_productivity[[#This Row],[Start Time]])*24)</f>
        <v>1.920466388888888</v>
      </c>
      <c r="L900" s="9">
        <f>MAX(0,line_productivity[[#This Row],[working hours3]]-line_productivity[[#This Row],[total downtime in hr2]])</f>
        <v>0.78046638888888809</v>
      </c>
      <c r="M900" s="13">
        <f>IF(line_productivity[[#This Row],[Total downtime in min]]&gt;85,85,line_productivity[[#This Row],[Total downtime in min]])</f>
        <v>68.399999999999991</v>
      </c>
      <c r="N900" s="9">
        <f>line_productivity[[#This Row],[total downtime in min 2]]/60</f>
        <v>1.1399999999999999</v>
      </c>
      <c r="O900" s="9">
        <f>IF(line_productivity[[#This Row],[total downtime in hrs]]&gt;line_productivity[[#This Row],[working hours of operator]],line_productivity[[#This Row],[working hours of operator]],line_productivity[[#This Row],[total downtime in hrs]])</f>
        <v>1.1399999999999999</v>
      </c>
      <c r="P900" s="9">
        <f>IF(line_productivity[[#This Row],[working hours of operator]]=line_productivity[[#This Row],[total downtime in hr2]],(line_productivity[[#This Row],[working hours of operator]]+line_productivity[[#This Row],[total downtime in hr2]])*0.9,line_productivity[[#This Row],[working hours of operator]])</f>
        <v>1.920466388888888</v>
      </c>
    </row>
    <row r="901" spans="1:16" x14ac:dyDescent="0.25">
      <c r="A901" s="10">
        <v>45753</v>
      </c>
      <c r="B901" t="s">
        <v>23</v>
      </c>
      <c r="C901" s="8">
        <v>423010</v>
      </c>
      <c r="D901" t="s">
        <v>50</v>
      </c>
      <c r="E901" s="26" t="s">
        <v>1612</v>
      </c>
      <c r="F901" s="25" t="s">
        <v>1613</v>
      </c>
      <c r="G901" s="13">
        <v>1.6333333333333331</v>
      </c>
      <c r="H901" s="13">
        <f>line_downtime[[#This Row],[total downtime in mins]]</f>
        <v>24</v>
      </c>
      <c r="I901" s="18" t="s">
        <v>74</v>
      </c>
      <c r="J901" t="str">
        <f t="shared" si="14"/>
        <v>Morning Shift</v>
      </c>
      <c r="K901" s="9">
        <f>IF(line_productivity[[#This Row],[End time]]&lt;line_productivity[[#This Row],[Start Time]],((line_productivity[[#This Row],[End time]]+1)-line_productivity[[#This Row],[Start Time]])*24,(line_productivity[[#This Row],[End time]]-line_productivity[[#This Row],[Start Time]])*24)</f>
        <v>3.1158677777777775</v>
      </c>
      <c r="L901" s="9">
        <f>MAX(0,line_productivity[[#This Row],[working hours3]]-line_productivity[[#This Row],[total downtime in hr2]])</f>
        <v>2.7158677777777775</v>
      </c>
      <c r="M901" s="13">
        <f>IF(line_productivity[[#This Row],[Total downtime in min]]&gt;85,85,line_productivity[[#This Row],[Total downtime in min]])</f>
        <v>24</v>
      </c>
      <c r="N901" s="9">
        <f>line_productivity[[#This Row],[total downtime in min 2]]/60</f>
        <v>0.4</v>
      </c>
      <c r="O901" s="9">
        <f>IF(line_productivity[[#This Row],[total downtime in hrs]]&gt;line_productivity[[#This Row],[working hours of operator]],line_productivity[[#This Row],[working hours of operator]],line_productivity[[#This Row],[total downtime in hrs]])</f>
        <v>0.4</v>
      </c>
      <c r="P901" s="9">
        <f>IF(line_productivity[[#This Row],[working hours of operator]]=line_productivity[[#This Row],[total downtime in hr2]],(line_productivity[[#This Row],[working hours of operator]]+line_productivity[[#This Row],[total downtime in hr2]])*0.9,line_productivity[[#This Row],[working hours of operator]])</f>
        <v>3.1158677777777775</v>
      </c>
    </row>
    <row r="902" spans="1:16" x14ac:dyDescent="0.25">
      <c r="A902" s="10">
        <v>45753</v>
      </c>
      <c r="B902" t="s">
        <v>23</v>
      </c>
      <c r="C902" s="8">
        <v>423011</v>
      </c>
      <c r="D902" t="s">
        <v>44</v>
      </c>
      <c r="E902" s="26" t="s">
        <v>1614</v>
      </c>
      <c r="F902" s="25" t="s">
        <v>1615</v>
      </c>
      <c r="G902" s="13">
        <v>1.6333333333333331</v>
      </c>
      <c r="H902" s="13">
        <f>line_downtime[[#This Row],[total downtime in mins]]</f>
        <v>47.999999999999993</v>
      </c>
      <c r="I902" s="18" t="s">
        <v>92</v>
      </c>
      <c r="J902" t="str">
        <f t="shared" si="14"/>
        <v>Evening Shift</v>
      </c>
      <c r="K902" s="9">
        <f>IF(line_productivity[[#This Row],[End time]]&lt;line_productivity[[#This Row],[Start Time]],((line_productivity[[#This Row],[End time]]+1)-line_productivity[[#This Row],[Start Time]])*24,(line_productivity[[#This Row],[End time]]-line_productivity[[#This Row],[Start Time]])*24)</f>
        <v>2.5028783333333333</v>
      </c>
      <c r="L902" s="9">
        <f>MAX(0,line_productivity[[#This Row],[working hours3]]-line_productivity[[#This Row],[total downtime in hr2]])</f>
        <v>1.7028783333333335</v>
      </c>
      <c r="M902" s="13">
        <f>IF(line_productivity[[#This Row],[Total downtime in min]]&gt;85,85,line_productivity[[#This Row],[Total downtime in min]])</f>
        <v>47.999999999999993</v>
      </c>
      <c r="N902" s="9">
        <f>line_productivity[[#This Row],[total downtime in min 2]]/60</f>
        <v>0.79999999999999993</v>
      </c>
      <c r="O902" s="9">
        <f>IF(line_productivity[[#This Row],[total downtime in hrs]]&gt;line_productivity[[#This Row],[working hours of operator]],line_productivity[[#This Row],[working hours of operator]],line_productivity[[#This Row],[total downtime in hrs]])</f>
        <v>0.79999999999999993</v>
      </c>
      <c r="P902" s="9">
        <f>IF(line_productivity[[#This Row],[working hours of operator]]=line_productivity[[#This Row],[total downtime in hr2]],(line_productivity[[#This Row],[working hours of operator]]+line_productivity[[#This Row],[total downtime in hr2]])*0.9,line_productivity[[#This Row],[working hours of operator]])</f>
        <v>2.5028783333333333</v>
      </c>
    </row>
    <row r="903" spans="1:16" x14ac:dyDescent="0.25">
      <c r="A903" s="10">
        <v>45753</v>
      </c>
      <c r="B903" t="s">
        <v>20</v>
      </c>
      <c r="C903" s="8">
        <v>423012</v>
      </c>
      <c r="D903" t="s">
        <v>48</v>
      </c>
      <c r="E903" s="26" t="s">
        <v>1616</v>
      </c>
      <c r="F903" s="25" t="s">
        <v>1617</v>
      </c>
      <c r="G903" s="13">
        <v>1</v>
      </c>
      <c r="H903" s="13">
        <f>line_downtime[[#This Row],[total downtime in mins]]</f>
        <v>13.8</v>
      </c>
      <c r="I903" s="18" t="s">
        <v>115</v>
      </c>
      <c r="J903" t="str">
        <f t="shared" si="14"/>
        <v>Evening Shift</v>
      </c>
      <c r="K903" s="9">
        <f>IF(line_productivity[[#This Row],[End time]]&lt;line_productivity[[#This Row],[Start Time]],((line_productivity[[#This Row],[End time]]+1)-line_productivity[[#This Row],[Start Time]])*24,(line_productivity[[#This Row],[End time]]-line_productivity[[#This Row],[Start Time]])*24)</f>
        <v>2.7729550000000014</v>
      </c>
      <c r="L903" s="9">
        <f>MAX(0,line_productivity[[#This Row],[working hours3]]-line_productivity[[#This Row],[total downtime in hr2]])</f>
        <v>2.5429550000000014</v>
      </c>
      <c r="M903" s="13">
        <f>IF(line_productivity[[#This Row],[Total downtime in min]]&gt;85,85,line_productivity[[#This Row],[Total downtime in min]])</f>
        <v>13.8</v>
      </c>
      <c r="N903" s="9">
        <f>line_productivity[[#This Row],[total downtime in min 2]]/60</f>
        <v>0.23</v>
      </c>
      <c r="O903" s="9">
        <f>IF(line_productivity[[#This Row],[total downtime in hrs]]&gt;line_productivity[[#This Row],[working hours of operator]],line_productivity[[#This Row],[working hours of operator]],line_productivity[[#This Row],[total downtime in hrs]])</f>
        <v>0.23</v>
      </c>
      <c r="P903" s="9">
        <f>IF(line_productivity[[#This Row],[working hours of operator]]=line_productivity[[#This Row],[total downtime in hr2]],(line_productivity[[#This Row],[working hours of operator]]+line_productivity[[#This Row],[total downtime in hr2]])*0.9,line_productivity[[#This Row],[working hours of operator]])</f>
        <v>2.7729550000000014</v>
      </c>
    </row>
    <row r="904" spans="1:16" x14ac:dyDescent="0.25">
      <c r="A904" s="10">
        <v>45754</v>
      </c>
      <c r="B904" t="s">
        <v>23</v>
      </c>
      <c r="C904" s="8">
        <v>423013</v>
      </c>
      <c r="D904" t="s">
        <v>51</v>
      </c>
      <c r="E904" s="26" t="s">
        <v>126</v>
      </c>
      <c r="F904" s="25" t="s">
        <v>1618</v>
      </c>
      <c r="G904" s="13">
        <v>1.6333333333333331</v>
      </c>
      <c r="H904" s="13">
        <f>line_downtime[[#This Row],[total downtime in mins]]</f>
        <v>38.400000000000006</v>
      </c>
      <c r="I904" s="18" t="s">
        <v>74</v>
      </c>
      <c r="J904" t="str">
        <f t="shared" si="14"/>
        <v>Morning Shift</v>
      </c>
      <c r="K904" s="9">
        <f>IF(line_productivity[[#This Row],[End time]]&lt;line_productivity[[#This Row],[Start Time]],((line_productivity[[#This Row],[End time]]+1)-line_productivity[[#This Row],[Start Time]])*24,(line_productivity[[#This Row],[End time]]-line_productivity[[#This Row],[Start Time]])*24)</f>
        <v>2.900994444444446</v>
      </c>
      <c r="L904" s="9">
        <f>MAX(0,line_productivity[[#This Row],[working hours3]]-line_productivity[[#This Row],[total downtime in hr2]])</f>
        <v>2.2609944444444459</v>
      </c>
      <c r="M904" s="13">
        <f>IF(line_productivity[[#This Row],[Total downtime in min]]&gt;85,85,line_productivity[[#This Row],[Total downtime in min]])</f>
        <v>38.400000000000006</v>
      </c>
      <c r="N904" s="9">
        <f>line_productivity[[#This Row],[total downtime in min 2]]/60</f>
        <v>0.64000000000000012</v>
      </c>
      <c r="O904" s="9">
        <f>IF(line_productivity[[#This Row],[total downtime in hrs]]&gt;line_productivity[[#This Row],[working hours of operator]],line_productivity[[#This Row],[working hours of operator]],line_productivity[[#This Row],[total downtime in hrs]])</f>
        <v>0.64000000000000012</v>
      </c>
      <c r="P904" s="9">
        <f>IF(line_productivity[[#This Row],[working hours of operator]]=line_productivity[[#This Row],[total downtime in hr2]],(line_productivity[[#This Row],[working hours of operator]]+line_productivity[[#This Row],[total downtime in hr2]])*0.9,line_productivity[[#This Row],[working hours of operator]])</f>
        <v>2.900994444444446</v>
      </c>
    </row>
    <row r="905" spans="1:16" x14ac:dyDescent="0.25">
      <c r="A905" s="10">
        <v>45754</v>
      </c>
      <c r="B905" t="s">
        <v>23</v>
      </c>
      <c r="C905" s="8">
        <v>423014</v>
      </c>
      <c r="D905" t="s">
        <v>43</v>
      </c>
      <c r="E905" s="26" t="s">
        <v>1619</v>
      </c>
      <c r="F905" s="25" t="s">
        <v>1620</v>
      </c>
      <c r="G905" s="13">
        <v>1.6333333333333331</v>
      </c>
      <c r="H905" s="13">
        <f>line_downtime[[#This Row],[total downtime in mins]]</f>
        <v>30.6</v>
      </c>
      <c r="I905" s="18" t="s">
        <v>76</v>
      </c>
      <c r="J905" t="str">
        <f t="shared" si="14"/>
        <v>Morning Shift</v>
      </c>
      <c r="K905" s="9">
        <f>IF(line_productivity[[#This Row],[End time]]&lt;line_productivity[[#This Row],[Start Time]],((line_productivity[[#This Row],[End time]]+1)-line_productivity[[#This Row],[Start Time]])*24,(line_productivity[[#This Row],[End time]]-line_productivity[[#This Row],[Start Time]])*24)</f>
        <v>2.7171497222222221</v>
      </c>
      <c r="L905" s="9">
        <f>MAX(0,line_productivity[[#This Row],[working hours3]]-line_productivity[[#This Row],[total downtime in hr2]])</f>
        <v>2.2071497222222218</v>
      </c>
      <c r="M905" s="13">
        <f>IF(line_productivity[[#This Row],[Total downtime in min]]&gt;85,85,line_productivity[[#This Row],[Total downtime in min]])</f>
        <v>30.6</v>
      </c>
      <c r="N905" s="9">
        <f>line_productivity[[#This Row],[total downtime in min 2]]/60</f>
        <v>0.51</v>
      </c>
      <c r="O905" s="9">
        <f>IF(line_productivity[[#This Row],[total downtime in hrs]]&gt;line_productivity[[#This Row],[working hours of operator]],line_productivity[[#This Row],[working hours of operator]],line_productivity[[#This Row],[total downtime in hrs]])</f>
        <v>0.51</v>
      </c>
      <c r="P905" s="9">
        <f>IF(line_productivity[[#This Row],[working hours of operator]]=line_productivity[[#This Row],[total downtime in hr2]],(line_productivity[[#This Row],[working hours of operator]]+line_productivity[[#This Row],[total downtime in hr2]])*0.9,line_productivity[[#This Row],[working hours of operator]])</f>
        <v>2.7171497222222221</v>
      </c>
    </row>
    <row r="906" spans="1:16" x14ac:dyDescent="0.25">
      <c r="A906" s="10">
        <v>45754</v>
      </c>
      <c r="B906" t="s">
        <v>22</v>
      </c>
      <c r="C906" s="8">
        <v>423015</v>
      </c>
      <c r="D906" t="s">
        <v>51</v>
      </c>
      <c r="E906" s="26" t="s">
        <v>1621</v>
      </c>
      <c r="F906" s="25" t="s">
        <v>1622</v>
      </c>
      <c r="G906" s="13">
        <v>1</v>
      </c>
      <c r="H906" s="13">
        <f>line_downtime[[#This Row],[total downtime in mins]]</f>
        <v>42</v>
      </c>
      <c r="I906" s="18" t="s">
        <v>95</v>
      </c>
      <c r="J906" t="str">
        <f t="shared" si="14"/>
        <v>Evening Shift</v>
      </c>
      <c r="K906" s="9">
        <f>IF(line_productivity[[#This Row],[End time]]&lt;line_productivity[[#This Row],[Start Time]],((line_productivity[[#This Row],[End time]]+1)-line_productivity[[#This Row],[Start Time]])*24,(line_productivity[[#This Row],[End time]]-line_productivity[[#This Row],[Start Time]])*24)</f>
        <v>2.5537941666666661</v>
      </c>
      <c r="L906" s="9">
        <f>MAX(0,line_productivity[[#This Row],[working hours3]]-line_productivity[[#This Row],[total downtime in hr2]])</f>
        <v>1.8537941666666662</v>
      </c>
      <c r="M906" s="13">
        <f>IF(line_productivity[[#This Row],[Total downtime in min]]&gt;85,85,line_productivity[[#This Row],[Total downtime in min]])</f>
        <v>42</v>
      </c>
      <c r="N906" s="9">
        <f>line_productivity[[#This Row],[total downtime in min 2]]/60</f>
        <v>0.7</v>
      </c>
      <c r="O906" s="9">
        <f>IF(line_productivity[[#This Row],[total downtime in hrs]]&gt;line_productivity[[#This Row],[working hours of operator]],line_productivity[[#This Row],[working hours of operator]],line_productivity[[#This Row],[total downtime in hrs]])</f>
        <v>0.7</v>
      </c>
      <c r="P906" s="9">
        <f>IF(line_productivity[[#This Row],[working hours of operator]]=line_productivity[[#This Row],[total downtime in hr2]],(line_productivity[[#This Row],[working hours of operator]]+line_productivity[[#This Row],[total downtime in hr2]])*0.9,line_productivity[[#This Row],[working hours of operator]])</f>
        <v>2.5537941666666661</v>
      </c>
    </row>
    <row r="907" spans="1:16" x14ac:dyDescent="0.25">
      <c r="A907" s="10">
        <v>45754</v>
      </c>
      <c r="B907" t="s">
        <v>21</v>
      </c>
      <c r="C907" s="8">
        <v>423016</v>
      </c>
      <c r="D907" t="s">
        <v>46</v>
      </c>
      <c r="E907" s="26" t="s">
        <v>1623</v>
      </c>
      <c r="F907" s="25" t="s">
        <v>1624</v>
      </c>
      <c r="G907" s="13">
        <v>1</v>
      </c>
      <c r="H907" s="13">
        <f>line_downtime[[#This Row],[total downtime in mins]]</f>
        <v>45</v>
      </c>
      <c r="I907" s="18" t="s">
        <v>66</v>
      </c>
      <c r="J907" t="str">
        <f t="shared" si="14"/>
        <v>Evening Shift</v>
      </c>
      <c r="K907" s="9">
        <f>IF(line_productivity[[#This Row],[End time]]&lt;line_productivity[[#This Row],[Start Time]],((line_productivity[[#This Row],[End time]]+1)-line_productivity[[#This Row],[Start Time]])*24,(line_productivity[[#This Row],[End time]]-line_productivity[[#This Row],[Start Time]])*24)</f>
        <v>2.9923613888888898</v>
      </c>
      <c r="L907" s="9">
        <f>MAX(0,line_productivity[[#This Row],[working hours3]]-line_productivity[[#This Row],[total downtime in hr2]])</f>
        <v>2.2423613888888898</v>
      </c>
      <c r="M907" s="13">
        <f>IF(line_productivity[[#This Row],[Total downtime in min]]&gt;85,85,line_productivity[[#This Row],[Total downtime in min]])</f>
        <v>45</v>
      </c>
      <c r="N907" s="9">
        <f>line_productivity[[#This Row],[total downtime in min 2]]/60</f>
        <v>0.75</v>
      </c>
      <c r="O907" s="9">
        <f>IF(line_productivity[[#This Row],[total downtime in hrs]]&gt;line_productivity[[#This Row],[working hours of operator]],line_productivity[[#This Row],[working hours of operator]],line_productivity[[#This Row],[total downtime in hrs]])</f>
        <v>0.75</v>
      </c>
      <c r="P907" s="9">
        <f>IF(line_productivity[[#This Row],[working hours of operator]]=line_productivity[[#This Row],[total downtime in hr2]],(line_productivity[[#This Row],[working hours of operator]]+line_productivity[[#This Row],[total downtime in hr2]])*0.9,line_productivity[[#This Row],[working hours of operator]])</f>
        <v>2.9923613888888898</v>
      </c>
    </row>
    <row r="908" spans="1:16" x14ac:dyDescent="0.25">
      <c r="A908" s="10">
        <v>45755</v>
      </c>
      <c r="B908" t="s">
        <v>21</v>
      </c>
      <c r="C908" s="8">
        <v>423017</v>
      </c>
      <c r="D908" t="s">
        <v>43</v>
      </c>
      <c r="E908" s="26" t="s">
        <v>126</v>
      </c>
      <c r="F908" s="25" t="s">
        <v>1625</v>
      </c>
      <c r="G908" s="13">
        <v>1</v>
      </c>
      <c r="H908" s="13">
        <f>line_downtime[[#This Row],[total downtime in mins]]</f>
        <v>10.799999999999999</v>
      </c>
      <c r="I908" s="18" t="s">
        <v>68</v>
      </c>
      <c r="J908" t="str">
        <f t="shared" si="14"/>
        <v>Morning Shift</v>
      </c>
      <c r="K908" s="9">
        <f>IF(line_productivity[[#This Row],[End time]]&lt;line_productivity[[#This Row],[Start Time]],((line_productivity[[#This Row],[End time]]+1)-line_productivity[[#This Row],[Start Time]])*24,(line_productivity[[#This Row],[End time]]-line_productivity[[#This Row],[Start Time]])*24)</f>
        <v>2.8911636111111112</v>
      </c>
      <c r="L908" s="9">
        <f>MAX(0,line_productivity[[#This Row],[working hours3]]-line_productivity[[#This Row],[total downtime in hr2]])</f>
        <v>2.711163611111111</v>
      </c>
      <c r="M908" s="13">
        <f>IF(line_productivity[[#This Row],[Total downtime in min]]&gt;85,85,line_productivity[[#This Row],[Total downtime in min]])</f>
        <v>10.799999999999999</v>
      </c>
      <c r="N908" s="9">
        <f>line_productivity[[#This Row],[total downtime in min 2]]/60</f>
        <v>0.18</v>
      </c>
      <c r="O908" s="9">
        <f>IF(line_productivity[[#This Row],[total downtime in hrs]]&gt;line_productivity[[#This Row],[working hours of operator]],line_productivity[[#This Row],[working hours of operator]],line_productivity[[#This Row],[total downtime in hrs]])</f>
        <v>0.18</v>
      </c>
      <c r="P908" s="9">
        <f>IF(line_productivity[[#This Row],[working hours of operator]]=line_productivity[[#This Row],[total downtime in hr2]],(line_productivity[[#This Row],[working hours of operator]]+line_productivity[[#This Row],[total downtime in hr2]])*0.9,line_productivity[[#This Row],[working hours of operator]])</f>
        <v>2.8911636111111112</v>
      </c>
    </row>
    <row r="909" spans="1:16" x14ac:dyDescent="0.25">
      <c r="A909" s="10">
        <v>45755</v>
      </c>
      <c r="B909" t="s">
        <v>19</v>
      </c>
      <c r="C909" s="8">
        <v>423018</v>
      </c>
      <c r="D909" t="s">
        <v>51</v>
      </c>
      <c r="E909" s="26" t="s">
        <v>1626</v>
      </c>
      <c r="F909" s="25" t="s">
        <v>1627</v>
      </c>
      <c r="G909" s="13">
        <v>1</v>
      </c>
      <c r="H909" s="13">
        <f>line_downtime[[#This Row],[total downtime in mins]]</f>
        <v>39.599999999999994</v>
      </c>
      <c r="I909" s="18" t="s">
        <v>70</v>
      </c>
      <c r="J909" t="str">
        <f t="shared" si="14"/>
        <v>Morning Shift</v>
      </c>
      <c r="K909" s="9">
        <f>IF(line_productivity[[#This Row],[End time]]&lt;line_productivity[[#This Row],[Start Time]],((line_productivity[[#This Row],[End time]]+1)-line_productivity[[#This Row],[Start Time]])*24,(line_productivity[[#This Row],[End time]]-line_productivity[[#This Row],[Start Time]])*24)</f>
        <v>2.1468819444444427</v>
      </c>
      <c r="L909" s="9">
        <f>MAX(0,line_productivity[[#This Row],[working hours3]]-line_productivity[[#This Row],[total downtime in hr2]])</f>
        <v>1.4868819444444428</v>
      </c>
      <c r="M909" s="13">
        <f>IF(line_productivity[[#This Row],[Total downtime in min]]&gt;85,85,line_productivity[[#This Row],[Total downtime in min]])</f>
        <v>39.599999999999994</v>
      </c>
      <c r="N909" s="9">
        <f>line_productivity[[#This Row],[total downtime in min 2]]/60</f>
        <v>0.65999999999999992</v>
      </c>
      <c r="O909" s="9">
        <f>IF(line_productivity[[#This Row],[total downtime in hrs]]&gt;line_productivity[[#This Row],[working hours of operator]],line_productivity[[#This Row],[working hours of operator]],line_productivity[[#This Row],[total downtime in hrs]])</f>
        <v>0.65999999999999992</v>
      </c>
      <c r="P909" s="9">
        <f>IF(line_productivity[[#This Row],[working hours of operator]]=line_productivity[[#This Row],[total downtime in hr2]],(line_productivity[[#This Row],[working hours of operator]]+line_productivity[[#This Row],[total downtime in hr2]])*0.9,line_productivity[[#This Row],[working hours of operator]])</f>
        <v>2.1468819444444427</v>
      </c>
    </row>
    <row r="910" spans="1:16" x14ac:dyDescent="0.25">
      <c r="A910" s="10">
        <v>45755</v>
      </c>
      <c r="B910" t="s">
        <v>18</v>
      </c>
      <c r="C910" s="8">
        <v>423019</v>
      </c>
      <c r="D910" t="s">
        <v>51</v>
      </c>
      <c r="E910" s="26" t="s">
        <v>1628</v>
      </c>
      <c r="F910" s="25" t="s">
        <v>1629</v>
      </c>
      <c r="G910" s="13">
        <v>1</v>
      </c>
      <c r="H910" s="13">
        <f>line_downtime[[#This Row],[total downtime in mins]]</f>
        <v>7.1999999999999993</v>
      </c>
      <c r="I910" s="18" t="s">
        <v>72</v>
      </c>
      <c r="J910" t="str">
        <f t="shared" si="14"/>
        <v>Morning Shift</v>
      </c>
      <c r="K910" s="9">
        <f>IF(line_productivity[[#This Row],[End time]]&lt;line_productivity[[#This Row],[Start Time]],((line_productivity[[#This Row],[End time]]+1)-line_productivity[[#This Row],[Start Time]])*24,(line_productivity[[#This Row],[End time]]-line_productivity[[#This Row],[Start Time]])*24)</f>
        <v>2.2587097222222217</v>
      </c>
      <c r="L910" s="9">
        <f>MAX(0,line_productivity[[#This Row],[working hours3]]-line_productivity[[#This Row],[total downtime in hr2]])</f>
        <v>2.1387097222222216</v>
      </c>
      <c r="M910" s="13">
        <f>IF(line_productivity[[#This Row],[Total downtime in min]]&gt;85,85,line_productivity[[#This Row],[Total downtime in min]])</f>
        <v>7.1999999999999993</v>
      </c>
      <c r="N910" s="9">
        <f>line_productivity[[#This Row],[total downtime in min 2]]/60</f>
        <v>0.11999999999999998</v>
      </c>
      <c r="O910" s="9">
        <f>IF(line_productivity[[#This Row],[total downtime in hrs]]&gt;line_productivity[[#This Row],[working hours of operator]],line_productivity[[#This Row],[working hours of operator]],line_productivity[[#This Row],[total downtime in hrs]])</f>
        <v>0.11999999999999998</v>
      </c>
      <c r="P910" s="9">
        <f>IF(line_productivity[[#This Row],[working hours of operator]]=line_productivity[[#This Row],[total downtime in hr2]],(line_productivity[[#This Row],[working hours of operator]]+line_productivity[[#This Row],[total downtime in hr2]])*0.9,line_productivity[[#This Row],[working hours of operator]])</f>
        <v>2.2587097222222217</v>
      </c>
    </row>
    <row r="911" spans="1:16" x14ac:dyDescent="0.25">
      <c r="A911" s="10">
        <v>45755</v>
      </c>
      <c r="B911" t="s">
        <v>22</v>
      </c>
      <c r="C911" s="8">
        <v>423020</v>
      </c>
      <c r="D911" t="s">
        <v>50</v>
      </c>
      <c r="E911" s="26" t="s">
        <v>1630</v>
      </c>
      <c r="F911" s="25" t="s">
        <v>1631</v>
      </c>
      <c r="G911" s="13">
        <v>1</v>
      </c>
      <c r="H911" s="13">
        <f>line_downtime[[#This Row],[total downtime in mins]]</f>
        <v>56.4</v>
      </c>
      <c r="I911" s="18" t="s">
        <v>74</v>
      </c>
      <c r="J911" t="str">
        <f t="shared" si="14"/>
        <v>Morning Shift</v>
      </c>
      <c r="K911" s="9">
        <f>IF(line_productivity[[#This Row],[End time]]&lt;line_productivity[[#This Row],[Start Time]],((line_productivity[[#This Row],[End time]]+1)-line_productivity[[#This Row],[Start Time]])*24,(line_productivity[[#This Row],[End time]]-line_productivity[[#This Row],[Start Time]])*24)</f>
        <v>2.5243666666666642</v>
      </c>
      <c r="L911" s="9">
        <f>MAX(0,line_productivity[[#This Row],[working hours3]]-line_productivity[[#This Row],[total downtime in hr2]])</f>
        <v>1.5843666666666643</v>
      </c>
      <c r="M911" s="13">
        <f>IF(line_productivity[[#This Row],[Total downtime in min]]&gt;85,85,line_productivity[[#This Row],[Total downtime in min]])</f>
        <v>56.4</v>
      </c>
      <c r="N911" s="9">
        <f>line_productivity[[#This Row],[total downtime in min 2]]/60</f>
        <v>0.94</v>
      </c>
      <c r="O911" s="9">
        <f>IF(line_productivity[[#This Row],[total downtime in hrs]]&gt;line_productivity[[#This Row],[working hours of operator]],line_productivity[[#This Row],[working hours of operator]],line_productivity[[#This Row],[total downtime in hrs]])</f>
        <v>0.94</v>
      </c>
      <c r="P911" s="9">
        <f>IF(line_productivity[[#This Row],[working hours of operator]]=line_productivity[[#This Row],[total downtime in hr2]],(line_productivity[[#This Row],[working hours of operator]]+line_productivity[[#This Row],[total downtime in hr2]])*0.9,line_productivity[[#This Row],[working hours of operator]])</f>
        <v>2.5243666666666642</v>
      </c>
    </row>
    <row r="912" spans="1:16" x14ac:dyDescent="0.25">
      <c r="A912" s="10">
        <v>45756</v>
      </c>
      <c r="B912" t="s">
        <v>22</v>
      </c>
      <c r="C912" s="8">
        <v>423021</v>
      </c>
      <c r="D912" t="s">
        <v>47</v>
      </c>
      <c r="E912" s="26" t="s">
        <v>126</v>
      </c>
      <c r="F912" s="25" t="s">
        <v>1632</v>
      </c>
      <c r="G912" s="13">
        <v>1</v>
      </c>
      <c r="H912" s="13">
        <f>line_downtime[[#This Row],[total downtime in mins]]</f>
        <v>12.6</v>
      </c>
      <c r="I912" s="18" t="s">
        <v>76</v>
      </c>
      <c r="J912" t="str">
        <f t="shared" si="14"/>
        <v>Morning Shift</v>
      </c>
      <c r="K912" s="9">
        <f>IF(line_productivity[[#This Row],[End time]]&lt;line_productivity[[#This Row],[Start Time]],((line_productivity[[#This Row],[End time]]+1)-line_productivity[[#This Row],[Start Time]])*24,(line_productivity[[#This Row],[End time]]-line_productivity[[#This Row],[Start Time]])*24)</f>
        <v>2.7629155555555558</v>
      </c>
      <c r="L912" s="9">
        <f>MAX(0,line_productivity[[#This Row],[working hours3]]-line_productivity[[#This Row],[total downtime in hr2]])</f>
        <v>2.5529155555555558</v>
      </c>
      <c r="M912" s="13">
        <f>IF(line_productivity[[#This Row],[Total downtime in min]]&gt;85,85,line_productivity[[#This Row],[Total downtime in min]])</f>
        <v>12.6</v>
      </c>
      <c r="N912" s="9">
        <f>line_productivity[[#This Row],[total downtime in min 2]]/60</f>
        <v>0.21</v>
      </c>
      <c r="O912" s="9">
        <f>IF(line_productivity[[#This Row],[total downtime in hrs]]&gt;line_productivity[[#This Row],[working hours of operator]],line_productivity[[#This Row],[working hours of operator]],line_productivity[[#This Row],[total downtime in hrs]])</f>
        <v>0.21</v>
      </c>
      <c r="P912" s="9">
        <f>IF(line_productivity[[#This Row],[working hours of operator]]=line_productivity[[#This Row],[total downtime in hr2]],(line_productivity[[#This Row],[working hours of operator]]+line_productivity[[#This Row],[total downtime in hr2]])*0.9,line_productivity[[#This Row],[working hours of operator]])</f>
        <v>2.7629155555555558</v>
      </c>
    </row>
    <row r="913" spans="1:16" x14ac:dyDescent="0.25">
      <c r="A913" s="10">
        <v>45756</v>
      </c>
      <c r="B913" t="s">
        <v>23</v>
      </c>
      <c r="C913" s="8">
        <v>423022</v>
      </c>
      <c r="D913" t="s">
        <v>48</v>
      </c>
      <c r="E913" s="26" t="s">
        <v>1633</v>
      </c>
      <c r="F913" s="25" t="s">
        <v>1634</v>
      </c>
      <c r="G913" s="13">
        <v>1.6333333333333331</v>
      </c>
      <c r="H913" s="13">
        <f>line_downtime[[#This Row],[total downtime in mins]]</f>
        <v>15.6</v>
      </c>
      <c r="I913" s="18" t="s">
        <v>78</v>
      </c>
      <c r="J913" t="str">
        <f t="shared" si="14"/>
        <v>Morning Shift</v>
      </c>
      <c r="K913" s="9">
        <f>IF(line_productivity[[#This Row],[End time]]&lt;line_productivity[[#This Row],[Start Time]],((line_productivity[[#This Row],[End time]]+1)-line_productivity[[#This Row],[Start Time]])*24,(line_productivity[[#This Row],[End time]]-line_productivity[[#This Row],[Start Time]])*24)</f>
        <v>3.579769444444445</v>
      </c>
      <c r="L913" s="9">
        <f>MAX(0,line_productivity[[#This Row],[working hours3]]-line_productivity[[#This Row],[total downtime in hr2]])</f>
        <v>3.3197694444444448</v>
      </c>
      <c r="M913" s="13">
        <f>IF(line_productivity[[#This Row],[Total downtime in min]]&gt;85,85,line_productivity[[#This Row],[Total downtime in min]])</f>
        <v>15.6</v>
      </c>
      <c r="N913" s="9">
        <f>line_productivity[[#This Row],[total downtime in min 2]]/60</f>
        <v>0.26</v>
      </c>
      <c r="O913" s="9">
        <f>IF(line_productivity[[#This Row],[total downtime in hrs]]&gt;line_productivity[[#This Row],[working hours of operator]],line_productivity[[#This Row],[working hours of operator]],line_productivity[[#This Row],[total downtime in hrs]])</f>
        <v>0.26</v>
      </c>
      <c r="P913" s="9">
        <f>IF(line_productivity[[#This Row],[working hours of operator]]=line_productivity[[#This Row],[total downtime in hr2]],(line_productivity[[#This Row],[working hours of operator]]+line_productivity[[#This Row],[total downtime in hr2]])*0.9,line_productivity[[#This Row],[working hours of operator]])</f>
        <v>3.579769444444445</v>
      </c>
    </row>
    <row r="914" spans="1:16" x14ac:dyDescent="0.25">
      <c r="A914" s="10">
        <v>45756</v>
      </c>
      <c r="B914" t="s">
        <v>18</v>
      </c>
      <c r="C914" s="8">
        <v>423023</v>
      </c>
      <c r="D914" t="s">
        <v>48</v>
      </c>
      <c r="E914" s="26" t="s">
        <v>1635</v>
      </c>
      <c r="F914" s="25" t="s">
        <v>1636</v>
      </c>
      <c r="G914" s="13">
        <v>1</v>
      </c>
      <c r="H914" s="13">
        <f>line_downtime[[#This Row],[total downtime in mins]]</f>
        <v>94.8</v>
      </c>
      <c r="I914" s="18" t="s">
        <v>81</v>
      </c>
      <c r="J914" t="str">
        <f t="shared" si="14"/>
        <v>Morning Shift</v>
      </c>
      <c r="K914" s="9">
        <f>IF(line_productivity[[#This Row],[End time]]&lt;line_productivity[[#This Row],[Start Time]],((line_productivity[[#This Row],[End time]]+1)-line_productivity[[#This Row],[Start Time]])*24,(line_productivity[[#This Row],[End time]]-line_productivity[[#This Row],[Start Time]])*24)</f>
        <v>2.25</v>
      </c>
      <c r="L914" s="9">
        <f>MAX(0,line_productivity[[#This Row],[working hours3]]-line_productivity[[#This Row],[total downtime in hr2]])</f>
        <v>0.83333333333333326</v>
      </c>
      <c r="M914" s="13">
        <f>IF(line_productivity[[#This Row],[Total downtime in min]]&gt;85,85,line_productivity[[#This Row],[Total downtime in min]])</f>
        <v>85</v>
      </c>
      <c r="N914" s="9">
        <f>line_productivity[[#This Row],[total downtime in min 2]]/60</f>
        <v>1.4166666666666667</v>
      </c>
      <c r="O914" s="9">
        <f>IF(line_productivity[[#This Row],[total downtime in hrs]]&gt;line_productivity[[#This Row],[working hours of operator]],line_productivity[[#This Row],[working hours of operator]],line_productivity[[#This Row],[total downtime in hrs]])</f>
        <v>1.4166666666666667</v>
      </c>
      <c r="P914" s="9">
        <f>IF(line_productivity[[#This Row],[working hours of operator]]=line_productivity[[#This Row],[total downtime in hr2]],(line_productivity[[#This Row],[working hours of operator]]+line_productivity[[#This Row],[total downtime in hr2]])*0.9,line_productivity[[#This Row],[working hours of operator]])</f>
        <v>2.25</v>
      </c>
    </row>
    <row r="915" spans="1:16" x14ac:dyDescent="0.25">
      <c r="A915" s="10">
        <v>45756</v>
      </c>
      <c r="B915" t="s">
        <v>21</v>
      </c>
      <c r="C915" s="8">
        <v>423024</v>
      </c>
      <c r="D915" t="s">
        <v>45</v>
      </c>
      <c r="E915" s="26" t="s">
        <v>1637</v>
      </c>
      <c r="F915" s="25" t="s">
        <v>1638</v>
      </c>
      <c r="G915" s="13">
        <v>1</v>
      </c>
      <c r="H915" s="13">
        <f>line_downtime[[#This Row],[total downtime in mins]]</f>
        <v>31.2</v>
      </c>
      <c r="I915" s="18" t="s">
        <v>83</v>
      </c>
      <c r="J915" t="str">
        <f t="shared" si="14"/>
        <v>Evening Shift</v>
      </c>
      <c r="K915" s="9">
        <f>IF(line_productivity[[#This Row],[End time]]&lt;line_productivity[[#This Row],[Start Time]],((line_productivity[[#This Row],[End time]]+1)-line_productivity[[#This Row],[Start Time]])*24,(line_productivity[[#This Row],[End time]]-line_productivity[[#This Row],[Start Time]])*24)</f>
        <v>1.6666666666666661</v>
      </c>
      <c r="L915" s="9">
        <f>MAX(0,line_productivity[[#This Row],[working hours3]]-line_productivity[[#This Row],[total downtime in hr2]])</f>
        <v>1.1466666666666661</v>
      </c>
      <c r="M915" s="13">
        <f>IF(line_productivity[[#This Row],[Total downtime in min]]&gt;85,85,line_productivity[[#This Row],[Total downtime in min]])</f>
        <v>31.2</v>
      </c>
      <c r="N915" s="9">
        <f>line_productivity[[#This Row],[total downtime in min 2]]/60</f>
        <v>0.52</v>
      </c>
      <c r="O915" s="9">
        <f>IF(line_productivity[[#This Row],[total downtime in hrs]]&gt;line_productivity[[#This Row],[working hours of operator]],line_productivity[[#This Row],[working hours of operator]],line_productivity[[#This Row],[total downtime in hrs]])</f>
        <v>0.52</v>
      </c>
      <c r="P915" s="9">
        <f>IF(line_productivity[[#This Row],[working hours of operator]]=line_productivity[[#This Row],[total downtime in hr2]],(line_productivity[[#This Row],[working hours of operator]]+line_productivity[[#This Row],[total downtime in hr2]])*0.9,line_productivity[[#This Row],[working hours of operator]])</f>
        <v>1.6666666666666661</v>
      </c>
    </row>
    <row r="916" spans="1:16" x14ac:dyDescent="0.25">
      <c r="A916" s="10">
        <v>45757</v>
      </c>
      <c r="B916" t="s">
        <v>21</v>
      </c>
      <c r="C916" s="8">
        <v>423025</v>
      </c>
      <c r="D916" t="s">
        <v>48</v>
      </c>
      <c r="E916" s="26" t="s">
        <v>126</v>
      </c>
      <c r="F916" s="25" t="s">
        <v>1639</v>
      </c>
      <c r="G916" s="13">
        <v>1</v>
      </c>
      <c r="H916" s="13">
        <f>line_downtime[[#This Row],[total downtime in mins]]</f>
        <v>54.6</v>
      </c>
      <c r="I916" s="18" t="s">
        <v>1787</v>
      </c>
      <c r="J916" t="str">
        <f t="shared" si="14"/>
        <v>Morning Shift</v>
      </c>
      <c r="K916" s="9">
        <f>IF(line_productivity[[#This Row],[End time]]&lt;line_productivity[[#This Row],[Start Time]],((line_productivity[[#This Row],[End time]]+1)-line_productivity[[#This Row],[Start Time]])*24,(line_productivity[[#This Row],[End time]]-line_productivity[[#This Row],[Start Time]])*24)</f>
        <v>1.8333333333333335</v>
      </c>
      <c r="L916" s="9">
        <f>MAX(0,line_productivity[[#This Row],[working hours3]]-line_productivity[[#This Row],[total downtime in hr2]])</f>
        <v>0.92333333333333345</v>
      </c>
      <c r="M916" s="13">
        <f>IF(line_productivity[[#This Row],[Total downtime in min]]&gt;85,85,line_productivity[[#This Row],[Total downtime in min]])</f>
        <v>54.6</v>
      </c>
      <c r="N916" s="9">
        <f>line_productivity[[#This Row],[total downtime in min 2]]/60</f>
        <v>0.91</v>
      </c>
      <c r="O916" s="9">
        <f>IF(line_productivity[[#This Row],[total downtime in hrs]]&gt;line_productivity[[#This Row],[working hours of operator]],line_productivity[[#This Row],[working hours of operator]],line_productivity[[#This Row],[total downtime in hrs]])</f>
        <v>0.91</v>
      </c>
      <c r="P916" s="9">
        <f>IF(line_productivity[[#This Row],[working hours of operator]]=line_productivity[[#This Row],[total downtime in hr2]],(line_productivity[[#This Row],[working hours of operator]]+line_productivity[[#This Row],[total downtime in hr2]])*0.9,line_productivity[[#This Row],[working hours of operator]])</f>
        <v>1.8333333333333335</v>
      </c>
    </row>
    <row r="917" spans="1:16" x14ac:dyDescent="0.25">
      <c r="A917" s="10">
        <v>45757</v>
      </c>
      <c r="B917" t="s">
        <v>23</v>
      </c>
      <c r="C917" s="8">
        <v>423026</v>
      </c>
      <c r="D917" t="s">
        <v>51</v>
      </c>
      <c r="E917" s="26" t="s">
        <v>1640</v>
      </c>
      <c r="F917" s="25" t="s">
        <v>1641</v>
      </c>
      <c r="G917" s="13">
        <v>1.6333333333333331</v>
      </c>
      <c r="H917" s="13">
        <f>line_downtime[[#This Row],[total downtime in mins]]</f>
        <v>28.199999999999996</v>
      </c>
      <c r="I917" s="19">
        <f>line_productivity[[#This Row],[End time]]-line_productivity[[#This Row],[Start Time]]</f>
        <v>9.583333333333327E-2</v>
      </c>
      <c r="J917" t="str">
        <f t="shared" si="14"/>
        <v>Morning Shift</v>
      </c>
      <c r="K917" s="9">
        <f>IF(line_productivity[[#This Row],[End time]]&lt;line_productivity[[#This Row],[Start Time]],((line_productivity[[#This Row],[End time]]+1)-line_productivity[[#This Row],[Start Time]])*24,(line_productivity[[#This Row],[End time]]-line_productivity[[#This Row],[Start Time]])*24)</f>
        <v>2.2999999999999985</v>
      </c>
      <c r="L917" s="9">
        <f>MAX(0,line_productivity[[#This Row],[working hours3]]-line_productivity[[#This Row],[total downtime in hr2]])</f>
        <v>1.8299999999999985</v>
      </c>
      <c r="M917" s="13">
        <f>IF(line_productivity[[#This Row],[Total downtime in min]]&gt;85,85,line_productivity[[#This Row],[Total downtime in min]])</f>
        <v>28.199999999999996</v>
      </c>
      <c r="N917" s="9">
        <f>line_productivity[[#This Row],[total downtime in min 2]]/60</f>
        <v>0.46999999999999992</v>
      </c>
      <c r="O917" s="9">
        <f>IF(line_productivity[[#This Row],[total downtime in hrs]]&gt;line_productivity[[#This Row],[working hours of operator]],line_productivity[[#This Row],[working hours of operator]],line_productivity[[#This Row],[total downtime in hrs]])</f>
        <v>0.46999999999999992</v>
      </c>
      <c r="P917" s="9">
        <f>IF(line_productivity[[#This Row],[working hours of operator]]=line_productivity[[#This Row],[total downtime in hr2]],(line_productivity[[#This Row],[working hours of operator]]+line_productivity[[#This Row],[total downtime in hr2]])*0.9,line_productivity[[#This Row],[working hours of operator]])</f>
        <v>2.2999999999999985</v>
      </c>
    </row>
    <row r="918" spans="1:16" x14ac:dyDescent="0.25">
      <c r="A918" s="10">
        <v>45757</v>
      </c>
      <c r="B918" t="s">
        <v>21</v>
      </c>
      <c r="C918" s="8">
        <v>423027</v>
      </c>
      <c r="D918" t="s">
        <v>45</v>
      </c>
      <c r="E918" s="26" t="s">
        <v>1642</v>
      </c>
      <c r="F918" s="25" t="s">
        <v>1643</v>
      </c>
      <c r="G918" s="13">
        <v>1</v>
      </c>
      <c r="H918" s="13">
        <f>line_downtime[[#This Row],[total downtime in mins]]</f>
        <v>27</v>
      </c>
      <c r="I918" s="19">
        <f>line_productivity[[#This Row],[End time]]-line_productivity[[#This Row],[Start Time]]</f>
        <v>5.8333333333333348E-2</v>
      </c>
      <c r="J918" t="str">
        <f t="shared" si="14"/>
        <v>Evening Shift</v>
      </c>
      <c r="K918" s="9">
        <f>IF(line_productivity[[#This Row],[End time]]&lt;line_productivity[[#This Row],[Start Time]],((line_productivity[[#This Row],[End time]]+1)-line_productivity[[#This Row],[Start Time]])*24,(line_productivity[[#This Row],[End time]]-line_productivity[[#This Row],[Start Time]])*24)</f>
        <v>1.4000000000000004</v>
      </c>
      <c r="L918" s="9">
        <f>MAX(0,line_productivity[[#This Row],[working hours3]]-line_productivity[[#This Row],[total downtime in hr2]])</f>
        <v>0.9500000000000004</v>
      </c>
      <c r="M918" s="13">
        <f>IF(line_productivity[[#This Row],[Total downtime in min]]&gt;85,85,line_productivity[[#This Row],[Total downtime in min]])</f>
        <v>27</v>
      </c>
      <c r="N918" s="9">
        <f>line_productivity[[#This Row],[total downtime in min 2]]/60</f>
        <v>0.45</v>
      </c>
      <c r="O918" s="9">
        <f>IF(line_productivity[[#This Row],[total downtime in hrs]]&gt;line_productivity[[#This Row],[working hours of operator]],line_productivity[[#This Row],[working hours of operator]],line_productivity[[#This Row],[total downtime in hrs]])</f>
        <v>0.45</v>
      </c>
      <c r="P918" s="9">
        <f>IF(line_productivity[[#This Row],[working hours of operator]]=line_productivity[[#This Row],[total downtime in hr2]],(line_productivity[[#This Row],[working hours of operator]]+line_productivity[[#This Row],[total downtime in hr2]])*0.9,line_productivity[[#This Row],[working hours of operator]])</f>
        <v>1.4000000000000004</v>
      </c>
    </row>
    <row r="919" spans="1:16" x14ac:dyDescent="0.25">
      <c r="A919" s="10">
        <v>45757</v>
      </c>
      <c r="B919" t="s">
        <v>20</v>
      </c>
      <c r="C919" s="8">
        <v>423028</v>
      </c>
      <c r="D919" t="s">
        <v>47</v>
      </c>
      <c r="E919" s="26" t="s">
        <v>1644</v>
      </c>
      <c r="F919" s="25" t="s">
        <v>1645</v>
      </c>
      <c r="G919" s="13">
        <v>1</v>
      </c>
      <c r="H919" s="13">
        <f>line_downtime[[#This Row],[total downtime in mins]]</f>
        <v>52.2</v>
      </c>
      <c r="I919" s="19">
        <f>line_productivity[[#This Row],[End time]]-line_productivity[[#This Row],[Start Time]]</f>
        <v>4.166666666666663E-2</v>
      </c>
      <c r="J919" t="str">
        <f t="shared" si="14"/>
        <v>Evening Shift</v>
      </c>
      <c r="K919" s="9">
        <f>IF(line_productivity[[#This Row],[End time]]&lt;line_productivity[[#This Row],[Start Time]],((line_productivity[[#This Row],[End time]]+1)-line_productivity[[#This Row],[Start Time]])*24,(line_productivity[[#This Row],[End time]]-line_productivity[[#This Row],[Start Time]])*24)</f>
        <v>0.99999999999999911</v>
      </c>
      <c r="L919" s="9">
        <f>MAX(0,line_productivity[[#This Row],[working hours3]]-line_productivity[[#This Row],[total downtime in hr2]])</f>
        <v>0.12999999999999912</v>
      </c>
      <c r="M919" s="13">
        <f>IF(line_productivity[[#This Row],[Total downtime in min]]&gt;85,85,line_productivity[[#This Row],[Total downtime in min]])</f>
        <v>52.2</v>
      </c>
      <c r="N919" s="9">
        <f>line_productivity[[#This Row],[total downtime in min 2]]/60</f>
        <v>0.87</v>
      </c>
      <c r="O919" s="9">
        <f>IF(line_productivity[[#This Row],[total downtime in hrs]]&gt;line_productivity[[#This Row],[working hours of operator]],line_productivity[[#This Row],[working hours of operator]],line_productivity[[#This Row],[total downtime in hrs]])</f>
        <v>0.87</v>
      </c>
      <c r="P91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20" spans="1:16" x14ac:dyDescent="0.25">
      <c r="A920" s="10">
        <v>45758</v>
      </c>
      <c r="B920" t="s">
        <v>21</v>
      </c>
      <c r="C920" s="8">
        <v>423029</v>
      </c>
      <c r="D920" t="s">
        <v>44</v>
      </c>
      <c r="E920" s="26" t="s">
        <v>126</v>
      </c>
      <c r="F920" s="25" t="s">
        <v>1646</v>
      </c>
      <c r="G920" s="13">
        <v>1</v>
      </c>
      <c r="H920" s="13">
        <f>line_downtime[[#This Row],[total downtime in mins]]</f>
        <v>34.800000000000004</v>
      </c>
      <c r="I920" s="19">
        <f>line_productivity[[#This Row],[End time]]-line_productivity[[#This Row],[Start Time]]</f>
        <v>5.208333333333337E-2</v>
      </c>
      <c r="J920" t="str">
        <f t="shared" si="14"/>
        <v>Morning Shift</v>
      </c>
      <c r="K920" s="9">
        <f>IF(line_productivity[[#This Row],[End time]]&lt;line_productivity[[#This Row],[Start Time]],((line_productivity[[#This Row],[End time]]+1)-line_productivity[[#This Row],[Start Time]])*24,(line_productivity[[#This Row],[End time]]-line_productivity[[#This Row],[Start Time]])*24)</f>
        <v>1.2500000000000009</v>
      </c>
      <c r="L920" s="9">
        <f>MAX(0,line_productivity[[#This Row],[working hours3]]-line_productivity[[#This Row],[total downtime in hr2]])</f>
        <v>0.67000000000000082</v>
      </c>
      <c r="M920" s="13">
        <f>IF(line_productivity[[#This Row],[Total downtime in min]]&gt;85,85,line_productivity[[#This Row],[Total downtime in min]])</f>
        <v>34.800000000000004</v>
      </c>
      <c r="N920" s="9">
        <f>line_productivity[[#This Row],[total downtime in min 2]]/60</f>
        <v>0.58000000000000007</v>
      </c>
      <c r="O920" s="9">
        <f>IF(line_productivity[[#This Row],[total downtime in hrs]]&gt;line_productivity[[#This Row],[working hours of operator]],line_productivity[[#This Row],[working hours of operator]],line_productivity[[#This Row],[total downtime in hrs]])</f>
        <v>0.58000000000000007</v>
      </c>
      <c r="P920" s="9">
        <f>IF(line_productivity[[#This Row],[working hours of operator]]=line_productivity[[#This Row],[total downtime in hr2]],(line_productivity[[#This Row],[working hours of operator]]+line_productivity[[#This Row],[total downtime in hr2]])*0.9,line_productivity[[#This Row],[working hours of operator]])</f>
        <v>1.2500000000000009</v>
      </c>
    </row>
    <row r="921" spans="1:16" x14ac:dyDescent="0.25">
      <c r="A921" s="10">
        <v>45758</v>
      </c>
      <c r="B921" t="s">
        <v>21</v>
      </c>
      <c r="C921" s="8">
        <v>423030</v>
      </c>
      <c r="D921" t="s">
        <v>43</v>
      </c>
      <c r="E921" s="26" t="s">
        <v>1647</v>
      </c>
      <c r="F921" s="25" t="s">
        <v>1648</v>
      </c>
      <c r="G921" s="13">
        <v>1</v>
      </c>
      <c r="H921" s="13">
        <f>line_downtime[[#This Row],[total downtime in mins]]</f>
        <v>10.199999999999999</v>
      </c>
      <c r="I921" s="19">
        <f>line_productivity[[#This Row],[End time]]-line_productivity[[#This Row],[Start Time]]</f>
        <v>8.333333333333337E-2</v>
      </c>
      <c r="J921" t="str">
        <f t="shared" si="14"/>
        <v>Morning Shift</v>
      </c>
      <c r="K921" s="9">
        <f>IF(line_productivity[[#This Row],[End time]]&lt;line_productivity[[#This Row],[Start Time]],((line_productivity[[#This Row],[End time]]+1)-line_productivity[[#This Row],[Start Time]])*24,(line_productivity[[#This Row],[End time]]-line_productivity[[#This Row],[Start Time]])*24)</f>
        <v>2.0000000000000009</v>
      </c>
      <c r="L921" s="9">
        <f>MAX(0,line_productivity[[#This Row],[working hours3]]-line_productivity[[#This Row],[total downtime in hr2]])</f>
        <v>1.830000000000001</v>
      </c>
      <c r="M921" s="13">
        <f>IF(line_productivity[[#This Row],[Total downtime in min]]&gt;85,85,line_productivity[[#This Row],[Total downtime in min]])</f>
        <v>10.199999999999999</v>
      </c>
      <c r="N921" s="9">
        <f>line_productivity[[#This Row],[total downtime in min 2]]/60</f>
        <v>0.16999999999999998</v>
      </c>
      <c r="O921" s="9">
        <f>IF(line_productivity[[#This Row],[total downtime in hrs]]&gt;line_productivity[[#This Row],[working hours of operator]],line_productivity[[#This Row],[working hours of operator]],line_productivity[[#This Row],[total downtime in hrs]])</f>
        <v>0.16999999999999998</v>
      </c>
      <c r="P921" s="9">
        <f>IF(line_productivity[[#This Row],[working hours of operator]]=line_productivity[[#This Row],[total downtime in hr2]],(line_productivity[[#This Row],[working hours of operator]]+line_productivity[[#This Row],[total downtime in hr2]])*0.9,line_productivity[[#This Row],[working hours of operator]])</f>
        <v>2.0000000000000009</v>
      </c>
    </row>
    <row r="922" spans="1:16" x14ac:dyDescent="0.25">
      <c r="A922" s="10">
        <v>45758</v>
      </c>
      <c r="B922" t="s">
        <v>23</v>
      </c>
      <c r="C922" s="8">
        <v>423031</v>
      </c>
      <c r="D922" t="s">
        <v>43</v>
      </c>
      <c r="E922" s="26" t="s">
        <v>1649</v>
      </c>
      <c r="F922" s="25" t="s">
        <v>1650</v>
      </c>
      <c r="G922" s="13">
        <v>1.6333333333333331</v>
      </c>
      <c r="H922" s="13">
        <f>line_downtime[[#This Row],[total downtime in mins]]</f>
        <v>40.800000000000004</v>
      </c>
      <c r="I922" s="19">
        <f>line_productivity[[#This Row],[End time]]-line_productivity[[#This Row],[Start Time]]</f>
        <v>8.5416666666666696E-2</v>
      </c>
      <c r="J922" t="str">
        <f t="shared" si="14"/>
        <v>Morning Shift</v>
      </c>
      <c r="K922" s="9">
        <f>IF(line_productivity[[#This Row],[End time]]&lt;line_productivity[[#This Row],[Start Time]],((line_productivity[[#This Row],[End time]]+1)-line_productivity[[#This Row],[Start Time]])*24,(line_productivity[[#This Row],[End time]]-line_productivity[[#This Row],[Start Time]])*24)</f>
        <v>2.0500000000000007</v>
      </c>
      <c r="L922" s="9">
        <f>MAX(0,line_productivity[[#This Row],[working hours3]]-line_productivity[[#This Row],[total downtime in hr2]])</f>
        <v>1.3700000000000006</v>
      </c>
      <c r="M922" s="13">
        <f>IF(line_productivity[[#This Row],[Total downtime in min]]&gt;85,85,line_productivity[[#This Row],[Total downtime in min]])</f>
        <v>40.800000000000004</v>
      </c>
      <c r="N922" s="9">
        <f>line_productivity[[#This Row],[total downtime in min 2]]/60</f>
        <v>0.68</v>
      </c>
      <c r="O922" s="9">
        <f>IF(line_productivity[[#This Row],[total downtime in hrs]]&gt;line_productivity[[#This Row],[working hours of operator]],line_productivity[[#This Row],[working hours of operator]],line_productivity[[#This Row],[total downtime in hrs]])</f>
        <v>0.68</v>
      </c>
      <c r="P922" s="9">
        <f>IF(line_productivity[[#This Row],[working hours of operator]]=line_productivity[[#This Row],[total downtime in hr2]],(line_productivity[[#This Row],[working hours of operator]]+line_productivity[[#This Row],[total downtime in hr2]])*0.9,line_productivity[[#This Row],[working hours of operator]])</f>
        <v>2.0500000000000007</v>
      </c>
    </row>
    <row r="923" spans="1:16" x14ac:dyDescent="0.25">
      <c r="A923" s="10">
        <v>45758</v>
      </c>
      <c r="B923" t="s">
        <v>23</v>
      </c>
      <c r="C923" s="8">
        <v>423032</v>
      </c>
      <c r="D923" t="s">
        <v>48</v>
      </c>
      <c r="E923" s="26" t="s">
        <v>1651</v>
      </c>
      <c r="F923" s="25" t="s">
        <v>1652</v>
      </c>
      <c r="G923" s="13">
        <v>1.6333333333333331</v>
      </c>
      <c r="H923" s="13">
        <f>line_downtime[[#This Row],[total downtime in mins]]</f>
        <v>32.400000000000006</v>
      </c>
      <c r="I923" s="19">
        <f>line_productivity[[#This Row],[End time]]-line_productivity[[#This Row],[Start Time]]</f>
        <v>0.10416666666666663</v>
      </c>
      <c r="J923" t="str">
        <f t="shared" si="14"/>
        <v>Evening Shift</v>
      </c>
      <c r="K923" s="9">
        <f>IF(line_productivity[[#This Row],[End time]]&lt;line_productivity[[#This Row],[Start Time]],((line_productivity[[#This Row],[End time]]+1)-line_productivity[[#This Row],[Start Time]])*24,(line_productivity[[#This Row],[End time]]-line_productivity[[#This Row],[Start Time]])*24)</f>
        <v>2.4999999999999991</v>
      </c>
      <c r="L923" s="9">
        <f>MAX(0,line_productivity[[#This Row],[working hours3]]-line_productivity[[#This Row],[total downtime in hr2]])</f>
        <v>1.9599999999999991</v>
      </c>
      <c r="M923" s="13">
        <f>IF(line_productivity[[#This Row],[Total downtime in min]]&gt;85,85,line_productivity[[#This Row],[Total downtime in min]])</f>
        <v>32.400000000000006</v>
      </c>
      <c r="N923" s="9">
        <f>line_productivity[[#This Row],[total downtime in min 2]]/60</f>
        <v>0.54000000000000015</v>
      </c>
      <c r="O923" s="9">
        <f>IF(line_productivity[[#This Row],[total downtime in hrs]]&gt;line_productivity[[#This Row],[working hours of operator]],line_productivity[[#This Row],[working hours of operator]],line_productivity[[#This Row],[total downtime in hrs]])</f>
        <v>0.54000000000000015</v>
      </c>
      <c r="P923" s="9">
        <f>IF(line_productivity[[#This Row],[working hours of operator]]=line_productivity[[#This Row],[total downtime in hr2]],(line_productivity[[#This Row],[working hours of operator]]+line_productivity[[#This Row],[total downtime in hr2]])*0.9,line_productivity[[#This Row],[working hours of operator]])</f>
        <v>2.4999999999999991</v>
      </c>
    </row>
    <row r="924" spans="1:16" x14ac:dyDescent="0.25">
      <c r="A924" s="10">
        <v>45759</v>
      </c>
      <c r="B924" t="s">
        <v>20</v>
      </c>
      <c r="C924" s="8">
        <v>423033</v>
      </c>
      <c r="D924" t="s">
        <v>50</v>
      </c>
      <c r="E924" s="26" t="s">
        <v>126</v>
      </c>
      <c r="F924" s="25" t="s">
        <v>1646</v>
      </c>
      <c r="G924" s="13">
        <v>1</v>
      </c>
      <c r="H924" s="13">
        <f>line_downtime[[#This Row],[total downtime in mins]]</f>
        <v>35.4</v>
      </c>
      <c r="I924" s="19">
        <f>line_productivity[[#This Row],[End time]]-line_productivity[[#This Row],[Start Time]]</f>
        <v>5.208333333333337E-2</v>
      </c>
      <c r="J924" t="str">
        <f t="shared" si="14"/>
        <v>Morning Shift</v>
      </c>
      <c r="K924" s="9">
        <f>IF(line_productivity[[#This Row],[End time]]&lt;line_productivity[[#This Row],[Start Time]],((line_productivity[[#This Row],[End time]]+1)-line_productivity[[#This Row],[Start Time]])*24,(line_productivity[[#This Row],[End time]]-line_productivity[[#This Row],[Start Time]])*24)</f>
        <v>1.2500000000000009</v>
      </c>
      <c r="L924" s="9">
        <f>MAX(0,line_productivity[[#This Row],[working hours3]]-line_productivity[[#This Row],[total downtime in hr2]])</f>
        <v>0.66000000000000092</v>
      </c>
      <c r="M924" s="13">
        <f>IF(line_productivity[[#This Row],[Total downtime in min]]&gt;85,85,line_productivity[[#This Row],[Total downtime in min]])</f>
        <v>35.4</v>
      </c>
      <c r="N924" s="9">
        <f>line_productivity[[#This Row],[total downtime in min 2]]/60</f>
        <v>0.59</v>
      </c>
      <c r="O924" s="9">
        <f>IF(line_productivity[[#This Row],[total downtime in hrs]]&gt;line_productivity[[#This Row],[working hours of operator]],line_productivity[[#This Row],[working hours of operator]],line_productivity[[#This Row],[total downtime in hrs]])</f>
        <v>0.59</v>
      </c>
      <c r="P924" s="9">
        <f>IF(line_productivity[[#This Row],[working hours of operator]]=line_productivity[[#This Row],[total downtime in hr2]],(line_productivity[[#This Row],[working hours of operator]]+line_productivity[[#This Row],[total downtime in hr2]])*0.9,line_productivity[[#This Row],[working hours of operator]])</f>
        <v>1.2500000000000009</v>
      </c>
    </row>
    <row r="925" spans="1:16" x14ac:dyDescent="0.25">
      <c r="A925" s="10">
        <v>45759</v>
      </c>
      <c r="B925" t="s">
        <v>18</v>
      </c>
      <c r="C925" s="8">
        <v>423034</v>
      </c>
      <c r="D925" t="s">
        <v>47</v>
      </c>
      <c r="E925" s="26" t="s">
        <v>1653</v>
      </c>
      <c r="F925" s="25" t="s">
        <v>1654</v>
      </c>
      <c r="G925" s="13">
        <v>1</v>
      </c>
      <c r="H925" s="13">
        <f>line_downtime[[#This Row],[total downtime in mins]]</f>
        <v>19.2</v>
      </c>
      <c r="I925" s="19">
        <f>line_productivity[[#This Row],[End time]]-line_productivity[[#This Row],[Start Time]]</f>
        <v>4.1666666666666685E-2</v>
      </c>
      <c r="J925" t="str">
        <f t="shared" si="14"/>
        <v>Morning Shift</v>
      </c>
      <c r="K925" s="9">
        <f>IF(line_productivity[[#This Row],[End time]]&lt;line_productivity[[#This Row],[Start Time]],((line_productivity[[#This Row],[End time]]+1)-line_productivity[[#This Row],[Start Time]])*24,(line_productivity[[#This Row],[End time]]-line_productivity[[#This Row],[Start Time]])*24)</f>
        <v>1.0000000000000004</v>
      </c>
      <c r="L925" s="9">
        <f>MAX(0,line_productivity[[#This Row],[working hours3]]-line_productivity[[#This Row],[total downtime in hr2]])</f>
        <v>0.68000000000000038</v>
      </c>
      <c r="M925" s="13">
        <f>IF(line_productivity[[#This Row],[Total downtime in min]]&gt;85,85,line_productivity[[#This Row],[Total downtime in min]])</f>
        <v>19.2</v>
      </c>
      <c r="N925" s="9">
        <f>line_productivity[[#This Row],[total downtime in min 2]]/60</f>
        <v>0.32</v>
      </c>
      <c r="O925" s="9">
        <f>IF(line_productivity[[#This Row],[total downtime in hrs]]&gt;line_productivity[[#This Row],[working hours of operator]],line_productivity[[#This Row],[working hours of operator]],line_productivity[[#This Row],[total downtime in hrs]])</f>
        <v>0.32</v>
      </c>
      <c r="P925"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26" spans="1:16" x14ac:dyDescent="0.25">
      <c r="A926" s="10">
        <v>45759</v>
      </c>
      <c r="B926" t="s">
        <v>20</v>
      </c>
      <c r="C926" s="8">
        <v>423035</v>
      </c>
      <c r="D926" t="s">
        <v>47</v>
      </c>
      <c r="E926" s="26" t="s">
        <v>1655</v>
      </c>
      <c r="F926" s="25" t="s">
        <v>1656</v>
      </c>
      <c r="G926" s="13">
        <v>1</v>
      </c>
      <c r="H926" s="13">
        <f>line_downtime[[#This Row],[total downtime in mins]]</f>
        <v>117</v>
      </c>
      <c r="I926" s="19">
        <f>line_productivity[[#This Row],[End time]]-line_productivity[[#This Row],[Start Time]]</f>
        <v>4.1666666666666685E-2</v>
      </c>
      <c r="J926" t="str">
        <f t="shared" si="14"/>
        <v>Morning Shift</v>
      </c>
      <c r="K926" s="9">
        <f>IF(line_productivity[[#This Row],[End time]]&lt;line_productivity[[#This Row],[Start Time]],((line_productivity[[#This Row],[End time]]+1)-line_productivity[[#This Row],[Start Time]])*24,(line_productivity[[#This Row],[End time]]-line_productivity[[#This Row],[Start Time]])*24)</f>
        <v>1.0000000000000004</v>
      </c>
      <c r="L926" s="9">
        <f>MAX(0,line_productivity[[#This Row],[working hours3]]-line_productivity[[#This Row],[total downtime in hr2]])</f>
        <v>0.80000000000000049</v>
      </c>
      <c r="M926" s="13">
        <f>IF(line_productivity[[#This Row],[Total downtime in min]]&gt;85,85,line_productivity[[#This Row],[Total downtime in min]])</f>
        <v>85</v>
      </c>
      <c r="N926" s="9">
        <f>line_productivity[[#This Row],[total downtime in min 2]]/60</f>
        <v>1.4166666666666667</v>
      </c>
      <c r="O926" s="9">
        <f>IF(line_productivity[[#This Row],[total downtime in hrs]]&gt;line_productivity[[#This Row],[working hours of operator]],line_productivity[[#This Row],[working hours of operator]],line_productivity[[#This Row],[total downtime in hrs]])</f>
        <v>1.0000000000000004</v>
      </c>
      <c r="P926"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27" spans="1:16" x14ac:dyDescent="0.25">
      <c r="A927" s="10">
        <v>45759</v>
      </c>
      <c r="B927" t="s">
        <v>22</v>
      </c>
      <c r="C927" s="8">
        <v>423036</v>
      </c>
      <c r="D927" t="s">
        <v>51</v>
      </c>
      <c r="E927" s="26" t="s">
        <v>1657</v>
      </c>
      <c r="F927" s="25" t="s">
        <v>1658</v>
      </c>
      <c r="G927" s="13">
        <v>1</v>
      </c>
      <c r="H927" s="13">
        <f>line_downtime[[#This Row],[total downtime in mins]]</f>
        <v>54</v>
      </c>
      <c r="I927" s="19">
        <f>line_productivity[[#This Row],[End time]]-line_productivity[[#This Row],[Start Time]]</f>
        <v>4.1666666666666741E-2</v>
      </c>
      <c r="J927" t="str">
        <f t="shared" si="14"/>
        <v>Evening Shift</v>
      </c>
      <c r="K927" s="9">
        <f>IF(line_productivity[[#This Row],[End time]]&lt;line_productivity[[#This Row],[Start Time]],((line_productivity[[#This Row],[End time]]+1)-line_productivity[[#This Row],[Start Time]])*24,(line_productivity[[#This Row],[End time]]-line_productivity[[#This Row],[Start Time]])*24)</f>
        <v>1.0000000000000018</v>
      </c>
      <c r="L927" s="9">
        <f>MAX(0,line_productivity[[#This Row],[working hours3]]-line_productivity[[#This Row],[total downtime in hr2]])</f>
        <v>0.10000000000000175</v>
      </c>
      <c r="M927" s="13">
        <f>IF(line_productivity[[#This Row],[Total downtime in min]]&gt;85,85,line_productivity[[#This Row],[Total downtime in min]])</f>
        <v>54</v>
      </c>
      <c r="N927" s="9">
        <f>line_productivity[[#This Row],[total downtime in min 2]]/60</f>
        <v>0.9</v>
      </c>
      <c r="O927" s="9">
        <f>IF(line_productivity[[#This Row],[total downtime in hrs]]&gt;line_productivity[[#This Row],[working hours of operator]],line_productivity[[#This Row],[working hours of operator]],line_productivity[[#This Row],[total downtime in hrs]])</f>
        <v>0.9</v>
      </c>
      <c r="P927"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928" spans="1:16" x14ac:dyDescent="0.25">
      <c r="A928" s="10">
        <v>45760</v>
      </c>
      <c r="B928" t="s">
        <v>18</v>
      </c>
      <c r="C928" s="8">
        <v>423037</v>
      </c>
      <c r="D928" t="s">
        <v>51</v>
      </c>
      <c r="E928" s="26" t="s">
        <v>126</v>
      </c>
      <c r="F928" s="25" t="s">
        <v>1659</v>
      </c>
      <c r="G928" s="13">
        <v>1</v>
      </c>
      <c r="H928" s="13">
        <f>line_downtime[[#This Row],[total downtime in mins]]</f>
        <v>30</v>
      </c>
      <c r="I928" s="19">
        <f>line_productivity[[#This Row],[End time]]-line_productivity[[#This Row],[Start Time]]</f>
        <v>4.1666666666666685E-2</v>
      </c>
      <c r="J928" t="str">
        <f t="shared" si="14"/>
        <v>Morning Shift</v>
      </c>
      <c r="K928" s="9">
        <f>IF(line_productivity[[#This Row],[End time]]&lt;line_productivity[[#This Row],[Start Time]],((line_productivity[[#This Row],[End time]]+1)-line_productivity[[#This Row],[Start Time]])*24,(line_productivity[[#This Row],[End time]]-line_productivity[[#This Row],[Start Time]])*24)</f>
        <v>1.0000000000000004</v>
      </c>
      <c r="L928" s="9">
        <f>MAX(0,line_productivity[[#This Row],[working hours3]]-line_productivity[[#This Row],[total downtime in hr2]])</f>
        <v>0.50000000000000044</v>
      </c>
      <c r="M928" s="13">
        <f>IF(line_productivity[[#This Row],[Total downtime in min]]&gt;85,85,line_productivity[[#This Row],[Total downtime in min]])</f>
        <v>30</v>
      </c>
      <c r="N928" s="9">
        <f>line_productivity[[#This Row],[total downtime in min 2]]/60</f>
        <v>0.5</v>
      </c>
      <c r="O928" s="9">
        <f>IF(line_productivity[[#This Row],[total downtime in hrs]]&gt;line_productivity[[#This Row],[working hours of operator]],line_productivity[[#This Row],[working hours of operator]],line_productivity[[#This Row],[total downtime in hrs]])</f>
        <v>0.5</v>
      </c>
      <c r="P92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29" spans="1:16" x14ac:dyDescent="0.25">
      <c r="A929" s="10">
        <v>45760</v>
      </c>
      <c r="B929" t="s">
        <v>19</v>
      </c>
      <c r="C929" s="8">
        <v>423038</v>
      </c>
      <c r="D929" t="s">
        <v>46</v>
      </c>
      <c r="E929" s="26" t="s">
        <v>1660</v>
      </c>
      <c r="F929" s="25" t="s">
        <v>1661</v>
      </c>
      <c r="G929" s="13">
        <v>1</v>
      </c>
      <c r="H929" s="13">
        <f>line_downtime[[#This Row],[total downtime in mins]]</f>
        <v>107.4</v>
      </c>
      <c r="I929" s="19">
        <f>line_productivity[[#This Row],[End time]]-line_productivity[[#This Row],[Start Time]]</f>
        <v>4.1666666666666685E-2</v>
      </c>
      <c r="J929" t="str">
        <f t="shared" si="14"/>
        <v>Morning Shift</v>
      </c>
      <c r="K929" s="9">
        <f>IF(line_productivity[[#This Row],[End time]]&lt;line_productivity[[#This Row],[Start Time]],((line_productivity[[#This Row],[End time]]+1)-line_productivity[[#This Row],[Start Time]])*24,(line_productivity[[#This Row],[End time]]-line_productivity[[#This Row],[Start Time]])*24)</f>
        <v>1.0000000000000004</v>
      </c>
      <c r="L929" s="9">
        <f>MAX(0,line_productivity[[#This Row],[working hours3]]-line_productivity[[#This Row],[total downtime in hr2]])</f>
        <v>0.80000000000000049</v>
      </c>
      <c r="M929" s="13">
        <f>IF(line_productivity[[#This Row],[Total downtime in min]]&gt;85,85,line_productivity[[#This Row],[Total downtime in min]])</f>
        <v>85</v>
      </c>
      <c r="N929" s="9">
        <f>line_productivity[[#This Row],[total downtime in min 2]]/60</f>
        <v>1.4166666666666667</v>
      </c>
      <c r="O929" s="9">
        <f>IF(line_productivity[[#This Row],[total downtime in hrs]]&gt;line_productivity[[#This Row],[working hours of operator]],line_productivity[[#This Row],[working hours of operator]],line_productivity[[#This Row],[total downtime in hrs]])</f>
        <v>1.0000000000000004</v>
      </c>
      <c r="P929"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30" spans="1:16" x14ac:dyDescent="0.25">
      <c r="A930" s="10">
        <v>45760</v>
      </c>
      <c r="B930" t="s">
        <v>21</v>
      </c>
      <c r="C930" s="8">
        <v>423039</v>
      </c>
      <c r="D930" t="s">
        <v>52</v>
      </c>
      <c r="E930" s="26" t="s">
        <v>1662</v>
      </c>
      <c r="F930" s="25" t="s">
        <v>1663</v>
      </c>
      <c r="G930" s="13">
        <v>1</v>
      </c>
      <c r="H930" s="13">
        <f>line_downtime[[#This Row],[total downtime in mins]]</f>
        <v>40.800000000000004</v>
      </c>
      <c r="I930" s="19">
        <f>line_productivity[[#This Row],[End time]]-line_productivity[[#This Row],[Start Time]]</f>
        <v>4.166666666666663E-2</v>
      </c>
      <c r="J930" t="str">
        <f t="shared" si="14"/>
        <v>Evening Shift</v>
      </c>
      <c r="K930" s="9">
        <f>IF(line_productivity[[#This Row],[End time]]&lt;line_productivity[[#This Row],[Start Time]],((line_productivity[[#This Row],[End time]]+1)-line_productivity[[#This Row],[Start Time]])*24,(line_productivity[[#This Row],[End time]]-line_productivity[[#This Row],[Start Time]])*24)</f>
        <v>0.99999999999999911</v>
      </c>
      <c r="L930" s="9">
        <f>MAX(0,line_productivity[[#This Row],[working hours3]]-line_productivity[[#This Row],[total downtime in hr2]])</f>
        <v>0.31999999999999906</v>
      </c>
      <c r="M930" s="13">
        <f>IF(line_productivity[[#This Row],[Total downtime in min]]&gt;85,85,line_productivity[[#This Row],[Total downtime in min]])</f>
        <v>40.800000000000004</v>
      </c>
      <c r="N930" s="9">
        <f>line_productivity[[#This Row],[total downtime in min 2]]/60</f>
        <v>0.68</v>
      </c>
      <c r="O930" s="9">
        <f>IF(line_productivity[[#This Row],[total downtime in hrs]]&gt;line_productivity[[#This Row],[working hours of operator]],line_productivity[[#This Row],[working hours of operator]],line_productivity[[#This Row],[total downtime in hrs]])</f>
        <v>0.68</v>
      </c>
      <c r="P930"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31" spans="1:16" x14ac:dyDescent="0.25">
      <c r="A931" s="10">
        <v>45760</v>
      </c>
      <c r="B931" t="s">
        <v>22</v>
      </c>
      <c r="C931" s="8">
        <v>423040</v>
      </c>
      <c r="D931" t="s">
        <v>48</v>
      </c>
      <c r="E931" s="26" t="s">
        <v>1664</v>
      </c>
      <c r="F931" s="25" t="s">
        <v>1665</v>
      </c>
      <c r="G931" s="13">
        <v>1</v>
      </c>
      <c r="H931" s="13">
        <f>line_downtime[[#This Row],[total downtime in mins]]</f>
        <v>36</v>
      </c>
      <c r="I931" s="19">
        <f>line_productivity[[#This Row],[End time]]-line_productivity[[#This Row],[Start Time]]</f>
        <v>4.166666666666663E-2</v>
      </c>
      <c r="J931" t="str">
        <f t="shared" si="14"/>
        <v>Evening Shift</v>
      </c>
      <c r="K931" s="9">
        <f>IF(line_productivity[[#This Row],[End time]]&lt;line_productivity[[#This Row],[Start Time]],((line_productivity[[#This Row],[End time]]+1)-line_productivity[[#This Row],[Start Time]])*24,(line_productivity[[#This Row],[End time]]-line_productivity[[#This Row],[Start Time]])*24)</f>
        <v>0.99999999999999911</v>
      </c>
      <c r="L931" s="9">
        <f>MAX(0,line_productivity[[#This Row],[working hours3]]-line_productivity[[#This Row],[total downtime in hr2]])</f>
        <v>0.39999999999999913</v>
      </c>
      <c r="M931" s="13">
        <f>IF(line_productivity[[#This Row],[Total downtime in min]]&gt;85,85,line_productivity[[#This Row],[Total downtime in min]])</f>
        <v>36</v>
      </c>
      <c r="N931" s="9">
        <f>line_productivity[[#This Row],[total downtime in min 2]]/60</f>
        <v>0.6</v>
      </c>
      <c r="O931" s="9">
        <f>IF(line_productivity[[#This Row],[total downtime in hrs]]&gt;line_productivity[[#This Row],[working hours of operator]],line_productivity[[#This Row],[working hours of operator]],line_productivity[[#This Row],[total downtime in hrs]])</f>
        <v>0.6</v>
      </c>
      <c r="P931"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32" spans="1:16" x14ac:dyDescent="0.25">
      <c r="A932" s="10">
        <v>45761</v>
      </c>
      <c r="B932" t="s">
        <v>22</v>
      </c>
      <c r="C932" s="8">
        <v>423041</v>
      </c>
      <c r="D932" t="s">
        <v>44</v>
      </c>
      <c r="E932" s="26" t="s">
        <v>126</v>
      </c>
      <c r="F932" s="25" t="s">
        <v>1659</v>
      </c>
      <c r="G932" s="13">
        <v>1</v>
      </c>
      <c r="H932" s="13">
        <f>line_downtime[[#This Row],[total downtime in mins]]</f>
        <v>48</v>
      </c>
      <c r="I932" s="19">
        <f>line_productivity[[#This Row],[End time]]-line_productivity[[#This Row],[Start Time]]</f>
        <v>4.1666666666666685E-2</v>
      </c>
      <c r="J932" t="str">
        <f t="shared" si="14"/>
        <v>Morning Shift</v>
      </c>
      <c r="K932" s="9">
        <f>IF(line_productivity[[#This Row],[End time]]&lt;line_productivity[[#This Row],[Start Time]],((line_productivity[[#This Row],[End time]]+1)-line_productivity[[#This Row],[Start Time]])*24,(line_productivity[[#This Row],[End time]]-line_productivity[[#This Row],[Start Time]])*24)</f>
        <v>1.0000000000000004</v>
      </c>
      <c r="L932" s="9">
        <f>MAX(0,line_productivity[[#This Row],[working hours3]]-line_productivity[[#This Row],[total downtime in hr2]])</f>
        <v>0.2000000000000004</v>
      </c>
      <c r="M932" s="13">
        <f>IF(line_productivity[[#This Row],[Total downtime in min]]&gt;85,85,line_productivity[[#This Row],[Total downtime in min]])</f>
        <v>48</v>
      </c>
      <c r="N932" s="9">
        <f>line_productivity[[#This Row],[total downtime in min 2]]/60</f>
        <v>0.8</v>
      </c>
      <c r="O932" s="9">
        <f>IF(line_productivity[[#This Row],[total downtime in hrs]]&gt;line_productivity[[#This Row],[working hours of operator]],line_productivity[[#This Row],[working hours of operator]],line_productivity[[#This Row],[total downtime in hrs]])</f>
        <v>0.8</v>
      </c>
      <c r="P93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33" spans="1:16" x14ac:dyDescent="0.25">
      <c r="A933" s="10">
        <v>45761</v>
      </c>
      <c r="B933" t="s">
        <v>22</v>
      </c>
      <c r="C933" s="8">
        <v>423042</v>
      </c>
      <c r="D933" t="s">
        <v>47</v>
      </c>
      <c r="E933" s="26" t="s">
        <v>1666</v>
      </c>
      <c r="F933" s="25" t="s">
        <v>1667</v>
      </c>
      <c r="G933" s="13">
        <v>1</v>
      </c>
      <c r="H933" s="13">
        <f>line_downtime[[#This Row],[total downtime in mins]]</f>
        <v>17.400000000000002</v>
      </c>
      <c r="I933" s="19">
        <f>line_productivity[[#This Row],[End time]]-line_productivity[[#This Row],[Start Time]]</f>
        <v>4.1666666666666685E-2</v>
      </c>
      <c r="J933" t="str">
        <f t="shared" si="14"/>
        <v>Morning Shift</v>
      </c>
      <c r="K933" s="9">
        <f>IF(line_productivity[[#This Row],[End time]]&lt;line_productivity[[#This Row],[Start Time]],((line_productivity[[#This Row],[End time]]+1)-line_productivity[[#This Row],[Start Time]])*24,(line_productivity[[#This Row],[End time]]-line_productivity[[#This Row],[Start Time]])*24)</f>
        <v>1.0000000000000004</v>
      </c>
      <c r="L933" s="9">
        <f>MAX(0,line_productivity[[#This Row],[working hours3]]-line_productivity[[#This Row],[total downtime in hr2]])</f>
        <v>0.71000000000000041</v>
      </c>
      <c r="M933" s="13">
        <f>IF(line_productivity[[#This Row],[Total downtime in min]]&gt;85,85,line_productivity[[#This Row],[Total downtime in min]])</f>
        <v>17.400000000000002</v>
      </c>
      <c r="N933" s="9">
        <f>line_productivity[[#This Row],[total downtime in min 2]]/60</f>
        <v>0.29000000000000004</v>
      </c>
      <c r="O933" s="9">
        <f>IF(line_productivity[[#This Row],[total downtime in hrs]]&gt;line_productivity[[#This Row],[working hours of operator]],line_productivity[[#This Row],[working hours of operator]],line_productivity[[#This Row],[total downtime in hrs]])</f>
        <v>0.29000000000000004</v>
      </c>
      <c r="P933"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34" spans="1:16" x14ac:dyDescent="0.25">
      <c r="A934" s="10">
        <v>45761</v>
      </c>
      <c r="B934" t="s">
        <v>19</v>
      </c>
      <c r="C934" s="8">
        <v>423043</v>
      </c>
      <c r="D934" t="s">
        <v>48</v>
      </c>
      <c r="E934" s="26" t="s">
        <v>1668</v>
      </c>
      <c r="F934" s="25" t="s">
        <v>1669</v>
      </c>
      <c r="G934" s="13">
        <v>1</v>
      </c>
      <c r="H934" s="13">
        <f>line_downtime[[#This Row],[total downtime in mins]]</f>
        <v>75</v>
      </c>
      <c r="I934" s="19">
        <f>line_productivity[[#This Row],[End time]]-line_productivity[[#This Row],[Start Time]]</f>
        <v>4.1666666666666685E-2</v>
      </c>
      <c r="J934" t="str">
        <f t="shared" si="14"/>
        <v>Morning Shift</v>
      </c>
      <c r="K934" s="9">
        <f>IF(line_productivity[[#This Row],[End time]]&lt;line_productivity[[#This Row],[Start Time]],((line_productivity[[#This Row],[End time]]+1)-line_productivity[[#This Row],[Start Time]])*24,(line_productivity[[#This Row],[End time]]-line_productivity[[#This Row],[Start Time]])*24)</f>
        <v>1.0000000000000004</v>
      </c>
      <c r="L934" s="9">
        <f>MAX(0,line_productivity[[#This Row],[working hours3]]-line_productivity[[#This Row],[total downtime in hr2]])</f>
        <v>0.80000000000000049</v>
      </c>
      <c r="M934" s="13">
        <f>IF(line_productivity[[#This Row],[Total downtime in min]]&gt;85,85,line_productivity[[#This Row],[Total downtime in min]])</f>
        <v>75</v>
      </c>
      <c r="N934" s="9">
        <f>line_productivity[[#This Row],[total downtime in min 2]]/60</f>
        <v>1.25</v>
      </c>
      <c r="O934" s="9">
        <f>IF(line_productivity[[#This Row],[total downtime in hrs]]&gt;line_productivity[[#This Row],[working hours of operator]],line_productivity[[#This Row],[working hours of operator]],line_productivity[[#This Row],[total downtime in hrs]])</f>
        <v>1.0000000000000004</v>
      </c>
      <c r="P934"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35" spans="1:16" x14ac:dyDescent="0.25">
      <c r="A935" s="10">
        <v>45761</v>
      </c>
      <c r="B935" t="s">
        <v>22</v>
      </c>
      <c r="C935" s="8">
        <v>423044</v>
      </c>
      <c r="D935" t="s">
        <v>51</v>
      </c>
      <c r="E935" s="26" t="s">
        <v>1670</v>
      </c>
      <c r="F935" s="25" t="s">
        <v>1671</v>
      </c>
      <c r="G935" s="13">
        <v>1</v>
      </c>
      <c r="H935" s="13">
        <f>line_downtime[[#This Row],[total downtime in mins]]</f>
        <v>79.800000000000011</v>
      </c>
      <c r="I935" s="19">
        <f>line_productivity[[#This Row],[End time]]-line_productivity[[#This Row],[Start Time]]</f>
        <v>4.166666666666663E-2</v>
      </c>
      <c r="J935" t="str">
        <f t="shared" si="14"/>
        <v>Evening Shift</v>
      </c>
      <c r="K935" s="9">
        <f>IF(line_productivity[[#This Row],[End time]]&lt;line_productivity[[#This Row],[Start Time]],((line_productivity[[#This Row],[End time]]+1)-line_productivity[[#This Row],[Start Time]])*24,(line_productivity[[#This Row],[End time]]-line_productivity[[#This Row],[Start Time]])*24)</f>
        <v>0.99999999999999911</v>
      </c>
      <c r="L935" s="9">
        <f>MAX(0,line_productivity[[#This Row],[working hours3]]-line_productivity[[#This Row],[total downtime in hr2]])</f>
        <v>0.79999999999999938</v>
      </c>
      <c r="M935" s="13">
        <f>IF(line_productivity[[#This Row],[Total downtime in min]]&gt;85,85,line_productivity[[#This Row],[Total downtime in min]])</f>
        <v>79.800000000000011</v>
      </c>
      <c r="N935" s="9">
        <f>line_productivity[[#This Row],[total downtime in min 2]]/60</f>
        <v>1.3300000000000003</v>
      </c>
      <c r="O935" s="9">
        <f>IF(line_productivity[[#This Row],[total downtime in hrs]]&gt;line_productivity[[#This Row],[working hours of operator]],line_productivity[[#This Row],[working hours of operator]],line_productivity[[#This Row],[total downtime in hrs]])</f>
        <v>0.99999999999999911</v>
      </c>
      <c r="P935" s="9">
        <f>IF(line_productivity[[#This Row],[working hours of operator]]=line_productivity[[#This Row],[total downtime in hr2]],(line_productivity[[#This Row],[working hours of operator]]+line_productivity[[#This Row],[total downtime in hr2]])*0.9,line_productivity[[#This Row],[working hours of operator]])</f>
        <v>1.7999999999999985</v>
      </c>
    </row>
    <row r="936" spans="1:16" x14ac:dyDescent="0.25">
      <c r="A936" s="10">
        <v>45762</v>
      </c>
      <c r="B936" t="s">
        <v>22</v>
      </c>
      <c r="C936" s="8">
        <v>423045</v>
      </c>
      <c r="D936" t="s">
        <v>44</v>
      </c>
      <c r="E936" s="26" t="s">
        <v>126</v>
      </c>
      <c r="F936" s="25" t="s">
        <v>1659</v>
      </c>
      <c r="G936" s="13">
        <v>1</v>
      </c>
      <c r="H936" s="13">
        <f>line_downtime[[#This Row],[total downtime in mins]]</f>
        <v>12.6</v>
      </c>
      <c r="I936" s="19">
        <f>line_productivity[[#This Row],[End time]]-line_productivity[[#This Row],[Start Time]]</f>
        <v>4.1666666666666685E-2</v>
      </c>
      <c r="J936" t="str">
        <f t="shared" si="14"/>
        <v>Morning Shift</v>
      </c>
      <c r="K936" s="9">
        <f>IF(line_productivity[[#This Row],[End time]]&lt;line_productivity[[#This Row],[Start Time]],((line_productivity[[#This Row],[End time]]+1)-line_productivity[[#This Row],[Start Time]])*24,(line_productivity[[#This Row],[End time]]-line_productivity[[#This Row],[Start Time]])*24)</f>
        <v>1.0000000000000004</v>
      </c>
      <c r="L936" s="9">
        <f>MAX(0,line_productivity[[#This Row],[working hours3]]-line_productivity[[#This Row],[total downtime in hr2]])</f>
        <v>0.79000000000000048</v>
      </c>
      <c r="M936" s="13">
        <f>IF(line_productivity[[#This Row],[Total downtime in min]]&gt;85,85,line_productivity[[#This Row],[Total downtime in min]])</f>
        <v>12.6</v>
      </c>
      <c r="N936" s="9">
        <f>line_productivity[[#This Row],[total downtime in min 2]]/60</f>
        <v>0.21</v>
      </c>
      <c r="O936" s="9">
        <f>IF(line_productivity[[#This Row],[total downtime in hrs]]&gt;line_productivity[[#This Row],[working hours of operator]],line_productivity[[#This Row],[working hours of operator]],line_productivity[[#This Row],[total downtime in hrs]])</f>
        <v>0.21</v>
      </c>
      <c r="P936"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37" spans="1:16" x14ac:dyDescent="0.25">
      <c r="A937" s="10">
        <v>45762</v>
      </c>
      <c r="B937" t="s">
        <v>20</v>
      </c>
      <c r="C937" s="8">
        <v>423046</v>
      </c>
      <c r="D937" t="s">
        <v>43</v>
      </c>
      <c r="E937" s="26" t="s">
        <v>1672</v>
      </c>
      <c r="F937" s="25" t="s">
        <v>1673</v>
      </c>
      <c r="G937" s="13">
        <v>1</v>
      </c>
      <c r="H937" s="13">
        <f>line_downtime[[#This Row],[total downtime in mins]]</f>
        <v>26.4</v>
      </c>
      <c r="I937" s="19">
        <f>line_productivity[[#This Row],[End time]]-line_productivity[[#This Row],[Start Time]]</f>
        <v>4.166666666666663E-2</v>
      </c>
      <c r="J937" t="str">
        <f t="shared" si="14"/>
        <v>Morning Shift</v>
      </c>
      <c r="K937" s="9">
        <f>IF(line_productivity[[#This Row],[End time]]&lt;line_productivity[[#This Row],[Start Time]],((line_productivity[[#This Row],[End time]]+1)-line_productivity[[#This Row],[Start Time]])*24,(line_productivity[[#This Row],[End time]]-line_productivity[[#This Row],[Start Time]])*24)</f>
        <v>0.99999999999999911</v>
      </c>
      <c r="L937" s="9">
        <f>MAX(0,line_productivity[[#This Row],[working hours3]]-line_productivity[[#This Row],[total downtime in hr2]])</f>
        <v>0.55999999999999917</v>
      </c>
      <c r="M937" s="13">
        <f>IF(line_productivity[[#This Row],[Total downtime in min]]&gt;85,85,line_productivity[[#This Row],[Total downtime in min]])</f>
        <v>26.4</v>
      </c>
      <c r="N937" s="9">
        <f>line_productivity[[#This Row],[total downtime in min 2]]/60</f>
        <v>0.44</v>
      </c>
      <c r="O937" s="9">
        <f>IF(line_productivity[[#This Row],[total downtime in hrs]]&gt;line_productivity[[#This Row],[working hours of operator]],line_productivity[[#This Row],[working hours of operator]],line_productivity[[#This Row],[total downtime in hrs]])</f>
        <v>0.44</v>
      </c>
      <c r="P937"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38" spans="1:16" x14ac:dyDescent="0.25">
      <c r="A938" s="10">
        <v>45762</v>
      </c>
      <c r="B938" t="s">
        <v>18</v>
      </c>
      <c r="C938" s="8">
        <v>423047</v>
      </c>
      <c r="D938" t="s">
        <v>47</v>
      </c>
      <c r="E938" s="26" t="s">
        <v>1674</v>
      </c>
      <c r="F938" s="25" t="s">
        <v>1675</v>
      </c>
      <c r="G938" s="13">
        <v>1</v>
      </c>
      <c r="H938" s="13">
        <f>line_downtime[[#This Row],[total downtime in mins]]</f>
        <v>36</v>
      </c>
      <c r="I938" s="19">
        <f>line_productivity[[#This Row],[End time]]-line_productivity[[#This Row],[Start Time]]</f>
        <v>4.1666666666666685E-2</v>
      </c>
      <c r="J938" t="str">
        <f t="shared" si="14"/>
        <v>Morning Shift</v>
      </c>
      <c r="K938" s="9">
        <f>IF(line_productivity[[#This Row],[End time]]&lt;line_productivity[[#This Row],[Start Time]],((line_productivity[[#This Row],[End time]]+1)-line_productivity[[#This Row],[Start Time]])*24,(line_productivity[[#This Row],[End time]]-line_productivity[[#This Row],[Start Time]])*24)</f>
        <v>1.0000000000000004</v>
      </c>
      <c r="L938" s="9">
        <f>MAX(0,line_productivity[[#This Row],[working hours3]]-line_productivity[[#This Row],[total downtime in hr2]])</f>
        <v>0.40000000000000047</v>
      </c>
      <c r="M938" s="13">
        <f>IF(line_productivity[[#This Row],[Total downtime in min]]&gt;85,85,line_productivity[[#This Row],[Total downtime in min]])</f>
        <v>36</v>
      </c>
      <c r="N938" s="9">
        <f>line_productivity[[#This Row],[total downtime in min 2]]/60</f>
        <v>0.6</v>
      </c>
      <c r="O938" s="9">
        <f>IF(line_productivity[[#This Row],[total downtime in hrs]]&gt;line_productivity[[#This Row],[working hours of operator]],line_productivity[[#This Row],[working hours of operator]],line_productivity[[#This Row],[total downtime in hrs]])</f>
        <v>0.6</v>
      </c>
      <c r="P93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39" spans="1:16" x14ac:dyDescent="0.25">
      <c r="A939" s="10">
        <v>45762</v>
      </c>
      <c r="B939" t="s">
        <v>19</v>
      </c>
      <c r="C939" s="8">
        <v>423048</v>
      </c>
      <c r="D939" t="s">
        <v>52</v>
      </c>
      <c r="E939" s="26" t="s">
        <v>1676</v>
      </c>
      <c r="F939" s="25" t="s">
        <v>1677</v>
      </c>
      <c r="G939" s="13">
        <v>1</v>
      </c>
      <c r="H939" s="13">
        <f>line_downtime[[#This Row],[total downtime in mins]]</f>
        <v>19.200000000000003</v>
      </c>
      <c r="I939" s="19">
        <f>line_productivity[[#This Row],[End time]]-line_productivity[[#This Row],[Start Time]]</f>
        <v>4.166666666666663E-2</v>
      </c>
      <c r="J939" t="str">
        <f t="shared" si="14"/>
        <v>Evening Shift</v>
      </c>
      <c r="K939" s="9">
        <f>IF(line_productivity[[#This Row],[End time]]&lt;line_productivity[[#This Row],[Start Time]],((line_productivity[[#This Row],[End time]]+1)-line_productivity[[#This Row],[Start Time]])*24,(line_productivity[[#This Row],[End time]]-line_productivity[[#This Row],[Start Time]])*24)</f>
        <v>0.99999999999999911</v>
      </c>
      <c r="L939" s="9">
        <f>MAX(0,line_productivity[[#This Row],[working hours3]]-line_productivity[[#This Row],[total downtime in hr2]])</f>
        <v>0.67999999999999905</v>
      </c>
      <c r="M939" s="13">
        <f>IF(line_productivity[[#This Row],[Total downtime in min]]&gt;85,85,line_productivity[[#This Row],[Total downtime in min]])</f>
        <v>19.200000000000003</v>
      </c>
      <c r="N939" s="9">
        <f>line_productivity[[#This Row],[total downtime in min 2]]/60</f>
        <v>0.32000000000000006</v>
      </c>
      <c r="O939" s="9">
        <f>IF(line_productivity[[#This Row],[total downtime in hrs]]&gt;line_productivity[[#This Row],[working hours of operator]],line_productivity[[#This Row],[working hours of operator]],line_productivity[[#This Row],[total downtime in hrs]])</f>
        <v>0.32000000000000006</v>
      </c>
      <c r="P93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40" spans="1:16" x14ac:dyDescent="0.25">
      <c r="A940" s="10">
        <v>45763</v>
      </c>
      <c r="B940" t="s">
        <v>18</v>
      </c>
      <c r="C940" s="8">
        <v>423049</v>
      </c>
      <c r="D940" t="s">
        <v>50</v>
      </c>
      <c r="E940" s="26" t="s">
        <v>126</v>
      </c>
      <c r="F940" s="25" t="s">
        <v>1659</v>
      </c>
      <c r="G940" s="13">
        <v>1</v>
      </c>
      <c r="H940" s="13">
        <f>line_downtime[[#This Row],[total downtime in mins]]</f>
        <v>18.600000000000001</v>
      </c>
      <c r="I940" s="19">
        <f>line_productivity[[#This Row],[End time]]-line_productivity[[#This Row],[Start Time]]</f>
        <v>4.1666666666666685E-2</v>
      </c>
      <c r="J940" t="str">
        <f t="shared" si="14"/>
        <v>Morning Shift</v>
      </c>
      <c r="K940" s="9">
        <f>IF(line_productivity[[#This Row],[End time]]&lt;line_productivity[[#This Row],[Start Time]],((line_productivity[[#This Row],[End time]]+1)-line_productivity[[#This Row],[Start Time]])*24,(line_productivity[[#This Row],[End time]]-line_productivity[[#This Row],[Start Time]])*24)</f>
        <v>1.0000000000000004</v>
      </c>
      <c r="L940" s="9">
        <f>MAX(0,line_productivity[[#This Row],[working hours3]]-line_productivity[[#This Row],[total downtime in hr2]])</f>
        <v>0.69000000000000039</v>
      </c>
      <c r="M940" s="13">
        <f>IF(line_productivity[[#This Row],[Total downtime in min]]&gt;85,85,line_productivity[[#This Row],[Total downtime in min]])</f>
        <v>18.600000000000001</v>
      </c>
      <c r="N940" s="9">
        <f>line_productivity[[#This Row],[total downtime in min 2]]/60</f>
        <v>0.31</v>
      </c>
      <c r="O940" s="9">
        <f>IF(line_productivity[[#This Row],[total downtime in hrs]]&gt;line_productivity[[#This Row],[working hours of operator]],line_productivity[[#This Row],[working hours of operator]],line_productivity[[#This Row],[total downtime in hrs]])</f>
        <v>0.31</v>
      </c>
      <c r="P940"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41" spans="1:16" x14ac:dyDescent="0.25">
      <c r="A941" s="10">
        <v>45763</v>
      </c>
      <c r="B941" t="s">
        <v>23</v>
      </c>
      <c r="C941" s="8">
        <v>423050</v>
      </c>
      <c r="D941" t="s">
        <v>48</v>
      </c>
      <c r="E941" s="26" t="s">
        <v>1678</v>
      </c>
      <c r="F941" s="25" t="s">
        <v>1679</v>
      </c>
      <c r="G941" s="13">
        <v>1.6333333333333331</v>
      </c>
      <c r="H941" s="13">
        <f>line_downtime[[#This Row],[total downtime in mins]]</f>
        <v>80.400000000000006</v>
      </c>
      <c r="I941" s="19">
        <f>line_productivity[[#This Row],[End time]]-line_productivity[[#This Row],[Start Time]]</f>
        <v>6.8055555555555591E-2</v>
      </c>
      <c r="J941" t="str">
        <f t="shared" si="14"/>
        <v>Morning Shift</v>
      </c>
      <c r="K941" s="9">
        <f>IF(line_productivity[[#This Row],[End time]]&lt;line_productivity[[#This Row],[Start Time]],((line_productivity[[#This Row],[End time]]+1)-line_productivity[[#This Row],[Start Time]])*24,(line_productivity[[#This Row],[End time]]-line_productivity[[#This Row],[Start Time]])*24)</f>
        <v>1.6333333333333342</v>
      </c>
      <c r="L941" s="9">
        <f>MAX(0,line_productivity[[#This Row],[working hours3]]-line_productivity[[#This Row],[total downtime in hr2]])</f>
        <v>0.29333333333333411</v>
      </c>
      <c r="M941" s="13">
        <f>IF(line_productivity[[#This Row],[Total downtime in min]]&gt;85,85,line_productivity[[#This Row],[Total downtime in min]])</f>
        <v>80.400000000000006</v>
      </c>
      <c r="N941" s="9">
        <f>line_productivity[[#This Row],[total downtime in min 2]]/60</f>
        <v>1.34</v>
      </c>
      <c r="O941" s="9">
        <f>IF(line_productivity[[#This Row],[total downtime in hrs]]&gt;line_productivity[[#This Row],[working hours of operator]],line_productivity[[#This Row],[working hours of operator]],line_productivity[[#This Row],[total downtime in hrs]])</f>
        <v>1.34</v>
      </c>
      <c r="P941"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42" spans="1:16" x14ac:dyDescent="0.25">
      <c r="A942" s="10">
        <v>45763</v>
      </c>
      <c r="B942" t="s">
        <v>18</v>
      </c>
      <c r="C942" s="8">
        <v>423051</v>
      </c>
      <c r="D942" t="s">
        <v>50</v>
      </c>
      <c r="E942" s="26" t="s">
        <v>1680</v>
      </c>
      <c r="F942" s="25" t="s">
        <v>1681</v>
      </c>
      <c r="G942" s="13">
        <v>1</v>
      </c>
      <c r="H942" s="13">
        <f>line_downtime[[#This Row],[total downtime in mins]]</f>
        <v>37.199999999999996</v>
      </c>
      <c r="I942" s="19">
        <f>line_productivity[[#This Row],[End time]]-line_productivity[[#This Row],[Start Time]]</f>
        <v>4.166666666666663E-2</v>
      </c>
      <c r="J942" t="str">
        <f t="shared" si="14"/>
        <v>Evening Shift</v>
      </c>
      <c r="K942" s="9">
        <f>IF(line_productivity[[#This Row],[End time]]&lt;line_productivity[[#This Row],[Start Time]],((line_productivity[[#This Row],[End time]]+1)-line_productivity[[#This Row],[Start Time]])*24,(line_productivity[[#This Row],[End time]]-line_productivity[[#This Row],[Start Time]])*24)</f>
        <v>0.99999999999999911</v>
      </c>
      <c r="L942" s="9">
        <f>MAX(0,line_productivity[[#This Row],[working hours3]]-line_productivity[[#This Row],[total downtime in hr2]])</f>
        <v>0.37999999999999923</v>
      </c>
      <c r="M942" s="13">
        <f>IF(line_productivity[[#This Row],[Total downtime in min]]&gt;85,85,line_productivity[[#This Row],[Total downtime in min]])</f>
        <v>37.199999999999996</v>
      </c>
      <c r="N942" s="9">
        <f>line_productivity[[#This Row],[total downtime in min 2]]/60</f>
        <v>0.61999999999999988</v>
      </c>
      <c r="O942" s="9">
        <f>IF(line_productivity[[#This Row],[total downtime in hrs]]&gt;line_productivity[[#This Row],[working hours of operator]],line_productivity[[#This Row],[working hours of operator]],line_productivity[[#This Row],[total downtime in hrs]])</f>
        <v>0.61999999999999988</v>
      </c>
      <c r="P942"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43" spans="1:16" x14ac:dyDescent="0.25">
      <c r="A943" s="10">
        <v>45763</v>
      </c>
      <c r="B943" t="s">
        <v>23</v>
      </c>
      <c r="C943" s="8">
        <v>423052</v>
      </c>
      <c r="D943" t="s">
        <v>45</v>
      </c>
      <c r="E943" s="26" t="s">
        <v>1682</v>
      </c>
      <c r="F943" s="25" t="s">
        <v>1683</v>
      </c>
      <c r="G943" s="13">
        <v>1.6333333333333331</v>
      </c>
      <c r="H943" s="13">
        <f>line_downtime[[#This Row],[total downtime in mins]]</f>
        <v>12</v>
      </c>
      <c r="I943" s="19">
        <f>line_productivity[[#This Row],[End time]]-line_productivity[[#This Row],[Start Time]]</f>
        <v>6.8055555555555536E-2</v>
      </c>
      <c r="J943" t="str">
        <f t="shared" si="14"/>
        <v>Evening Shift</v>
      </c>
      <c r="K943" s="9">
        <f>IF(line_productivity[[#This Row],[End time]]&lt;line_productivity[[#This Row],[Start Time]],((line_productivity[[#This Row],[End time]]+1)-line_productivity[[#This Row],[Start Time]])*24,(line_productivity[[#This Row],[End time]]-line_productivity[[#This Row],[Start Time]])*24)</f>
        <v>1.6333333333333329</v>
      </c>
      <c r="L943" s="9">
        <f>MAX(0,line_productivity[[#This Row],[working hours3]]-line_productivity[[#This Row],[total downtime in hr2]])</f>
        <v>1.4333333333333329</v>
      </c>
      <c r="M943" s="13">
        <f>IF(line_productivity[[#This Row],[Total downtime in min]]&gt;85,85,line_productivity[[#This Row],[Total downtime in min]])</f>
        <v>12</v>
      </c>
      <c r="N943" s="9">
        <f>line_productivity[[#This Row],[total downtime in min 2]]/60</f>
        <v>0.2</v>
      </c>
      <c r="O943" s="9">
        <f>IF(line_productivity[[#This Row],[total downtime in hrs]]&gt;line_productivity[[#This Row],[working hours of operator]],line_productivity[[#This Row],[working hours of operator]],line_productivity[[#This Row],[total downtime in hrs]])</f>
        <v>0.2</v>
      </c>
      <c r="P943"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44" spans="1:16" x14ac:dyDescent="0.25">
      <c r="A944" s="10">
        <v>45764</v>
      </c>
      <c r="B944" t="s">
        <v>23</v>
      </c>
      <c r="C944" s="8">
        <v>423053</v>
      </c>
      <c r="D944" t="s">
        <v>52</v>
      </c>
      <c r="E944" s="26" t="s">
        <v>126</v>
      </c>
      <c r="F944" s="25" t="s">
        <v>1684</v>
      </c>
      <c r="G944" s="13">
        <v>1.6333333333333331</v>
      </c>
      <c r="H944" s="13">
        <f>line_downtime[[#This Row],[total downtime in mins]]</f>
        <v>49.2</v>
      </c>
      <c r="I944" s="19">
        <f>line_productivity[[#This Row],[End time]]-line_productivity[[#This Row],[Start Time]]</f>
        <v>6.8055555555555591E-2</v>
      </c>
      <c r="J944" t="str">
        <f t="shared" si="14"/>
        <v>Morning Shift</v>
      </c>
      <c r="K944" s="9">
        <f>IF(line_productivity[[#This Row],[End time]]&lt;line_productivity[[#This Row],[Start Time]],((line_productivity[[#This Row],[End time]]+1)-line_productivity[[#This Row],[Start Time]])*24,(line_productivity[[#This Row],[End time]]-line_productivity[[#This Row],[Start Time]])*24)</f>
        <v>1.6333333333333342</v>
      </c>
      <c r="L944" s="9">
        <f>MAX(0,line_productivity[[#This Row],[working hours3]]-line_productivity[[#This Row],[total downtime in hr2]])</f>
        <v>0.81333333333333413</v>
      </c>
      <c r="M944" s="13">
        <f>IF(line_productivity[[#This Row],[Total downtime in min]]&gt;85,85,line_productivity[[#This Row],[Total downtime in min]])</f>
        <v>49.2</v>
      </c>
      <c r="N944" s="9">
        <f>line_productivity[[#This Row],[total downtime in min 2]]/60</f>
        <v>0.82000000000000006</v>
      </c>
      <c r="O944" s="9">
        <f>IF(line_productivity[[#This Row],[total downtime in hrs]]&gt;line_productivity[[#This Row],[working hours of operator]],line_productivity[[#This Row],[working hours of operator]],line_productivity[[#This Row],[total downtime in hrs]])</f>
        <v>0.82000000000000006</v>
      </c>
      <c r="P944"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45" spans="1:16" x14ac:dyDescent="0.25">
      <c r="A945" s="10">
        <v>45764</v>
      </c>
      <c r="B945" t="s">
        <v>23</v>
      </c>
      <c r="C945" s="8">
        <v>423054</v>
      </c>
      <c r="D945" t="s">
        <v>48</v>
      </c>
      <c r="E945" s="26" t="s">
        <v>1685</v>
      </c>
      <c r="F945" s="25" t="s">
        <v>1686</v>
      </c>
      <c r="G945" s="13">
        <v>1.6333333333333331</v>
      </c>
      <c r="H945" s="13">
        <f>line_downtime[[#This Row],[total downtime in mins]]</f>
        <v>13.799999999999999</v>
      </c>
      <c r="I945" s="19">
        <f>line_productivity[[#This Row],[End time]]-line_productivity[[#This Row],[Start Time]]</f>
        <v>6.8055555555555591E-2</v>
      </c>
      <c r="J945" t="str">
        <f t="shared" si="14"/>
        <v>Morning Shift</v>
      </c>
      <c r="K945" s="9">
        <f>IF(line_productivity[[#This Row],[End time]]&lt;line_productivity[[#This Row],[Start Time]],((line_productivity[[#This Row],[End time]]+1)-line_productivity[[#This Row],[Start Time]])*24,(line_productivity[[#This Row],[End time]]-line_productivity[[#This Row],[Start Time]])*24)</f>
        <v>1.6333333333333342</v>
      </c>
      <c r="L945" s="9">
        <f>MAX(0,line_productivity[[#This Row],[working hours3]]-line_productivity[[#This Row],[total downtime in hr2]])</f>
        <v>1.4033333333333342</v>
      </c>
      <c r="M945" s="13">
        <f>IF(line_productivity[[#This Row],[Total downtime in min]]&gt;85,85,line_productivity[[#This Row],[Total downtime in min]])</f>
        <v>13.799999999999999</v>
      </c>
      <c r="N945" s="9">
        <f>line_productivity[[#This Row],[total downtime in min 2]]/60</f>
        <v>0.22999999999999998</v>
      </c>
      <c r="O945" s="9">
        <f>IF(line_productivity[[#This Row],[total downtime in hrs]]&gt;line_productivity[[#This Row],[working hours of operator]],line_productivity[[#This Row],[working hours of operator]],line_productivity[[#This Row],[total downtime in hrs]])</f>
        <v>0.22999999999999998</v>
      </c>
      <c r="P945"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46" spans="1:16" x14ac:dyDescent="0.25">
      <c r="A946" s="10">
        <v>45764</v>
      </c>
      <c r="B946" t="s">
        <v>18</v>
      </c>
      <c r="C946" s="8">
        <v>423055</v>
      </c>
      <c r="D946" t="s">
        <v>48</v>
      </c>
      <c r="E946" s="26" t="s">
        <v>1687</v>
      </c>
      <c r="F946" s="25" t="s">
        <v>1688</v>
      </c>
      <c r="G946" s="13">
        <v>1</v>
      </c>
      <c r="H946" s="13">
        <f>line_downtime[[#This Row],[total downtime in mins]]</f>
        <v>37.799999999999997</v>
      </c>
      <c r="I946" s="19">
        <f>line_productivity[[#This Row],[End time]]-line_productivity[[#This Row],[Start Time]]</f>
        <v>4.166666666666663E-2</v>
      </c>
      <c r="J946" t="str">
        <f t="shared" si="14"/>
        <v>Evening Shift</v>
      </c>
      <c r="K946" s="9">
        <f>IF(line_productivity[[#This Row],[End time]]&lt;line_productivity[[#This Row],[Start Time]],((line_productivity[[#This Row],[End time]]+1)-line_productivity[[#This Row],[Start Time]])*24,(line_productivity[[#This Row],[End time]]-line_productivity[[#This Row],[Start Time]])*24)</f>
        <v>0.99999999999999911</v>
      </c>
      <c r="L946" s="9">
        <f>MAX(0,line_productivity[[#This Row],[working hours3]]-line_productivity[[#This Row],[total downtime in hr2]])</f>
        <v>0.36999999999999911</v>
      </c>
      <c r="M946" s="13">
        <f>IF(line_productivity[[#This Row],[Total downtime in min]]&gt;85,85,line_productivity[[#This Row],[Total downtime in min]])</f>
        <v>37.799999999999997</v>
      </c>
      <c r="N946" s="9">
        <f>line_productivity[[#This Row],[total downtime in min 2]]/60</f>
        <v>0.63</v>
      </c>
      <c r="O946" s="9">
        <f>IF(line_productivity[[#This Row],[total downtime in hrs]]&gt;line_productivity[[#This Row],[working hours of operator]],line_productivity[[#This Row],[working hours of operator]],line_productivity[[#This Row],[total downtime in hrs]])</f>
        <v>0.63</v>
      </c>
      <c r="P946"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47" spans="1:16" x14ac:dyDescent="0.25">
      <c r="A947" s="10">
        <v>45764</v>
      </c>
      <c r="B947" t="s">
        <v>21</v>
      </c>
      <c r="C947" s="8">
        <v>423056</v>
      </c>
      <c r="D947" t="s">
        <v>51</v>
      </c>
      <c r="E947" s="26" t="s">
        <v>1689</v>
      </c>
      <c r="F947" s="25" t="s">
        <v>1690</v>
      </c>
      <c r="G947" s="13">
        <v>1</v>
      </c>
      <c r="H947" s="13">
        <f>line_downtime[[#This Row],[total downtime in mins]]</f>
        <v>6</v>
      </c>
      <c r="I947" s="19">
        <f>line_productivity[[#This Row],[End time]]-line_productivity[[#This Row],[Start Time]]</f>
        <v>4.166666666666663E-2</v>
      </c>
      <c r="J947" t="str">
        <f t="shared" si="14"/>
        <v>Evening Shift</v>
      </c>
      <c r="K947" s="9">
        <f>IF(line_productivity[[#This Row],[End time]]&lt;line_productivity[[#This Row],[Start Time]],((line_productivity[[#This Row],[End time]]+1)-line_productivity[[#This Row],[Start Time]])*24,(line_productivity[[#This Row],[End time]]-line_productivity[[#This Row],[Start Time]])*24)</f>
        <v>0.99999999999999911</v>
      </c>
      <c r="L947" s="9">
        <f>MAX(0,line_productivity[[#This Row],[working hours3]]-line_productivity[[#This Row],[total downtime in hr2]])</f>
        <v>0.89999999999999913</v>
      </c>
      <c r="M947" s="13">
        <f>IF(line_productivity[[#This Row],[Total downtime in min]]&gt;85,85,line_productivity[[#This Row],[Total downtime in min]])</f>
        <v>6</v>
      </c>
      <c r="N947" s="9">
        <f>line_productivity[[#This Row],[total downtime in min 2]]/60</f>
        <v>0.1</v>
      </c>
      <c r="O947" s="9">
        <f>IF(line_productivity[[#This Row],[total downtime in hrs]]&gt;line_productivity[[#This Row],[working hours of operator]],line_productivity[[#This Row],[working hours of operator]],line_productivity[[#This Row],[total downtime in hrs]])</f>
        <v>0.1</v>
      </c>
      <c r="P947"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48" spans="1:16" x14ac:dyDescent="0.25">
      <c r="A948" s="10">
        <v>45765</v>
      </c>
      <c r="B948" t="s">
        <v>21</v>
      </c>
      <c r="C948" s="8">
        <v>423057</v>
      </c>
      <c r="D948" t="s">
        <v>50</v>
      </c>
      <c r="E948" s="26" t="s">
        <v>126</v>
      </c>
      <c r="F948" s="25" t="s">
        <v>1659</v>
      </c>
      <c r="G948" s="13">
        <v>1</v>
      </c>
      <c r="H948" s="13">
        <f>line_downtime[[#This Row],[total downtime in mins]]</f>
        <v>51</v>
      </c>
      <c r="I948" s="19">
        <f>line_productivity[[#This Row],[End time]]-line_productivity[[#This Row],[Start Time]]</f>
        <v>4.1666666666666685E-2</v>
      </c>
      <c r="J948" t="str">
        <f t="shared" si="14"/>
        <v>Morning Shift</v>
      </c>
      <c r="K948" s="9">
        <f>IF(line_productivity[[#This Row],[End time]]&lt;line_productivity[[#This Row],[Start Time]],((line_productivity[[#This Row],[End time]]+1)-line_productivity[[#This Row],[Start Time]])*24,(line_productivity[[#This Row],[End time]]-line_productivity[[#This Row],[Start Time]])*24)</f>
        <v>1.0000000000000004</v>
      </c>
      <c r="L948" s="9">
        <f>MAX(0,line_productivity[[#This Row],[working hours3]]-line_productivity[[#This Row],[total downtime in hr2]])</f>
        <v>0.15000000000000047</v>
      </c>
      <c r="M948" s="13">
        <f>IF(line_productivity[[#This Row],[Total downtime in min]]&gt;85,85,line_productivity[[#This Row],[Total downtime in min]])</f>
        <v>51</v>
      </c>
      <c r="N948" s="9">
        <f>line_productivity[[#This Row],[total downtime in min 2]]/60</f>
        <v>0.85</v>
      </c>
      <c r="O948" s="9">
        <f>IF(line_productivity[[#This Row],[total downtime in hrs]]&gt;line_productivity[[#This Row],[working hours of operator]],line_productivity[[#This Row],[working hours of operator]],line_productivity[[#This Row],[total downtime in hrs]])</f>
        <v>0.85</v>
      </c>
      <c r="P94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49" spans="1:16" x14ac:dyDescent="0.25">
      <c r="A949" s="10">
        <v>45765</v>
      </c>
      <c r="B949" t="s">
        <v>23</v>
      </c>
      <c r="C949" s="8">
        <v>423058</v>
      </c>
      <c r="D949" t="s">
        <v>48</v>
      </c>
      <c r="E949" s="26" t="s">
        <v>1691</v>
      </c>
      <c r="F949" s="25" t="s">
        <v>1692</v>
      </c>
      <c r="G949" s="13">
        <v>1.6333333333333331</v>
      </c>
      <c r="H949" s="13">
        <f>line_downtime[[#This Row],[total downtime in mins]]</f>
        <v>118.8</v>
      </c>
      <c r="I949" s="19">
        <f>line_productivity[[#This Row],[End time]]-line_productivity[[#This Row],[Start Time]]</f>
        <v>6.8055555555555536E-2</v>
      </c>
      <c r="J949" t="str">
        <f t="shared" si="14"/>
        <v>Morning Shift</v>
      </c>
      <c r="K949" s="9">
        <f>IF(line_productivity[[#This Row],[End time]]&lt;line_productivity[[#This Row],[Start Time]],((line_productivity[[#This Row],[End time]]+1)-line_productivity[[#This Row],[Start Time]])*24,(line_productivity[[#This Row],[End time]]-line_productivity[[#This Row],[Start Time]])*24)</f>
        <v>1.6333333333333329</v>
      </c>
      <c r="L949" s="9">
        <f>MAX(0,line_productivity[[#This Row],[working hours3]]-line_productivity[[#This Row],[total downtime in hr2]])</f>
        <v>0.21666666666666612</v>
      </c>
      <c r="M949" s="13">
        <f>IF(line_productivity[[#This Row],[Total downtime in min]]&gt;85,85,line_productivity[[#This Row],[Total downtime in min]])</f>
        <v>85</v>
      </c>
      <c r="N949" s="9">
        <f>line_productivity[[#This Row],[total downtime in min 2]]/60</f>
        <v>1.4166666666666667</v>
      </c>
      <c r="O949" s="9">
        <f>IF(line_productivity[[#This Row],[total downtime in hrs]]&gt;line_productivity[[#This Row],[working hours of operator]],line_productivity[[#This Row],[working hours of operator]],line_productivity[[#This Row],[total downtime in hrs]])</f>
        <v>1.4166666666666667</v>
      </c>
      <c r="P949"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50" spans="1:16" x14ac:dyDescent="0.25">
      <c r="A950" s="10">
        <v>45765</v>
      </c>
      <c r="B950" t="s">
        <v>22</v>
      </c>
      <c r="C950" s="8">
        <v>423059</v>
      </c>
      <c r="D950" t="s">
        <v>51</v>
      </c>
      <c r="E950" s="26" t="s">
        <v>1693</v>
      </c>
      <c r="F950" s="25" t="s">
        <v>1694</v>
      </c>
      <c r="G950" s="13">
        <v>1</v>
      </c>
      <c r="H950" s="13">
        <f>line_downtime[[#This Row],[total downtime in mins]]</f>
        <v>10.799999999999999</v>
      </c>
      <c r="I950" s="19">
        <f>line_productivity[[#This Row],[End time]]-line_productivity[[#This Row],[Start Time]]</f>
        <v>4.1666666666666741E-2</v>
      </c>
      <c r="J950" t="str">
        <f t="shared" si="14"/>
        <v>Evening Shift</v>
      </c>
      <c r="K950" s="9">
        <f>IF(line_productivity[[#This Row],[End time]]&lt;line_productivity[[#This Row],[Start Time]],((line_productivity[[#This Row],[End time]]+1)-line_productivity[[#This Row],[Start Time]])*24,(line_productivity[[#This Row],[End time]]-line_productivity[[#This Row],[Start Time]])*24)</f>
        <v>1.0000000000000018</v>
      </c>
      <c r="L950" s="9">
        <f>MAX(0,line_productivity[[#This Row],[working hours3]]-line_productivity[[#This Row],[total downtime in hr2]])</f>
        <v>0.82000000000000184</v>
      </c>
      <c r="M950" s="13">
        <f>IF(line_productivity[[#This Row],[Total downtime in min]]&gt;85,85,line_productivity[[#This Row],[Total downtime in min]])</f>
        <v>10.799999999999999</v>
      </c>
      <c r="N950" s="9">
        <f>line_productivity[[#This Row],[total downtime in min 2]]/60</f>
        <v>0.18</v>
      </c>
      <c r="O950" s="9">
        <f>IF(line_productivity[[#This Row],[total downtime in hrs]]&gt;line_productivity[[#This Row],[working hours of operator]],line_productivity[[#This Row],[working hours of operator]],line_productivity[[#This Row],[total downtime in hrs]])</f>
        <v>0.18</v>
      </c>
      <c r="P950"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951" spans="1:16" x14ac:dyDescent="0.25">
      <c r="A951" s="10">
        <v>45765</v>
      </c>
      <c r="B951" t="s">
        <v>22</v>
      </c>
      <c r="C951" s="8">
        <v>423060</v>
      </c>
      <c r="D951" t="s">
        <v>49</v>
      </c>
      <c r="E951" s="26" t="s">
        <v>1695</v>
      </c>
      <c r="F951" s="25" t="s">
        <v>1696</v>
      </c>
      <c r="G951" s="13">
        <v>1</v>
      </c>
      <c r="H951" s="13">
        <f>line_downtime[[#This Row],[total downtime in mins]]</f>
        <v>47.4</v>
      </c>
      <c r="I951" s="19">
        <f>line_productivity[[#This Row],[End time]]-line_productivity[[#This Row],[Start Time]]</f>
        <v>4.166666666666663E-2</v>
      </c>
      <c r="J951" t="str">
        <f t="shared" si="14"/>
        <v>Evening Shift</v>
      </c>
      <c r="K951" s="9">
        <f>IF(line_productivity[[#This Row],[End time]]&lt;line_productivity[[#This Row],[Start Time]],((line_productivity[[#This Row],[End time]]+1)-line_productivity[[#This Row],[Start Time]])*24,(line_productivity[[#This Row],[End time]]-line_productivity[[#This Row],[Start Time]])*24)</f>
        <v>0.99999999999999911</v>
      </c>
      <c r="L951" s="9">
        <f>MAX(0,line_productivity[[#This Row],[working hours3]]-line_productivity[[#This Row],[total downtime in hr2]])</f>
        <v>0.20999999999999919</v>
      </c>
      <c r="M951" s="13">
        <f>IF(line_productivity[[#This Row],[Total downtime in min]]&gt;85,85,line_productivity[[#This Row],[Total downtime in min]])</f>
        <v>47.4</v>
      </c>
      <c r="N951" s="9">
        <f>line_productivity[[#This Row],[total downtime in min 2]]/60</f>
        <v>0.78999999999999992</v>
      </c>
      <c r="O951" s="9">
        <f>IF(line_productivity[[#This Row],[total downtime in hrs]]&gt;line_productivity[[#This Row],[working hours of operator]],line_productivity[[#This Row],[working hours of operator]],line_productivity[[#This Row],[total downtime in hrs]])</f>
        <v>0.78999999999999992</v>
      </c>
      <c r="P951"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52" spans="1:16" x14ac:dyDescent="0.25">
      <c r="A952" s="10">
        <v>45766</v>
      </c>
      <c r="B952" t="s">
        <v>20</v>
      </c>
      <c r="C952" s="8">
        <v>423061</v>
      </c>
      <c r="D952" t="s">
        <v>44</v>
      </c>
      <c r="E952" s="26" t="s">
        <v>126</v>
      </c>
      <c r="F952" s="25" t="s">
        <v>1659</v>
      </c>
      <c r="G952" s="13">
        <v>1</v>
      </c>
      <c r="H952" s="13">
        <f>line_downtime[[#This Row],[total downtime in mins]]</f>
        <v>100.8</v>
      </c>
      <c r="I952" s="19">
        <f>line_productivity[[#This Row],[End time]]-line_productivity[[#This Row],[Start Time]]</f>
        <v>4.1666666666666685E-2</v>
      </c>
      <c r="J952" t="str">
        <f t="shared" si="14"/>
        <v>Morning Shift</v>
      </c>
      <c r="K952" s="9">
        <f>IF(line_productivity[[#This Row],[End time]]&lt;line_productivity[[#This Row],[Start Time]],((line_productivity[[#This Row],[End time]]+1)-line_productivity[[#This Row],[Start Time]])*24,(line_productivity[[#This Row],[End time]]-line_productivity[[#This Row],[Start Time]])*24)</f>
        <v>1.0000000000000004</v>
      </c>
      <c r="L952" s="9">
        <f>MAX(0,line_productivity[[#This Row],[working hours3]]-line_productivity[[#This Row],[total downtime in hr2]])</f>
        <v>0.80000000000000049</v>
      </c>
      <c r="M952" s="13">
        <f>IF(line_productivity[[#This Row],[Total downtime in min]]&gt;85,85,line_productivity[[#This Row],[Total downtime in min]])</f>
        <v>85</v>
      </c>
      <c r="N952" s="9">
        <f>line_productivity[[#This Row],[total downtime in min 2]]/60</f>
        <v>1.4166666666666667</v>
      </c>
      <c r="O952" s="9">
        <f>IF(line_productivity[[#This Row],[total downtime in hrs]]&gt;line_productivity[[#This Row],[working hours of operator]],line_productivity[[#This Row],[working hours of operator]],line_productivity[[#This Row],[total downtime in hrs]])</f>
        <v>1.0000000000000004</v>
      </c>
      <c r="P952"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53" spans="1:16" x14ac:dyDescent="0.25">
      <c r="A953" s="10">
        <v>45766</v>
      </c>
      <c r="B953" t="s">
        <v>20</v>
      </c>
      <c r="C953" s="8">
        <v>423062</v>
      </c>
      <c r="D953" t="s">
        <v>44</v>
      </c>
      <c r="E953" s="26" t="s">
        <v>1697</v>
      </c>
      <c r="F953" s="25" t="s">
        <v>1698</v>
      </c>
      <c r="G953" s="13">
        <v>1</v>
      </c>
      <c r="H953" s="13">
        <f>line_downtime[[#This Row],[total downtime in mins]]</f>
        <v>70.8</v>
      </c>
      <c r="I953" s="19">
        <f>line_productivity[[#This Row],[End time]]-line_productivity[[#This Row],[Start Time]]</f>
        <v>4.1666666666666685E-2</v>
      </c>
      <c r="J953" t="str">
        <f t="shared" si="14"/>
        <v>Morning Shift</v>
      </c>
      <c r="K953" s="9">
        <f>IF(line_productivity[[#This Row],[End time]]&lt;line_productivity[[#This Row],[Start Time]],((line_productivity[[#This Row],[End time]]+1)-line_productivity[[#This Row],[Start Time]])*24,(line_productivity[[#This Row],[End time]]-line_productivity[[#This Row],[Start Time]])*24)</f>
        <v>1.0000000000000004</v>
      </c>
      <c r="L953" s="9">
        <f>MAX(0,line_productivity[[#This Row],[working hours3]]-line_productivity[[#This Row],[total downtime in hr2]])</f>
        <v>0.80000000000000049</v>
      </c>
      <c r="M953" s="13">
        <f>IF(line_productivity[[#This Row],[Total downtime in min]]&gt;85,85,line_productivity[[#This Row],[Total downtime in min]])</f>
        <v>70.8</v>
      </c>
      <c r="N953" s="9">
        <f>line_productivity[[#This Row],[total downtime in min 2]]/60</f>
        <v>1.18</v>
      </c>
      <c r="O953" s="9">
        <f>IF(line_productivity[[#This Row],[total downtime in hrs]]&gt;line_productivity[[#This Row],[working hours of operator]],line_productivity[[#This Row],[working hours of operator]],line_productivity[[#This Row],[total downtime in hrs]])</f>
        <v>1.0000000000000004</v>
      </c>
      <c r="P953"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54" spans="1:16" x14ac:dyDescent="0.25">
      <c r="A954" s="10">
        <v>45766</v>
      </c>
      <c r="B954" t="s">
        <v>23</v>
      </c>
      <c r="C954" s="8">
        <v>423063</v>
      </c>
      <c r="D954" t="s">
        <v>52</v>
      </c>
      <c r="E954" s="26" t="s">
        <v>1699</v>
      </c>
      <c r="F954" s="25" t="s">
        <v>1700</v>
      </c>
      <c r="G954" s="13">
        <v>1.6333333333333331</v>
      </c>
      <c r="H954" s="13">
        <f>line_downtime[[#This Row],[total downtime in mins]]</f>
        <v>51.6</v>
      </c>
      <c r="I954" s="19">
        <f>line_productivity[[#This Row],[End time]]-line_productivity[[#This Row],[Start Time]]</f>
        <v>6.8055555555555536E-2</v>
      </c>
      <c r="J954" t="str">
        <f t="shared" si="14"/>
        <v>Evening Shift</v>
      </c>
      <c r="K954" s="9">
        <f>IF(line_productivity[[#This Row],[End time]]&lt;line_productivity[[#This Row],[Start Time]],((line_productivity[[#This Row],[End time]]+1)-line_productivity[[#This Row],[Start Time]])*24,(line_productivity[[#This Row],[End time]]-line_productivity[[#This Row],[Start Time]])*24)</f>
        <v>1.6333333333333329</v>
      </c>
      <c r="L954" s="9">
        <f>MAX(0,line_productivity[[#This Row],[working hours3]]-line_productivity[[#This Row],[total downtime in hr2]])</f>
        <v>0.77333333333333287</v>
      </c>
      <c r="M954" s="13">
        <f>IF(line_productivity[[#This Row],[Total downtime in min]]&gt;85,85,line_productivity[[#This Row],[Total downtime in min]])</f>
        <v>51.6</v>
      </c>
      <c r="N954" s="9">
        <f>line_productivity[[#This Row],[total downtime in min 2]]/60</f>
        <v>0.86</v>
      </c>
      <c r="O954" s="9">
        <f>IF(line_productivity[[#This Row],[total downtime in hrs]]&gt;line_productivity[[#This Row],[working hours of operator]],line_productivity[[#This Row],[working hours of operator]],line_productivity[[#This Row],[total downtime in hrs]])</f>
        <v>0.86</v>
      </c>
      <c r="P954"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55" spans="1:16" x14ac:dyDescent="0.25">
      <c r="A955" s="10">
        <v>45766</v>
      </c>
      <c r="B955" t="s">
        <v>18</v>
      </c>
      <c r="C955" s="8">
        <v>423064</v>
      </c>
      <c r="D955" t="s">
        <v>50</v>
      </c>
      <c r="E955" s="26" t="s">
        <v>1701</v>
      </c>
      <c r="F955" s="25" t="s">
        <v>1702</v>
      </c>
      <c r="G955" s="13">
        <v>1</v>
      </c>
      <c r="H955" s="13">
        <f>line_downtime[[#This Row],[total downtime in mins]]</f>
        <v>16.8</v>
      </c>
      <c r="I955" s="19">
        <f>line_productivity[[#This Row],[End time]]-line_productivity[[#This Row],[Start Time]]</f>
        <v>4.1666666666666741E-2</v>
      </c>
      <c r="J955" t="str">
        <f t="shared" si="14"/>
        <v>Evening Shift</v>
      </c>
      <c r="K955" s="9">
        <f>IF(line_productivity[[#This Row],[End time]]&lt;line_productivity[[#This Row],[Start Time]],((line_productivity[[#This Row],[End time]]+1)-line_productivity[[#This Row],[Start Time]])*24,(line_productivity[[#This Row],[End time]]-line_productivity[[#This Row],[Start Time]])*24)</f>
        <v>1.0000000000000018</v>
      </c>
      <c r="L955" s="9">
        <f>MAX(0,line_productivity[[#This Row],[working hours3]]-line_productivity[[#This Row],[total downtime in hr2]])</f>
        <v>0.72000000000000175</v>
      </c>
      <c r="M955" s="13">
        <f>IF(line_productivity[[#This Row],[Total downtime in min]]&gt;85,85,line_productivity[[#This Row],[Total downtime in min]])</f>
        <v>16.8</v>
      </c>
      <c r="N955" s="9">
        <f>line_productivity[[#This Row],[total downtime in min 2]]/60</f>
        <v>0.28000000000000003</v>
      </c>
      <c r="O955" s="9">
        <f>IF(line_productivity[[#This Row],[total downtime in hrs]]&gt;line_productivity[[#This Row],[working hours of operator]],line_productivity[[#This Row],[working hours of operator]],line_productivity[[#This Row],[total downtime in hrs]])</f>
        <v>0.28000000000000003</v>
      </c>
      <c r="P955"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956" spans="1:16" x14ac:dyDescent="0.25">
      <c r="A956" s="10">
        <v>45767</v>
      </c>
      <c r="B956" t="s">
        <v>20</v>
      </c>
      <c r="C956" s="8">
        <v>423065</v>
      </c>
      <c r="D956" t="s">
        <v>47</v>
      </c>
      <c r="E956" s="26" t="s">
        <v>126</v>
      </c>
      <c r="F956" s="25" t="s">
        <v>1659</v>
      </c>
      <c r="G956" s="13">
        <v>1</v>
      </c>
      <c r="H956" s="13">
        <f>line_downtime[[#This Row],[total downtime in mins]]</f>
        <v>9.6</v>
      </c>
      <c r="I956" s="19">
        <f>line_productivity[[#This Row],[End time]]-line_productivity[[#This Row],[Start Time]]</f>
        <v>4.1666666666666685E-2</v>
      </c>
      <c r="J956" t="str">
        <f t="shared" si="14"/>
        <v>Morning Shift</v>
      </c>
      <c r="K956" s="9">
        <f>IF(line_productivity[[#This Row],[End time]]&lt;line_productivity[[#This Row],[Start Time]],((line_productivity[[#This Row],[End time]]+1)-line_productivity[[#This Row],[Start Time]])*24,(line_productivity[[#This Row],[End time]]-line_productivity[[#This Row],[Start Time]])*24)</f>
        <v>1.0000000000000004</v>
      </c>
      <c r="L956" s="9">
        <f>MAX(0,line_productivity[[#This Row],[working hours3]]-line_productivity[[#This Row],[total downtime in hr2]])</f>
        <v>0.84000000000000041</v>
      </c>
      <c r="M956" s="13">
        <f>IF(line_productivity[[#This Row],[Total downtime in min]]&gt;85,85,line_productivity[[#This Row],[Total downtime in min]])</f>
        <v>9.6</v>
      </c>
      <c r="N956" s="9">
        <f>line_productivity[[#This Row],[total downtime in min 2]]/60</f>
        <v>0.16</v>
      </c>
      <c r="O956" s="9">
        <f>IF(line_productivity[[#This Row],[total downtime in hrs]]&gt;line_productivity[[#This Row],[working hours of operator]],line_productivity[[#This Row],[working hours of operator]],line_productivity[[#This Row],[total downtime in hrs]])</f>
        <v>0.16</v>
      </c>
      <c r="P956"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57" spans="1:16" x14ac:dyDescent="0.25">
      <c r="A957" s="10">
        <v>45767</v>
      </c>
      <c r="B957" t="s">
        <v>18</v>
      </c>
      <c r="C957" s="8">
        <v>423066</v>
      </c>
      <c r="D957" t="s">
        <v>47</v>
      </c>
      <c r="E957" s="26" t="s">
        <v>1703</v>
      </c>
      <c r="F957" s="25" t="s">
        <v>1704</v>
      </c>
      <c r="G957" s="13">
        <v>1</v>
      </c>
      <c r="H957" s="13">
        <f>line_downtime[[#This Row],[total downtime in mins]]</f>
        <v>13.8</v>
      </c>
      <c r="I957" s="19">
        <f>line_productivity[[#This Row],[End time]]-line_productivity[[#This Row],[Start Time]]</f>
        <v>4.1666666666666685E-2</v>
      </c>
      <c r="J957" t="str">
        <f t="shared" si="14"/>
        <v>Morning Shift</v>
      </c>
      <c r="K957" s="9">
        <f>IF(line_productivity[[#This Row],[End time]]&lt;line_productivity[[#This Row],[Start Time]],((line_productivity[[#This Row],[End time]]+1)-line_productivity[[#This Row],[Start Time]])*24,(line_productivity[[#This Row],[End time]]-line_productivity[[#This Row],[Start Time]])*24)</f>
        <v>1.0000000000000004</v>
      </c>
      <c r="L957" s="9">
        <f>MAX(0,line_productivity[[#This Row],[working hours3]]-line_productivity[[#This Row],[total downtime in hr2]])</f>
        <v>0.77000000000000046</v>
      </c>
      <c r="M957" s="13">
        <f>IF(line_productivity[[#This Row],[Total downtime in min]]&gt;85,85,line_productivity[[#This Row],[Total downtime in min]])</f>
        <v>13.8</v>
      </c>
      <c r="N957" s="9">
        <f>line_productivity[[#This Row],[total downtime in min 2]]/60</f>
        <v>0.23</v>
      </c>
      <c r="O957" s="9">
        <f>IF(line_productivity[[#This Row],[total downtime in hrs]]&gt;line_productivity[[#This Row],[working hours of operator]],line_productivity[[#This Row],[working hours of operator]],line_productivity[[#This Row],[total downtime in hrs]])</f>
        <v>0.23</v>
      </c>
      <c r="P957"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58" spans="1:16" x14ac:dyDescent="0.25">
      <c r="A958" s="10">
        <v>45767</v>
      </c>
      <c r="B958" t="s">
        <v>22</v>
      </c>
      <c r="C958" s="8">
        <v>423067</v>
      </c>
      <c r="D958" t="s">
        <v>48</v>
      </c>
      <c r="E958" s="26" t="s">
        <v>1705</v>
      </c>
      <c r="F958" s="25" t="s">
        <v>1706</v>
      </c>
      <c r="G958" s="13">
        <v>1</v>
      </c>
      <c r="H958" s="13">
        <f>line_downtime[[#This Row],[total downtime in mins]]</f>
        <v>70.2</v>
      </c>
      <c r="I958" s="19">
        <f>line_productivity[[#This Row],[End time]]-line_productivity[[#This Row],[Start Time]]</f>
        <v>4.1666666666666685E-2</v>
      </c>
      <c r="J958" t="str">
        <f t="shared" si="14"/>
        <v>Morning Shift</v>
      </c>
      <c r="K958" s="9">
        <f>IF(line_productivity[[#This Row],[End time]]&lt;line_productivity[[#This Row],[Start Time]],((line_productivity[[#This Row],[End time]]+1)-line_productivity[[#This Row],[Start Time]])*24,(line_productivity[[#This Row],[End time]]-line_productivity[[#This Row],[Start Time]])*24)</f>
        <v>1.0000000000000004</v>
      </c>
      <c r="L958" s="9">
        <f>MAX(0,line_productivity[[#This Row],[working hours3]]-line_productivity[[#This Row],[total downtime in hr2]])</f>
        <v>0.80000000000000049</v>
      </c>
      <c r="M958" s="13">
        <f>IF(line_productivity[[#This Row],[Total downtime in min]]&gt;85,85,line_productivity[[#This Row],[Total downtime in min]])</f>
        <v>70.2</v>
      </c>
      <c r="N958" s="9">
        <f>line_productivity[[#This Row],[total downtime in min 2]]/60</f>
        <v>1.1700000000000002</v>
      </c>
      <c r="O958" s="9">
        <f>IF(line_productivity[[#This Row],[total downtime in hrs]]&gt;line_productivity[[#This Row],[working hours of operator]],line_productivity[[#This Row],[working hours of operator]],line_productivity[[#This Row],[total downtime in hrs]])</f>
        <v>1.0000000000000004</v>
      </c>
      <c r="P958"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59" spans="1:16" x14ac:dyDescent="0.25">
      <c r="A959" s="10">
        <v>45767</v>
      </c>
      <c r="B959" t="s">
        <v>22</v>
      </c>
      <c r="C959" s="8">
        <v>423068</v>
      </c>
      <c r="D959" t="s">
        <v>44</v>
      </c>
      <c r="E959" s="26" t="s">
        <v>1707</v>
      </c>
      <c r="F959" s="25" t="s">
        <v>1708</v>
      </c>
      <c r="G959" s="13">
        <v>1</v>
      </c>
      <c r="H959" s="13">
        <f>line_downtime[[#This Row],[total downtime in mins]]</f>
        <v>29.4</v>
      </c>
      <c r="I959" s="19">
        <f>line_productivity[[#This Row],[End time]]-line_productivity[[#This Row],[Start Time]]</f>
        <v>4.166666666666663E-2</v>
      </c>
      <c r="J959" t="str">
        <f t="shared" si="14"/>
        <v>Evening Shift</v>
      </c>
      <c r="K959" s="9">
        <f>IF(line_productivity[[#This Row],[End time]]&lt;line_productivity[[#This Row],[Start Time]],((line_productivity[[#This Row],[End time]]+1)-line_productivity[[#This Row],[Start Time]])*24,(line_productivity[[#This Row],[End time]]-line_productivity[[#This Row],[Start Time]])*24)</f>
        <v>0.99999999999999911</v>
      </c>
      <c r="L959" s="9">
        <f>MAX(0,line_productivity[[#This Row],[working hours3]]-line_productivity[[#This Row],[total downtime in hr2]])</f>
        <v>0.50999999999999912</v>
      </c>
      <c r="M959" s="13">
        <f>IF(line_productivity[[#This Row],[Total downtime in min]]&gt;85,85,line_productivity[[#This Row],[Total downtime in min]])</f>
        <v>29.4</v>
      </c>
      <c r="N959" s="9">
        <f>line_productivity[[#This Row],[total downtime in min 2]]/60</f>
        <v>0.49</v>
      </c>
      <c r="O959" s="9">
        <f>IF(line_productivity[[#This Row],[total downtime in hrs]]&gt;line_productivity[[#This Row],[working hours of operator]],line_productivity[[#This Row],[working hours of operator]],line_productivity[[#This Row],[total downtime in hrs]])</f>
        <v>0.49</v>
      </c>
      <c r="P95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60" spans="1:16" x14ac:dyDescent="0.25">
      <c r="A960" s="10">
        <v>45768</v>
      </c>
      <c r="B960" t="s">
        <v>23</v>
      </c>
      <c r="C960" s="8">
        <v>423069</v>
      </c>
      <c r="D960" t="s">
        <v>46</v>
      </c>
      <c r="E960" s="26" t="s">
        <v>126</v>
      </c>
      <c r="F960" s="25" t="s">
        <v>1684</v>
      </c>
      <c r="G960" s="13">
        <v>1.6333333333333331</v>
      </c>
      <c r="H960" s="13">
        <f>line_downtime[[#This Row],[total downtime in mins]]</f>
        <v>22.8</v>
      </c>
      <c r="I960" s="19">
        <f>line_productivity[[#This Row],[End time]]-line_productivity[[#This Row],[Start Time]]</f>
        <v>6.8055555555555591E-2</v>
      </c>
      <c r="J960" t="str">
        <f t="shared" si="14"/>
        <v>Morning Shift</v>
      </c>
      <c r="K960" s="9">
        <f>IF(line_productivity[[#This Row],[End time]]&lt;line_productivity[[#This Row],[Start Time]],((line_productivity[[#This Row],[End time]]+1)-line_productivity[[#This Row],[Start Time]])*24,(line_productivity[[#This Row],[End time]]-line_productivity[[#This Row],[Start Time]])*24)</f>
        <v>1.6333333333333342</v>
      </c>
      <c r="L960" s="9">
        <f>MAX(0,line_productivity[[#This Row],[working hours3]]-line_productivity[[#This Row],[total downtime in hr2]])</f>
        <v>1.2533333333333343</v>
      </c>
      <c r="M960" s="13">
        <f>IF(line_productivity[[#This Row],[Total downtime in min]]&gt;85,85,line_productivity[[#This Row],[Total downtime in min]])</f>
        <v>22.8</v>
      </c>
      <c r="N960" s="9">
        <f>line_productivity[[#This Row],[total downtime in min 2]]/60</f>
        <v>0.38</v>
      </c>
      <c r="O960" s="9">
        <f>IF(line_productivity[[#This Row],[total downtime in hrs]]&gt;line_productivity[[#This Row],[working hours of operator]],line_productivity[[#This Row],[working hours of operator]],line_productivity[[#This Row],[total downtime in hrs]])</f>
        <v>0.38</v>
      </c>
      <c r="P960"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61" spans="1:16" x14ac:dyDescent="0.25">
      <c r="A961" s="10">
        <v>45768</v>
      </c>
      <c r="B961" t="s">
        <v>19</v>
      </c>
      <c r="C961" s="8">
        <v>423070</v>
      </c>
      <c r="D961" t="s">
        <v>47</v>
      </c>
      <c r="E961" s="26" t="s">
        <v>1709</v>
      </c>
      <c r="F961" s="25" t="s">
        <v>1710</v>
      </c>
      <c r="G961" s="13">
        <v>1</v>
      </c>
      <c r="H961" s="13">
        <f>line_downtime[[#This Row],[total downtime in mins]]</f>
        <v>59.400000000000006</v>
      </c>
      <c r="I961" s="19">
        <f>line_productivity[[#This Row],[End time]]-line_productivity[[#This Row],[Start Time]]</f>
        <v>4.1666666666666685E-2</v>
      </c>
      <c r="J961" t="str">
        <f t="shared" si="14"/>
        <v>Morning Shift</v>
      </c>
      <c r="K961" s="9">
        <f>IF(line_productivity[[#This Row],[End time]]&lt;line_productivity[[#This Row],[Start Time]],((line_productivity[[#This Row],[End time]]+1)-line_productivity[[#This Row],[Start Time]])*24,(line_productivity[[#This Row],[End time]]-line_productivity[[#This Row],[Start Time]])*24)</f>
        <v>1.0000000000000004</v>
      </c>
      <c r="L961" s="9">
        <f>MAX(0,line_productivity[[#This Row],[working hours3]]-line_productivity[[#This Row],[total downtime in hr2]])</f>
        <v>1.0000000000000342E-2</v>
      </c>
      <c r="M961" s="13">
        <f>IF(line_productivity[[#This Row],[Total downtime in min]]&gt;85,85,line_productivity[[#This Row],[Total downtime in min]])</f>
        <v>59.400000000000006</v>
      </c>
      <c r="N961" s="9">
        <f>line_productivity[[#This Row],[total downtime in min 2]]/60</f>
        <v>0.9900000000000001</v>
      </c>
      <c r="O961" s="9">
        <f>IF(line_productivity[[#This Row],[total downtime in hrs]]&gt;line_productivity[[#This Row],[working hours of operator]],line_productivity[[#This Row],[working hours of operator]],line_productivity[[#This Row],[total downtime in hrs]])</f>
        <v>0.9900000000000001</v>
      </c>
      <c r="P961"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62" spans="1:16" x14ac:dyDescent="0.25">
      <c r="A962" s="10">
        <v>45768</v>
      </c>
      <c r="B962" t="s">
        <v>22</v>
      </c>
      <c r="C962" s="8">
        <v>423071</v>
      </c>
      <c r="D962" t="s">
        <v>51</v>
      </c>
      <c r="E962" s="26" t="s">
        <v>1711</v>
      </c>
      <c r="F962" s="25" t="s">
        <v>1712</v>
      </c>
      <c r="G962" s="13">
        <v>1</v>
      </c>
      <c r="H962" s="13">
        <f>line_downtime[[#This Row],[total downtime in mins]]</f>
        <v>49.800000000000004</v>
      </c>
      <c r="I962" s="19">
        <f>line_productivity[[#This Row],[End time]]-line_productivity[[#This Row],[Start Time]]</f>
        <v>4.166666666666663E-2</v>
      </c>
      <c r="J962" t="str">
        <f t="shared" ref="J962:J1025" si="15">IF(HOUR(E962)&lt;12, "Morning Shift", "Evening Shift")</f>
        <v>Evening Shift</v>
      </c>
      <c r="K962" s="9">
        <f>IF(line_productivity[[#This Row],[End time]]&lt;line_productivity[[#This Row],[Start Time]],((line_productivity[[#This Row],[End time]]+1)-line_productivity[[#This Row],[Start Time]])*24,(line_productivity[[#This Row],[End time]]-line_productivity[[#This Row],[Start Time]])*24)</f>
        <v>0.99999999999999911</v>
      </c>
      <c r="L962" s="9">
        <f>MAX(0,line_productivity[[#This Row],[working hours3]]-line_productivity[[#This Row],[total downtime in hr2]])</f>
        <v>0.16999999999999904</v>
      </c>
      <c r="M962" s="13">
        <f>IF(line_productivity[[#This Row],[Total downtime in min]]&gt;85,85,line_productivity[[#This Row],[Total downtime in min]])</f>
        <v>49.800000000000004</v>
      </c>
      <c r="N962" s="9">
        <f>line_productivity[[#This Row],[total downtime in min 2]]/60</f>
        <v>0.83000000000000007</v>
      </c>
      <c r="O962" s="9">
        <f>IF(line_productivity[[#This Row],[total downtime in hrs]]&gt;line_productivity[[#This Row],[working hours of operator]],line_productivity[[#This Row],[working hours of operator]],line_productivity[[#This Row],[total downtime in hrs]])</f>
        <v>0.83000000000000007</v>
      </c>
      <c r="P962"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63" spans="1:16" x14ac:dyDescent="0.25">
      <c r="A963" s="10">
        <v>45768</v>
      </c>
      <c r="B963" t="s">
        <v>19</v>
      </c>
      <c r="C963" s="8">
        <v>423072</v>
      </c>
      <c r="D963" t="s">
        <v>51</v>
      </c>
      <c r="E963" s="26" t="s">
        <v>1713</v>
      </c>
      <c r="F963" s="25" t="s">
        <v>1714</v>
      </c>
      <c r="G963" s="13">
        <v>1</v>
      </c>
      <c r="H963" s="13">
        <f>line_downtime[[#This Row],[total downtime in mins]]</f>
        <v>22.799999999999997</v>
      </c>
      <c r="I963" s="19">
        <f>line_productivity[[#This Row],[End time]]-line_productivity[[#This Row],[Start Time]]</f>
        <v>4.1666666666666741E-2</v>
      </c>
      <c r="J963" t="str">
        <f t="shared" si="15"/>
        <v>Evening Shift</v>
      </c>
      <c r="K963" s="9">
        <f>IF(line_productivity[[#This Row],[End time]]&lt;line_productivity[[#This Row],[Start Time]],((line_productivity[[#This Row],[End time]]+1)-line_productivity[[#This Row],[Start Time]])*24,(line_productivity[[#This Row],[End time]]-line_productivity[[#This Row],[Start Time]])*24)</f>
        <v>1.0000000000000018</v>
      </c>
      <c r="L963" s="9">
        <f>MAX(0,line_productivity[[#This Row],[working hours3]]-line_productivity[[#This Row],[total downtime in hr2]])</f>
        <v>0.62000000000000188</v>
      </c>
      <c r="M963" s="13">
        <f>IF(line_productivity[[#This Row],[Total downtime in min]]&gt;85,85,line_productivity[[#This Row],[Total downtime in min]])</f>
        <v>22.799999999999997</v>
      </c>
      <c r="N963" s="9">
        <f>line_productivity[[#This Row],[total downtime in min 2]]/60</f>
        <v>0.37999999999999995</v>
      </c>
      <c r="O963" s="9">
        <f>IF(line_productivity[[#This Row],[total downtime in hrs]]&gt;line_productivity[[#This Row],[working hours of operator]],line_productivity[[#This Row],[working hours of operator]],line_productivity[[#This Row],[total downtime in hrs]])</f>
        <v>0.37999999999999995</v>
      </c>
      <c r="P963"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964" spans="1:16" x14ac:dyDescent="0.25">
      <c r="A964" s="10">
        <v>45769</v>
      </c>
      <c r="B964" t="s">
        <v>18</v>
      </c>
      <c r="C964" s="8">
        <v>423073</v>
      </c>
      <c r="D964" t="s">
        <v>51</v>
      </c>
      <c r="E964" s="26" t="s">
        <v>126</v>
      </c>
      <c r="F964" s="25" t="s">
        <v>1659</v>
      </c>
      <c r="G964" s="13">
        <v>1</v>
      </c>
      <c r="H964" s="13">
        <f>line_downtime[[#This Row],[total downtime in mins]]</f>
        <v>24</v>
      </c>
      <c r="I964" s="19">
        <f>line_productivity[[#This Row],[End time]]-line_productivity[[#This Row],[Start Time]]</f>
        <v>4.1666666666666685E-2</v>
      </c>
      <c r="J964" t="str">
        <f t="shared" si="15"/>
        <v>Morning Shift</v>
      </c>
      <c r="K964" s="9">
        <f>IF(line_productivity[[#This Row],[End time]]&lt;line_productivity[[#This Row],[Start Time]],((line_productivity[[#This Row],[End time]]+1)-line_productivity[[#This Row],[Start Time]])*24,(line_productivity[[#This Row],[End time]]-line_productivity[[#This Row],[Start Time]])*24)</f>
        <v>1.0000000000000004</v>
      </c>
      <c r="L964" s="9">
        <f>MAX(0,line_productivity[[#This Row],[working hours3]]-line_productivity[[#This Row],[total downtime in hr2]])</f>
        <v>0.60000000000000042</v>
      </c>
      <c r="M964" s="13">
        <f>IF(line_productivity[[#This Row],[Total downtime in min]]&gt;85,85,line_productivity[[#This Row],[Total downtime in min]])</f>
        <v>24</v>
      </c>
      <c r="N964" s="9">
        <f>line_productivity[[#This Row],[total downtime in min 2]]/60</f>
        <v>0.4</v>
      </c>
      <c r="O964" s="9">
        <f>IF(line_productivity[[#This Row],[total downtime in hrs]]&gt;line_productivity[[#This Row],[working hours of operator]],line_productivity[[#This Row],[working hours of operator]],line_productivity[[#This Row],[total downtime in hrs]])</f>
        <v>0.4</v>
      </c>
      <c r="P964"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65" spans="1:16" x14ac:dyDescent="0.25">
      <c r="A965" s="10">
        <v>45769</v>
      </c>
      <c r="B965" t="s">
        <v>18</v>
      </c>
      <c r="C965" s="8">
        <v>423074</v>
      </c>
      <c r="D965" t="s">
        <v>51</v>
      </c>
      <c r="E965" s="26" t="s">
        <v>1715</v>
      </c>
      <c r="F965" s="25" t="s">
        <v>1716</v>
      </c>
      <c r="G965" s="13">
        <v>1</v>
      </c>
      <c r="H965" s="13">
        <f>line_downtime[[#This Row],[total downtime in mins]]</f>
        <v>28.2</v>
      </c>
      <c r="I965" s="19">
        <f>line_productivity[[#This Row],[End time]]-line_productivity[[#This Row],[Start Time]]</f>
        <v>4.1666666666666685E-2</v>
      </c>
      <c r="J965" t="str">
        <f t="shared" si="15"/>
        <v>Morning Shift</v>
      </c>
      <c r="K965" s="9">
        <f>IF(line_productivity[[#This Row],[End time]]&lt;line_productivity[[#This Row],[Start Time]],((line_productivity[[#This Row],[End time]]+1)-line_productivity[[#This Row],[Start Time]])*24,(line_productivity[[#This Row],[End time]]-line_productivity[[#This Row],[Start Time]])*24)</f>
        <v>1.0000000000000004</v>
      </c>
      <c r="L965" s="9">
        <f>MAX(0,line_productivity[[#This Row],[working hours3]]-line_productivity[[#This Row],[total downtime in hr2]])</f>
        <v>0.53000000000000047</v>
      </c>
      <c r="M965" s="13">
        <f>IF(line_productivity[[#This Row],[Total downtime in min]]&gt;85,85,line_productivity[[#This Row],[Total downtime in min]])</f>
        <v>28.2</v>
      </c>
      <c r="N965" s="9">
        <f>line_productivity[[#This Row],[total downtime in min 2]]/60</f>
        <v>0.47</v>
      </c>
      <c r="O965" s="9">
        <f>IF(line_productivity[[#This Row],[total downtime in hrs]]&gt;line_productivity[[#This Row],[working hours of operator]],line_productivity[[#This Row],[working hours of operator]],line_productivity[[#This Row],[total downtime in hrs]])</f>
        <v>0.47</v>
      </c>
      <c r="P965"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66" spans="1:16" x14ac:dyDescent="0.25">
      <c r="A966" s="10">
        <v>45769</v>
      </c>
      <c r="B966" t="s">
        <v>23</v>
      </c>
      <c r="C966" s="8">
        <v>423075</v>
      </c>
      <c r="D966" t="s">
        <v>43</v>
      </c>
      <c r="E966" s="26" t="s">
        <v>1717</v>
      </c>
      <c r="F966" s="25" t="s">
        <v>1718</v>
      </c>
      <c r="G966" s="13">
        <v>1.6333333333333331</v>
      </c>
      <c r="H966" s="13">
        <f>line_downtime[[#This Row],[total downtime in mins]]</f>
        <v>10.799999999999999</v>
      </c>
      <c r="I966" s="19">
        <f>line_productivity[[#This Row],[End time]]-line_productivity[[#This Row],[Start Time]]</f>
        <v>6.8055555555555591E-2</v>
      </c>
      <c r="J966" t="str">
        <f t="shared" si="15"/>
        <v>Morning Shift</v>
      </c>
      <c r="K966" s="9">
        <f>IF(line_productivity[[#This Row],[End time]]&lt;line_productivity[[#This Row],[Start Time]],((line_productivity[[#This Row],[End time]]+1)-line_productivity[[#This Row],[Start Time]])*24,(line_productivity[[#This Row],[End time]]-line_productivity[[#This Row],[Start Time]])*24)</f>
        <v>1.6333333333333342</v>
      </c>
      <c r="L966" s="9">
        <f>MAX(0,line_productivity[[#This Row],[working hours3]]-line_productivity[[#This Row],[total downtime in hr2]])</f>
        <v>1.4533333333333343</v>
      </c>
      <c r="M966" s="13">
        <f>IF(line_productivity[[#This Row],[Total downtime in min]]&gt;85,85,line_productivity[[#This Row],[Total downtime in min]])</f>
        <v>10.799999999999999</v>
      </c>
      <c r="N966" s="9">
        <f>line_productivity[[#This Row],[total downtime in min 2]]/60</f>
        <v>0.18</v>
      </c>
      <c r="O966" s="9">
        <f>IF(line_productivity[[#This Row],[total downtime in hrs]]&gt;line_productivity[[#This Row],[working hours of operator]],line_productivity[[#This Row],[working hours of operator]],line_productivity[[#This Row],[total downtime in hrs]])</f>
        <v>0.18</v>
      </c>
      <c r="P966"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67" spans="1:16" x14ac:dyDescent="0.25">
      <c r="A967" s="10">
        <v>45769</v>
      </c>
      <c r="B967" t="s">
        <v>20</v>
      </c>
      <c r="C967" s="8">
        <v>423076</v>
      </c>
      <c r="D967" t="s">
        <v>51</v>
      </c>
      <c r="E967" s="26" t="s">
        <v>1719</v>
      </c>
      <c r="F967" s="25" t="s">
        <v>1720</v>
      </c>
      <c r="G967" s="13">
        <v>1</v>
      </c>
      <c r="H967" s="13">
        <f>line_downtime[[#This Row],[total downtime in mins]]</f>
        <v>97.8</v>
      </c>
      <c r="I967" s="19">
        <f>line_productivity[[#This Row],[End time]]-line_productivity[[#This Row],[Start Time]]</f>
        <v>4.166666666666663E-2</v>
      </c>
      <c r="J967" t="str">
        <f t="shared" si="15"/>
        <v>Evening Shift</v>
      </c>
      <c r="K967" s="9">
        <f>IF(line_productivity[[#This Row],[End time]]&lt;line_productivity[[#This Row],[Start Time]],((line_productivity[[#This Row],[End time]]+1)-line_productivity[[#This Row],[Start Time]])*24,(line_productivity[[#This Row],[End time]]-line_productivity[[#This Row],[Start Time]])*24)</f>
        <v>0.99999999999999911</v>
      </c>
      <c r="L967" s="9">
        <f>MAX(0,line_productivity[[#This Row],[working hours3]]-line_productivity[[#This Row],[total downtime in hr2]])</f>
        <v>0.79999999999999938</v>
      </c>
      <c r="M967" s="13">
        <f>IF(line_productivity[[#This Row],[Total downtime in min]]&gt;85,85,line_productivity[[#This Row],[Total downtime in min]])</f>
        <v>85</v>
      </c>
      <c r="N967" s="9">
        <f>line_productivity[[#This Row],[total downtime in min 2]]/60</f>
        <v>1.4166666666666667</v>
      </c>
      <c r="O967" s="9">
        <f>IF(line_productivity[[#This Row],[total downtime in hrs]]&gt;line_productivity[[#This Row],[working hours of operator]],line_productivity[[#This Row],[working hours of operator]],line_productivity[[#This Row],[total downtime in hrs]])</f>
        <v>0.99999999999999911</v>
      </c>
      <c r="P967" s="9">
        <f>IF(line_productivity[[#This Row],[working hours of operator]]=line_productivity[[#This Row],[total downtime in hr2]],(line_productivity[[#This Row],[working hours of operator]]+line_productivity[[#This Row],[total downtime in hr2]])*0.9,line_productivity[[#This Row],[working hours of operator]])</f>
        <v>1.7999999999999985</v>
      </c>
    </row>
    <row r="968" spans="1:16" x14ac:dyDescent="0.25">
      <c r="A968" s="10">
        <v>45770</v>
      </c>
      <c r="B968" t="s">
        <v>23</v>
      </c>
      <c r="C968" s="8">
        <v>423077</v>
      </c>
      <c r="D968" t="s">
        <v>51</v>
      </c>
      <c r="E968" s="26" t="s">
        <v>126</v>
      </c>
      <c r="F968" s="25" t="s">
        <v>1684</v>
      </c>
      <c r="G968" s="13">
        <v>1.6333333333333331</v>
      </c>
      <c r="H968" s="13">
        <f>line_downtime[[#This Row],[total downtime in mins]]</f>
        <v>43.8</v>
      </c>
      <c r="I968" s="19">
        <f>line_productivity[[#This Row],[End time]]-line_productivity[[#This Row],[Start Time]]</f>
        <v>6.8055555555555591E-2</v>
      </c>
      <c r="J968" t="str">
        <f t="shared" si="15"/>
        <v>Morning Shift</v>
      </c>
      <c r="K968" s="9">
        <f>IF(line_productivity[[#This Row],[End time]]&lt;line_productivity[[#This Row],[Start Time]],((line_productivity[[#This Row],[End time]]+1)-line_productivity[[#This Row],[Start Time]])*24,(line_productivity[[#This Row],[End time]]-line_productivity[[#This Row],[Start Time]])*24)</f>
        <v>1.6333333333333342</v>
      </c>
      <c r="L968" s="9">
        <f>MAX(0,line_productivity[[#This Row],[working hours3]]-line_productivity[[#This Row],[total downtime in hr2]])</f>
        <v>0.90333333333333421</v>
      </c>
      <c r="M968" s="13">
        <f>IF(line_productivity[[#This Row],[Total downtime in min]]&gt;85,85,line_productivity[[#This Row],[Total downtime in min]])</f>
        <v>43.8</v>
      </c>
      <c r="N968" s="9">
        <f>line_productivity[[#This Row],[total downtime in min 2]]/60</f>
        <v>0.73</v>
      </c>
      <c r="O968" s="9">
        <f>IF(line_productivity[[#This Row],[total downtime in hrs]]&gt;line_productivity[[#This Row],[working hours of operator]],line_productivity[[#This Row],[working hours of operator]],line_productivity[[#This Row],[total downtime in hrs]])</f>
        <v>0.73</v>
      </c>
      <c r="P968"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969" spans="1:16" x14ac:dyDescent="0.25">
      <c r="A969" s="10">
        <v>45770</v>
      </c>
      <c r="B969" t="s">
        <v>18</v>
      </c>
      <c r="C969" s="8">
        <v>423078</v>
      </c>
      <c r="D969" t="s">
        <v>49</v>
      </c>
      <c r="E969" s="26" t="s">
        <v>1721</v>
      </c>
      <c r="F969" s="25" t="s">
        <v>1722</v>
      </c>
      <c r="G969" s="13">
        <v>1</v>
      </c>
      <c r="H969" s="13">
        <f>line_downtime[[#This Row],[total downtime in mins]]</f>
        <v>12</v>
      </c>
      <c r="I969" s="19">
        <f>line_productivity[[#This Row],[End time]]-line_productivity[[#This Row],[Start Time]]</f>
        <v>4.1666666666666685E-2</v>
      </c>
      <c r="J969" t="str">
        <f t="shared" si="15"/>
        <v>Morning Shift</v>
      </c>
      <c r="K969" s="9">
        <f>IF(line_productivity[[#This Row],[End time]]&lt;line_productivity[[#This Row],[Start Time]],((line_productivity[[#This Row],[End time]]+1)-line_productivity[[#This Row],[Start Time]])*24,(line_productivity[[#This Row],[End time]]-line_productivity[[#This Row],[Start Time]])*24)</f>
        <v>1.0000000000000004</v>
      </c>
      <c r="L969" s="9">
        <f>MAX(0,line_productivity[[#This Row],[working hours3]]-line_productivity[[#This Row],[total downtime in hr2]])</f>
        <v>0.80000000000000049</v>
      </c>
      <c r="M969" s="13">
        <f>IF(line_productivity[[#This Row],[Total downtime in min]]&gt;85,85,line_productivity[[#This Row],[Total downtime in min]])</f>
        <v>12</v>
      </c>
      <c r="N969" s="9">
        <f>line_productivity[[#This Row],[total downtime in min 2]]/60</f>
        <v>0.2</v>
      </c>
      <c r="O969" s="9">
        <f>IF(line_productivity[[#This Row],[total downtime in hrs]]&gt;line_productivity[[#This Row],[working hours of operator]],line_productivity[[#This Row],[working hours of operator]],line_productivity[[#This Row],[total downtime in hrs]])</f>
        <v>0.2</v>
      </c>
      <c r="P969"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70" spans="1:16" x14ac:dyDescent="0.25">
      <c r="A970" s="10">
        <v>45770</v>
      </c>
      <c r="B970" t="s">
        <v>19</v>
      </c>
      <c r="C970" s="8">
        <v>423079</v>
      </c>
      <c r="D970" t="s">
        <v>52</v>
      </c>
      <c r="E970" s="26" t="s">
        <v>1723</v>
      </c>
      <c r="F970" s="25" t="s">
        <v>1724</v>
      </c>
      <c r="G970" s="13">
        <v>1</v>
      </c>
      <c r="H970" s="13">
        <f>line_downtime[[#This Row],[total downtime in mins]]</f>
        <v>93</v>
      </c>
      <c r="I970" s="19">
        <f>line_productivity[[#This Row],[End time]]-line_productivity[[#This Row],[Start Time]]</f>
        <v>4.166666666666663E-2</v>
      </c>
      <c r="J970" t="str">
        <f t="shared" si="15"/>
        <v>Morning Shift</v>
      </c>
      <c r="K970" s="9">
        <f>IF(line_productivity[[#This Row],[End time]]&lt;line_productivity[[#This Row],[Start Time]],((line_productivity[[#This Row],[End time]]+1)-line_productivity[[#This Row],[Start Time]])*24,(line_productivity[[#This Row],[End time]]-line_productivity[[#This Row],[Start Time]])*24)</f>
        <v>0.99999999999999911</v>
      </c>
      <c r="L970" s="9">
        <f>MAX(0,line_productivity[[#This Row],[working hours3]]-line_productivity[[#This Row],[total downtime in hr2]])</f>
        <v>0.79999999999999938</v>
      </c>
      <c r="M970" s="13">
        <f>IF(line_productivity[[#This Row],[Total downtime in min]]&gt;85,85,line_productivity[[#This Row],[Total downtime in min]])</f>
        <v>85</v>
      </c>
      <c r="N970" s="9">
        <f>line_productivity[[#This Row],[total downtime in min 2]]/60</f>
        <v>1.4166666666666667</v>
      </c>
      <c r="O970" s="9">
        <f>IF(line_productivity[[#This Row],[total downtime in hrs]]&gt;line_productivity[[#This Row],[working hours of operator]],line_productivity[[#This Row],[working hours of operator]],line_productivity[[#This Row],[total downtime in hrs]])</f>
        <v>0.99999999999999911</v>
      </c>
      <c r="P970" s="9">
        <f>IF(line_productivity[[#This Row],[working hours of operator]]=line_productivity[[#This Row],[total downtime in hr2]],(line_productivity[[#This Row],[working hours of operator]]+line_productivity[[#This Row],[total downtime in hr2]])*0.9,line_productivity[[#This Row],[working hours of operator]])</f>
        <v>1.7999999999999985</v>
      </c>
    </row>
    <row r="971" spans="1:16" x14ac:dyDescent="0.25">
      <c r="A971" s="10">
        <v>45770</v>
      </c>
      <c r="B971" t="s">
        <v>23</v>
      </c>
      <c r="C971" s="8">
        <v>423080</v>
      </c>
      <c r="D971" t="s">
        <v>45</v>
      </c>
      <c r="E971" s="26" t="s">
        <v>1725</v>
      </c>
      <c r="F971" s="25" t="s">
        <v>1726</v>
      </c>
      <c r="G971" s="13">
        <v>1.6333333333333331</v>
      </c>
      <c r="H971" s="13">
        <f>line_downtime[[#This Row],[total downtime in mins]]</f>
        <v>28.799999999999997</v>
      </c>
      <c r="I971" s="19">
        <f>line_productivity[[#This Row],[End time]]-line_productivity[[#This Row],[Start Time]]</f>
        <v>6.8055555555555536E-2</v>
      </c>
      <c r="J971" t="str">
        <f t="shared" si="15"/>
        <v>Evening Shift</v>
      </c>
      <c r="K971" s="9">
        <f>IF(line_productivity[[#This Row],[End time]]&lt;line_productivity[[#This Row],[Start Time]],((line_productivity[[#This Row],[End time]]+1)-line_productivity[[#This Row],[Start Time]])*24,(line_productivity[[#This Row],[End time]]-line_productivity[[#This Row],[Start Time]])*24)</f>
        <v>1.6333333333333329</v>
      </c>
      <c r="L971" s="9">
        <f>MAX(0,line_productivity[[#This Row],[working hours3]]-line_productivity[[#This Row],[total downtime in hr2]])</f>
        <v>1.1533333333333329</v>
      </c>
      <c r="M971" s="13">
        <f>IF(line_productivity[[#This Row],[Total downtime in min]]&gt;85,85,line_productivity[[#This Row],[Total downtime in min]])</f>
        <v>28.799999999999997</v>
      </c>
      <c r="N971" s="9">
        <f>line_productivity[[#This Row],[total downtime in min 2]]/60</f>
        <v>0.47999999999999993</v>
      </c>
      <c r="O971" s="9">
        <f>IF(line_productivity[[#This Row],[total downtime in hrs]]&gt;line_productivity[[#This Row],[working hours of operator]],line_productivity[[#This Row],[working hours of operator]],line_productivity[[#This Row],[total downtime in hrs]])</f>
        <v>0.47999999999999993</v>
      </c>
      <c r="P971"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72" spans="1:16" x14ac:dyDescent="0.25">
      <c r="A972" s="10">
        <v>45771</v>
      </c>
      <c r="B972" t="s">
        <v>21</v>
      </c>
      <c r="C972" s="8">
        <v>423081</v>
      </c>
      <c r="D972" t="s">
        <v>47</v>
      </c>
      <c r="E972" s="26" t="s">
        <v>126</v>
      </c>
      <c r="F972" s="25" t="s">
        <v>1659</v>
      </c>
      <c r="G972" s="13">
        <v>1</v>
      </c>
      <c r="H972" s="13">
        <f>line_downtime[[#This Row],[total downtime in mins]]</f>
        <v>60.6</v>
      </c>
      <c r="I972" s="19">
        <f>line_productivity[[#This Row],[End time]]-line_productivity[[#This Row],[Start Time]]</f>
        <v>4.1666666666666685E-2</v>
      </c>
      <c r="J972" t="str">
        <f t="shared" si="15"/>
        <v>Morning Shift</v>
      </c>
      <c r="K972" s="9">
        <f>IF(line_productivity[[#This Row],[End time]]&lt;line_productivity[[#This Row],[Start Time]],((line_productivity[[#This Row],[End time]]+1)-line_productivity[[#This Row],[Start Time]])*24,(line_productivity[[#This Row],[End time]]-line_productivity[[#This Row],[Start Time]])*24)</f>
        <v>1.0000000000000004</v>
      </c>
      <c r="L972" s="9">
        <f>MAX(0,line_productivity[[#This Row],[working hours3]]-line_productivity[[#This Row],[total downtime in hr2]])</f>
        <v>0.80000000000000049</v>
      </c>
      <c r="M972" s="13">
        <f>IF(line_productivity[[#This Row],[Total downtime in min]]&gt;85,85,line_productivity[[#This Row],[Total downtime in min]])</f>
        <v>60.6</v>
      </c>
      <c r="N972" s="9">
        <f>line_productivity[[#This Row],[total downtime in min 2]]/60</f>
        <v>1.01</v>
      </c>
      <c r="O972" s="9">
        <f>IF(line_productivity[[#This Row],[total downtime in hrs]]&gt;line_productivity[[#This Row],[working hours of operator]],line_productivity[[#This Row],[working hours of operator]],line_productivity[[#This Row],[total downtime in hrs]])</f>
        <v>1.0000000000000004</v>
      </c>
      <c r="P972"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73" spans="1:16" x14ac:dyDescent="0.25">
      <c r="A973" s="10">
        <v>45771</v>
      </c>
      <c r="B973" t="s">
        <v>18</v>
      </c>
      <c r="C973" s="8">
        <v>423082</v>
      </c>
      <c r="D973" t="s">
        <v>46</v>
      </c>
      <c r="E973" s="26" t="s">
        <v>1727</v>
      </c>
      <c r="F973" s="25" t="s">
        <v>1728</v>
      </c>
      <c r="G973" s="13">
        <v>1</v>
      </c>
      <c r="H973" s="13">
        <f>line_downtime[[#This Row],[total downtime in mins]]</f>
        <v>33.6</v>
      </c>
      <c r="I973" s="19">
        <f>line_productivity[[#This Row],[End time]]-line_productivity[[#This Row],[Start Time]]</f>
        <v>4.1666666666666685E-2</v>
      </c>
      <c r="J973" t="str">
        <f t="shared" si="15"/>
        <v>Morning Shift</v>
      </c>
      <c r="K973" s="9">
        <f>IF(line_productivity[[#This Row],[End time]]&lt;line_productivity[[#This Row],[Start Time]],((line_productivity[[#This Row],[End time]]+1)-line_productivity[[#This Row],[Start Time]])*24,(line_productivity[[#This Row],[End time]]-line_productivity[[#This Row],[Start Time]])*24)</f>
        <v>1.0000000000000004</v>
      </c>
      <c r="L973" s="9">
        <f>MAX(0,line_productivity[[#This Row],[working hours3]]-line_productivity[[#This Row],[total downtime in hr2]])</f>
        <v>0.44000000000000039</v>
      </c>
      <c r="M973" s="13">
        <f>IF(line_productivity[[#This Row],[Total downtime in min]]&gt;85,85,line_productivity[[#This Row],[Total downtime in min]])</f>
        <v>33.6</v>
      </c>
      <c r="N973" s="9">
        <f>line_productivity[[#This Row],[total downtime in min 2]]/60</f>
        <v>0.56000000000000005</v>
      </c>
      <c r="O973" s="9">
        <f>IF(line_productivity[[#This Row],[total downtime in hrs]]&gt;line_productivity[[#This Row],[working hours of operator]],line_productivity[[#This Row],[working hours of operator]],line_productivity[[#This Row],[total downtime in hrs]])</f>
        <v>0.56000000000000005</v>
      </c>
      <c r="P973"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74" spans="1:16" x14ac:dyDescent="0.25">
      <c r="A974" s="10">
        <v>45771</v>
      </c>
      <c r="B974" t="s">
        <v>20</v>
      </c>
      <c r="C974" s="8">
        <v>423083</v>
      </c>
      <c r="D974" t="s">
        <v>48</v>
      </c>
      <c r="E974" s="26" t="s">
        <v>1729</v>
      </c>
      <c r="F974" s="25" t="s">
        <v>1730</v>
      </c>
      <c r="G974" s="13">
        <v>1</v>
      </c>
      <c r="H974" s="13">
        <f>line_downtime[[#This Row],[total downtime in mins]]</f>
        <v>99</v>
      </c>
      <c r="I974" s="19">
        <f>line_productivity[[#This Row],[End time]]-line_productivity[[#This Row],[Start Time]]</f>
        <v>4.1666666666666685E-2</v>
      </c>
      <c r="J974" t="str">
        <f t="shared" si="15"/>
        <v>Morning Shift</v>
      </c>
      <c r="K974" s="9">
        <f>IF(line_productivity[[#This Row],[End time]]&lt;line_productivity[[#This Row],[Start Time]],((line_productivity[[#This Row],[End time]]+1)-line_productivity[[#This Row],[Start Time]])*24,(line_productivity[[#This Row],[End time]]-line_productivity[[#This Row],[Start Time]])*24)</f>
        <v>1.0000000000000004</v>
      </c>
      <c r="L974" s="9">
        <f>MAX(0,line_productivity[[#This Row],[working hours3]]-line_productivity[[#This Row],[total downtime in hr2]])</f>
        <v>0.80000000000000049</v>
      </c>
      <c r="M974" s="13">
        <f>IF(line_productivity[[#This Row],[Total downtime in min]]&gt;85,85,line_productivity[[#This Row],[Total downtime in min]])</f>
        <v>85</v>
      </c>
      <c r="N974" s="9">
        <f>line_productivity[[#This Row],[total downtime in min 2]]/60</f>
        <v>1.4166666666666667</v>
      </c>
      <c r="O974" s="9">
        <f>IF(line_productivity[[#This Row],[total downtime in hrs]]&gt;line_productivity[[#This Row],[working hours of operator]],line_productivity[[#This Row],[working hours of operator]],line_productivity[[#This Row],[total downtime in hrs]])</f>
        <v>1.0000000000000004</v>
      </c>
      <c r="P974" s="9">
        <f>IF(line_productivity[[#This Row],[working hours of operator]]=line_productivity[[#This Row],[total downtime in hr2]],(line_productivity[[#This Row],[working hours of operator]]+line_productivity[[#This Row],[total downtime in hr2]])*0.9,line_productivity[[#This Row],[working hours of operator]])</f>
        <v>1.8000000000000009</v>
      </c>
    </row>
    <row r="975" spans="1:16" x14ac:dyDescent="0.25">
      <c r="A975" s="10">
        <v>45771</v>
      </c>
      <c r="B975" t="s">
        <v>23</v>
      </c>
      <c r="C975" s="8">
        <v>423084</v>
      </c>
      <c r="D975" t="s">
        <v>45</v>
      </c>
      <c r="E975" s="26" t="s">
        <v>1731</v>
      </c>
      <c r="F975" s="25" t="s">
        <v>1732</v>
      </c>
      <c r="G975" s="13">
        <v>1.6333333333333331</v>
      </c>
      <c r="H975" s="13">
        <f>line_downtime[[#This Row],[total downtime in mins]]</f>
        <v>81</v>
      </c>
      <c r="I975" s="19">
        <f>line_productivity[[#This Row],[End time]]-line_productivity[[#This Row],[Start Time]]</f>
        <v>6.8055555555555536E-2</v>
      </c>
      <c r="J975" t="str">
        <f t="shared" si="15"/>
        <v>Evening Shift</v>
      </c>
      <c r="K975" s="9">
        <f>IF(line_productivity[[#This Row],[End time]]&lt;line_productivity[[#This Row],[Start Time]],((line_productivity[[#This Row],[End time]]+1)-line_productivity[[#This Row],[Start Time]])*24,(line_productivity[[#This Row],[End time]]-line_productivity[[#This Row],[Start Time]])*24)</f>
        <v>1.6333333333333329</v>
      </c>
      <c r="L975" s="9">
        <f>MAX(0,line_productivity[[#This Row],[working hours3]]-line_productivity[[#This Row],[total downtime in hr2]])</f>
        <v>0.28333333333333277</v>
      </c>
      <c r="M975" s="13">
        <f>IF(line_productivity[[#This Row],[Total downtime in min]]&gt;85,85,line_productivity[[#This Row],[Total downtime in min]])</f>
        <v>81</v>
      </c>
      <c r="N975" s="9">
        <f>line_productivity[[#This Row],[total downtime in min 2]]/60</f>
        <v>1.35</v>
      </c>
      <c r="O975" s="9">
        <f>IF(line_productivity[[#This Row],[total downtime in hrs]]&gt;line_productivity[[#This Row],[working hours of operator]],line_productivity[[#This Row],[working hours of operator]],line_productivity[[#This Row],[total downtime in hrs]])</f>
        <v>1.35</v>
      </c>
      <c r="P975"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76" spans="1:16" x14ac:dyDescent="0.25">
      <c r="A976" s="10">
        <v>45772</v>
      </c>
      <c r="B976" t="s">
        <v>22</v>
      </c>
      <c r="C976" s="8">
        <v>423085</v>
      </c>
      <c r="D976" t="s">
        <v>46</v>
      </c>
      <c r="E976" s="26" t="s">
        <v>126</v>
      </c>
      <c r="F976" s="25" t="s">
        <v>1659</v>
      </c>
      <c r="G976" s="13">
        <v>1</v>
      </c>
      <c r="H976" s="13">
        <f>line_downtime[[#This Row],[total downtime in mins]]</f>
        <v>54</v>
      </c>
      <c r="I976" s="19">
        <f>line_productivity[[#This Row],[End time]]-line_productivity[[#This Row],[Start Time]]</f>
        <v>4.1666666666666685E-2</v>
      </c>
      <c r="J976" t="str">
        <f t="shared" si="15"/>
        <v>Morning Shift</v>
      </c>
      <c r="K976" s="9">
        <f>IF(line_productivity[[#This Row],[End time]]&lt;line_productivity[[#This Row],[Start Time]],((line_productivity[[#This Row],[End time]]+1)-line_productivity[[#This Row],[Start Time]])*24,(line_productivity[[#This Row],[End time]]-line_productivity[[#This Row],[Start Time]])*24)</f>
        <v>1.0000000000000004</v>
      </c>
      <c r="L976" s="9">
        <f>MAX(0,line_productivity[[#This Row],[working hours3]]-line_productivity[[#This Row],[total downtime in hr2]])</f>
        <v>0.10000000000000042</v>
      </c>
      <c r="M976" s="13">
        <f>IF(line_productivity[[#This Row],[Total downtime in min]]&gt;85,85,line_productivity[[#This Row],[Total downtime in min]])</f>
        <v>54</v>
      </c>
      <c r="N976" s="9">
        <f>line_productivity[[#This Row],[total downtime in min 2]]/60</f>
        <v>0.9</v>
      </c>
      <c r="O976" s="9">
        <f>IF(line_productivity[[#This Row],[total downtime in hrs]]&gt;line_productivity[[#This Row],[working hours of operator]],line_productivity[[#This Row],[working hours of operator]],line_productivity[[#This Row],[total downtime in hrs]])</f>
        <v>0.9</v>
      </c>
      <c r="P976"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77" spans="1:16" x14ac:dyDescent="0.25">
      <c r="A977" s="10">
        <v>45772</v>
      </c>
      <c r="B977" t="s">
        <v>19</v>
      </c>
      <c r="C977" s="8">
        <v>423086</v>
      </c>
      <c r="D977" t="s">
        <v>47</v>
      </c>
      <c r="E977" s="26" t="s">
        <v>1733</v>
      </c>
      <c r="F977" s="25" t="s">
        <v>1734</v>
      </c>
      <c r="G977" s="13">
        <v>1</v>
      </c>
      <c r="H977" s="13">
        <f>line_downtime[[#This Row],[total downtime in mins]]</f>
        <v>24.6</v>
      </c>
      <c r="I977" s="19">
        <f>line_productivity[[#This Row],[End time]]-line_productivity[[#This Row],[Start Time]]</f>
        <v>4.1666666666666685E-2</v>
      </c>
      <c r="J977" t="str">
        <f t="shared" si="15"/>
        <v>Morning Shift</v>
      </c>
      <c r="K977" s="9">
        <f>IF(line_productivity[[#This Row],[End time]]&lt;line_productivity[[#This Row],[Start Time]],((line_productivity[[#This Row],[End time]]+1)-line_productivity[[#This Row],[Start Time]])*24,(line_productivity[[#This Row],[End time]]-line_productivity[[#This Row],[Start Time]])*24)</f>
        <v>1.0000000000000004</v>
      </c>
      <c r="L977" s="9">
        <f>MAX(0,line_productivity[[#This Row],[working hours3]]-line_productivity[[#This Row],[total downtime in hr2]])</f>
        <v>0.59000000000000041</v>
      </c>
      <c r="M977" s="13">
        <f>IF(line_productivity[[#This Row],[Total downtime in min]]&gt;85,85,line_productivity[[#This Row],[Total downtime in min]])</f>
        <v>24.6</v>
      </c>
      <c r="N977" s="9">
        <f>line_productivity[[#This Row],[total downtime in min 2]]/60</f>
        <v>0.41000000000000003</v>
      </c>
      <c r="O977" s="9">
        <f>IF(line_productivity[[#This Row],[total downtime in hrs]]&gt;line_productivity[[#This Row],[working hours of operator]],line_productivity[[#This Row],[working hours of operator]],line_productivity[[#This Row],[total downtime in hrs]])</f>
        <v>0.41000000000000003</v>
      </c>
      <c r="P977"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78" spans="1:16" x14ac:dyDescent="0.25">
      <c r="A978" s="10">
        <v>45772</v>
      </c>
      <c r="B978" t="s">
        <v>22</v>
      </c>
      <c r="C978" s="8">
        <v>423087</v>
      </c>
      <c r="D978" t="s">
        <v>49</v>
      </c>
      <c r="E978" s="26" t="s">
        <v>1735</v>
      </c>
      <c r="F978" s="25" t="s">
        <v>1736</v>
      </c>
      <c r="G978" s="13">
        <v>1</v>
      </c>
      <c r="H978" s="13">
        <f>line_downtime[[#This Row],[total downtime in mins]]</f>
        <v>43.199999999999996</v>
      </c>
      <c r="I978" s="19">
        <f>line_productivity[[#This Row],[End time]]-line_productivity[[#This Row],[Start Time]]</f>
        <v>4.1666666666666685E-2</v>
      </c>
      <c r="J978" t="str">
        <f t="shared" si="15"/>
        <v>Morning Shift</v>
      </c>
      <c r="K978" s="9">
        <f>IF(line_productivity[[#This Row],[End time]]&lt;line_productivity[[#This Row],[Start Time]],((line_productivity[[#This Row],[End time]]+1)-line_productivity[[#This Row],[Start Time]])*24,(line_productivity[[#This Row],[End time]]-line_productivity[[#This Row],[Start Time]])*24)</f>
        <v>1.0000000000000004</v>
      </c>
      <c r="L978" s="9">
        <f>MAX(0,line_productivity[[#This Row],[working hours3]]-line_productivity[[#This Row],[total downtime in hr2]])</f>
        <v>0.28000000000000047</v>
      </c>
      <c r="M978" s="13">
        <f>IF(line_productivity[[#This Row],[Total downtime in min]]&gt;85,85,line_productivity[[#This Row],[Total downtime in min]])</f>
        <v>43.199999999999996</v>
      </c>
      <c r="N978" s="9">
        <f>line_productivity[[#This Row],[total downtime in min 2]]/60</f>
        <v>0.72</v>
      </c>
      <c r="O978" s="9">
        <f>IF(line_productivity[[#This Row],[total downtime in hrs]]&gt;line_productivity[[#This Row],[working hours of operator]],line_productivity[[#This Row],[working hours of operator]],line_productivity[[#This Row],[total downtime in hrs]])</f>
        <v>0.72</v>
      </c>
      <c r="P97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79" spans="1:16" x14ac:dyDescent="0.25">
      <c r="A979" s="10">
        <v>45772</v>
      </c>
      <c r="B979" t="s">
        <v>21</v>
      </c>
      <c r="C979" s="8">
        <v>423088</v>
      </c>
      <c r="D979" t="s">
        <v>43</v>
      </c>
      <c r="E979" s="26" t="s">
        <v>1737</v>
      </c>
      <c r="F979" s="25" t="s">
        <v>1738</v>
      </c>
      <c r="G979" s="13">
        <v>1</v>
      </c>
      <c r="H979" s="13">
        <f>line_downtime[[#This Row],[total downtime in mins]]</f>
        <v>20.399999999999999</v>
      </c>
      <c r="I979" s="19">
        <f>line_productivity[[#This Row],[End time]]-line_productivity[[#This Row],[Start Time]]</f>
        <v>4.166666666666663E-2</v>
      </c>
      <c r="J979" t="str">
        <f t="shared" si="15"/>
        <v>Evening Shift</v>
      </c>
      <c r="K979" s="9">
        <f>IF(line_productivity[[#This Row],[End time]]&lt;line_productivity[[#This Row],[Start Time]],((line_productivity[[#This Row],[End time]]+1)-line_productivity[[#This Row],[Start Time]])*24,(line_productivity[[#This Row],[End time]]-line_productivity[[#This Row],[Start Time]])*24)</f>
        <v>0.99999999999999911</v>
      </c>
      <c r="L979" s="9">
        <f>MAX(0,line_productivity[[#This Row],[working hours3]]-line_productivity[[#This Row],[total downtime in hr2]])</f>
        <v>0.65999999999999914</v>
      </c>
      <c r="M979" s="13">
        <f>IF(line_productivity[[#This Row],[Total downtime in min]]&gt;85,85,line_productivity[[#This Row],[Total downtime in min]])</f>
        <v>20.399999999999999</v>
      </c>
      <c r="N979" s="9">
        <f>line_productivity[[#This Row],[total downtime in min 2]]/60</f>
        <v>0.33999999999999997</v>
      </c>
      <c r="O979" s="9">
        <f>IF(line_productivity[[#This Row],[total downtime in hrs]]&gt;line_productivity[[#This Row],[working hours of operator]],line_productivity[[#This Row],[working hours of operator]],line_productivity[[#This Row],[total downtime in hrs]])</f>
        <v>0.33999999999999997</v>
      </c>
      <c r="P97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80" spans="1:16" x14ac:dyDescent="0.25">
      <c r="A980" s="10">
        <v>45773</v>
      </c>
      <c r="B980" t="s">
        <v>19</v>
      </c>
      <c r="C980" s="8">
        <v>423089</v>
      </c>
      <c r="D980" t="s">
        <v>49</v>
      </c>
      <c r="E980" s="26" t="s">
        <v>126</v>
      </c>
      <c r="F980" s="25" t="s">
        <v>1659</v>
      </c>
      <c r="G980" s="13">
        <v>1</v>
      </c>
      <c r="H980" s="13">
        <f>line_downtime[[#This Row],[total downtime in mins]]</f>
        <v>30</v>
      </c>
      <c r="I980" s="19">
        <f>line_productivity[[#This Row],[End time]]-line_productivity[[#This Row],[Start Time]]</f>
        <v>4.1666666666666685E-2</v>
      </c>
      <c r="J980" t="str">
        <f t="shared" si="15"/>
        <v>Morning Shift</v>
      </c>
      <c r="K980" s="9">
        <f>IF(line_productivity[[#This Row],[End time]]&lt;line_productivity[[#This Row],[Start Time]],((line_productivity[[#This Row],[End time]]+1)-line_productivity[[#This Row],[Start Time]])*24,(line_productivity[[#This Row],[End time]]-line_productivity[[#This Row],[Start Time]])*24)</f>
        <v>1.0000000000000004</v>
      </c>
      <c r="L980" s="9">
        <f>MAX(0,line_productivity[[#This Row],[working hours3]]-line_productivity[[#This Row],[total downtime in hr2]])</f>
        <v>0.50000000000000044</v>
      </c>
      <c r="M980" s="13">
        <f>IF(line_productivity[[#This Row],[Total downtime in min]]&gt;85,85,line_productivity[[#This Row],[Total downtime in min]])</f>
        <v>30</v>
      </c>
      <c r="N980" s="9">
        <f>line_productivity[[#This Row],[total downtime in min 2]]/60</f>
        <v>0.5</v>
      </c>
      <c r="O980" s="9">
        <f>IF(line_productivity[[#This Row],[total downtime in hrs]]&gt;line_productivity[[#This Row],[working hours of operator]],line_productivity[[#This Row],[working hours of operator]],line_productivity[[#This Row],[total downtime in hrs]])</f>
        <v>0.5</v>
      </c>
      <c r="P980"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1" spans="1:16" x14ac:dyDescent="0.25">
      <c r="A981" s="10">
        <v>45773</v>
      </c>
      <c r="B981" t="s">
        <v>19</v>
      </c>
      <c r="C981" s="8">
        <v>423090</v>
      </c>
      <c r="D981" t="s">
        <v>43</v>
      </c>
      <c r="E981" s="26" t="s">
        <v>1739</v>
      </c>
      <c r="F981" s="25" t="s">
        <v>1740</v>
      </c>
      <c r="G981" s="13">
        <v>1</v>
      </c>
      <c r="H981" s="13">
        <f>line_downtime[[#This Row],[total downtime in mins]]</f>
        <v>43.199999999999996</v>
      </c>
      <c r="I981" s="19">
        <f>line_productivity[[#This Row],[End time]]-line_productivity[[#This Row],[Start Time]]</f>
        <v>4.1666666666666685E-2</v>
      </c>
      <c r="J981" t="str">
        <f t="shared" si="15"/>
        <v>Morning Shift</v>
      </c>
      <c r="K981" s="9">
        <f>IF(line_productivity[[#This Row],[End time]]&lt;line_productivity[[#This Row],[Start Time]],((line_productivity[[#This Row],[End time]]+1)-line_productivity[[#This Row],[Start Time]])*24,(line_productivity[[#This Row],[End time]]-line_productivity[[#This Row],[Start Time]])*24)</f>
        <v>1.0000000000000004</v>
      </c>
      <c r="L981" s="9">
        <f>MAX(0,line_productivity[[#This Row],[working hours3]]-line_productivity[[#This Row],[total downtime in hr2]])</f>
        <v>0.28000000000000047</v>
      </c>
      <c r="M981" s="13">
        <f>IF(line_productivity[[#This Row],[Total downtime in min]]&gt;85,85,line_productivity[[#This Row],[Total downtime in min]])</f>
        <v>43.199999999999996</v>
      </c>
      <c r="N981" s="9">
        <f>line_productivity[[#This Row],[total downtime in min 2]]/60</f>
        <v>0.72</v>
      </c>
      <c r="O981" s="9">
        <f>IF(line_productivity[[#This Row],[total downtime in hrs]]&gt;line_productivity[[#This Row],[working hours of operator]],line_productivity[[#This Row],[working hours of operator]],line_productivity[[#This Row],[total downtime in hrs]])</f>
        <v>0.72</v>
      </c>
      <c r="P981"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2" spans="1:16" x14ac:dyDescent="0.25">
      <c r="A982" s="10">
        <v>45773</v>
      </c>
      <c r="B982" t="s">
        <v>18</v>
      </c>
      <c r="C982" s="8">
        <v>423091</v>
      </c>
      <c r="D982" t="s">
        <v>52</v>
      </c>
      <c r="E982" s="26" t="s">
        <v>1741</v>
      </c>
      <c r="F982" s="25" t="s">
        <v>1742</v>
      </c>
      <c r="G982" s="13">
        <v>1</v>
      </c>
      <c r="H982" s="13">
        <f>line_downtime[[#This Row],[total downtime in mins]]</f>
        <v>36.6</v>
      </c>
      <c r="I982" s="19">
        <f>line_productivity[[#This Row],[End time]]-line_productivity[[#This Row],[Start Time]]</f>
        <v>4.1666666666666685E-2</v>
      </c>
      <c r="J982" t="str">
        <f t="shared" si="15"/>
        <v>Morning Shift</v>
      </c>
      <c r="K982" s="9">
        <f>IF(line_productivity[[#This Row],[End time]]&lt;line_productivity[[#This Row],[Start Time]],((line_productivity[[#This Row],[End time]]+1)-line_productivity[[#This Row],[Start Time]])*24,(line_productivity[[#This Row],[End time]]-line_productivity[[#This Row],[Start Time]])*24)</f>
        <v>1.0000000000000004</v>
      </c>
      <c r="L982" s="9">
        <f>MAX(0,line_productivity[[#This Row],[working hours3]]-line_productivity[[#This Row],[total downtime in hr2]])</f>
        <v>0.39000000000000046</v>
      </c>
      <c r="M982" s="13">
        <f>IF(line_productivity[[#This Row],[Total downtime in min]]&gt;85,85,line_productivity[[#This Row],[Total downtime in min]])</f>
        <v>36.6</v>
      </c>
      <c r="N982" s="9">
        <f>line_productivity[[#This Row],[total downtime in min 2]]/60</f>
        <v>0.61</v>
      </c>
      <c r="O982" s="9">
        <f>IF(line_productivity[[#This Row],[total downtime in hrs]]&gt;line_productivity[[#This Row],[working hours of operator]],line_productivity[[#This Row],[working hours of operator]],line_productivity[[#This Row],[total downtime in hrs]])</f>
        <v>0.61</v>
      </c>
      <c r="P98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3" spans="1:16" x14ac:dyDescent="0.25">
      <c r="A983" s="10">
        <v>45773</v>
      </c>
      <c r="B983" t="s">
        <v>19</v>
      </c>
      <c r="C983" s="8">
        <v>423092</v>
      </c>
      <c r="D983" t="s">
        <v>44</v>
      </c>
      <c r="E983" s="26" t="s">
        <v>1743</v>
      </c>
      <c r="F983" s="25" t="s">
        <v>1744</v>
      </c>
      <c r="G983" s="13">
        <v>1</v>
      </c>
      <c r="H983" s="13">
        <f>line_downtime[[#This Row],[total downtime in mins]]</f>
        <v>13.200000000000001</v>
      </c>
      <c r="I983" s="19">
        <f>line_productivity[[#This Row],[End time]]-line_productivity[[#This Row],[Start Time]]</f>
        <v>4.166666666666663E-2</v>
      </c>
      <c r="J983" t="str">
        <f t="shared" si="15"/>
        <v>Evening Shift</v>
      </c>
      <c r="K983" s="9">
        <f>IF(line_productivity[[#This Row],[End time]]&lt;line_productivity[[#This Row],[Start Time]],((line_productivity[[#This Row],[End time]]+1)-line_productivity[[#This Row],[Start Time]])*24,(line_productivity[[#This Row],[End time]]-line_productivity[[#This Row],[Start Time]])*24)</f>
        <v>0.99999999999999911</v>
      </c>
      <c r="L983" s="9">
        <f>MAX(0,line_productivity[[#This Row],[working hours3]]-line_productivity[[#This Row],[total downtime in hr2]])</f>
        <v>0.77999999999999914</v>
      </c>
      <c r="M983" s="13">
        <f>IF(line_productivity[[#This Row],[Total downtime in min]]&gt;85,85,line_productivity[[#This Row],[Total downtime in min]])</f>
        <v>13.200000000000001</v>
      </c>
      <c r="N983" s="9">
        <f>line_productivity[[#This Row],[total downtime in min 2]]/60</f>
        <v>0.22000000000000003</v>
      </c>
      <c r="O983" s="9">
        <f>IF(line_productivity[[#This Row],[total downtime in hrs]]&gt;line_productivity[[#This Row],[working hours of operator]],line_productivity[[#This Row],[working hours of operator]],line_productivity[[#This Row],[total downtime in hrs]])</f>
        <v>0.22000000000000003</v>
      </c>
      <c r="P983"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84" spans="1:16" x14ac:dyDescent="0.25">
      <c r="A984" s="10">
        <v>45774</v>
      </c>
      <c r="B984" t="s">
        <v>19</v>
      </c>
      <c r="C984" s="8">
        <v>423093</v>
      </c>
      <c r="D984" t="s">
        <v>46</v>
      </c>
      <c r="E984" s="26" t="s">
        <v>126</v>
      </c>
      <c r="F984" s="25" t="s">
        <v>1659</v>
      </c>
      <c r="G984" s="13">
        <v>1</v>
      </c>
      <c r="H984" s="13">
        <f>line_downtime[[#This Row],[total downtime in mins]]</f>
        <v>27</v>
      </c>
      <c r="I984" s="19">
        <f>line_productivity[[#This Row],[End time]]-line_productivity[[#This Row],[Start Time]]</f>
        <v>4.1666666666666685E-2</v>
      </c>
      <c r="J984" t="str">
        <f t="shared" si="15"/>
        <v>Morning Shift</v>
      </c>
      <c r="K984" s="9">
        <f>IF(line_productivity[[#This Row],[End time]]&lt;line_productivity[[#This Row],[Start Time]],((line_productivity[[#This Row],[End time]]+1)-line_productivity[[#This Row],[Start Time]])*24,(line_productivity[[#This Row],[End time]]-line_productivity[[#This Row],[Start Time]])*24)</f>
        <v>1.0000000000000004</v>
      </c>
      <c r="L984" s="9">
        <f>MAX(0,line_productivity[[#This Row],[working hours3]]-line_productivity[[#This Row],[total downtime in hr2]])</f>
        <v>0.55000000000000049</v>
      </c>
      <c r="M984" s="13">
        <f>IF(line_productivity[[#This Row],[Total downtime in min]]&gt;85,85,line_productivity[[#This Row],[Total downtime in min]])</f>
        <v>27</v>
      </c>
      <c r="N984" s="9">
        <f>line_productivity[[#This Row],[total downtime in min 2]]/60</f>
        <v>0.45</v>
      </c>
      <c r="O984" s="9">
        <f>IF(line_productivity[[#This Row],[total downtime in hrs]]&gt;line_productivity[[#This Row],[working hours of operator]],line_productivity[[#This Row],[working hours of operator]],line_productivity[[#This Row],[total downtime in hrs]])</f>
        <v>0.45</v>
      </c>
      <c r="P984"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5" spans="1:16" x14ac:dyDescent="0.25">
      <c r="A985" s="10">
        <v>45774</v>
      </c>
      <c r="B985" t="s">
        <v>22</v>
      </c>
      <c r="C985" s="8">
        <v>423094</v>
      </c>
      <c r="D985" t="s">
        <v>52</v>
      </c>
      <c r="E985" s="26">
        <v>0.39393922453703706</v>
      </c>
      <c r="F985" s="25" t="s">
        <v>1745</v>
      </c>
      <c r="G985" s="13">
        <v>1</v>
      </c>
      <c r="H985" s="13">
        <f>line_downtime[[#This Row],[total downtime in mins]]</f>
        <v>19.8</v>
      </c>
      <c r="I985" s="19">
        <f>line_productivity[[#This Row],[End time]]-line_productivity[[#This Row],[Start Time]]</f>
        <v>4.1666666666666685E-2</v>
      </c>
      <c r="J985" t="str">
        <f t="shared" si="15"/>
        <v>Morning Shift</v>
      </c>
      <c r="K985" s="9">
        <f>IF(line_productivity[[#This Row],[End time]]&lt;line_productivity[[#This Row],[Start Time]],((line_productivity[[#This Row],[End time]]+1)-line_productivity[[#This Row],[Start Time]])*24,(line_productivity[[#This Row],[End time]]-line_productivity[[#This Row],[Start Time]])*24)</f>
        <v>1.0000000000000004</v>
      </c>
      <c r="L985" s="9">
        <f>MAX(0,line_productivity[[#This Row],[working hours3]]-line_productivity[[#This Row],[total downtime in hr2]])</f>
        <v>0.67000000000000037</v>
      </c>
      <c r="M985" s="13">
        <f>IF(line_productivity[[#This Row],[Total downtime in min]]&gt;85,85,line_productivity[[#This Row],[Total downtime in min]])</f>
        <v>19.8</v>
      </c>
      <c r="N985" s="9">
        <f>line_productivity[[#This Row],[total downtime in min 2]]/60</f>
        <v>0.33</v>
      </c>
      <c r="O985" s="9">
        <f>IF(line_productivity[[#This Row],[total downtime in hrs]]&gt;line_productivity[[#This Row],[working hours of operator]],line_productivity[[#This Row],[working hours of operator]],line_productivity[[#This Row],[total downtime in hrs]])</f>
        <v>0.33</v>
      </c>
      <c r="P985"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6" spans="1:16" x14ac:dyDescent="0.25">
      <c r="A986" s="10">
        <v>45774</v>
      </c>
      <c r="B986" t="s">
        <v>18</v>
      </c>
      <c r="C986" s="8">
        <v>423095</v>
      </c>
      <c r="D986" t="s">
        <v>43</v>
      </c>
      <c r="E986" s="26">
        <v>0.44960799768518522</v>
      </c>
      <c r="F986" s="25" t="s">
        <v>1746</v>
      </c>
      <c r="G986" s="13">
        <v>1</v>
      </c>
      <c r="H986" s="13">
        <f>line_downtime[[#This Row],[total downtime in mins]]</f>
        <v>8.4</v>
      </c>
      <c r="I986" s="19">
        <f>line_productivity[[#This Row],[End time]]-line_productivity[[#This Row],[Start Time]]</f>
        <v>4.166666666666663E-2</v>
      </c>
      <c r="J986" t="str">
        <f t="shared" si="15"/>
        <v>Morning Shift</v>
      </c>
      <c r="K986" s="9">
        <f>IF(line_productivity[[#This Row],[End time]]&lt;line_productivity[[#This Row],[Start Time]],((line_productivity[[#This Row],[End time]]+1)-line_productivity[[#This Row],[Start Time]])*24,(line_productivity[[#This Row],[End time]]-line_productivity[[#This Row],[Start Time]])*24)</f>
        <v>0.99999999999999911</v>
      </c>
      <c r="L986" s="9">
        <f>MAX(0,line_productivity[[#This Row],[working hours3]]-line_productivity[[#This Row],[total downtime in hr2]])</f>
        <v>0.8599999999999991</v>
      </c>
      <c r="M986" s="13">
        <f>IF(line_productivity[[#This Row],[Total downtime in min]]&gt;85,85,line_productivity[[#This Row],[Total downtime in min]])</f>
        <v>8.4</v>
      </c>
      <c r="N986" s="9">
        <f>line_productivity[[#This Row],[total downtime in min 2]]/60</f>
        <v>0.14000000000000001</v>
      </c>
      <c r="O986" s="9">
        <f>IF(line_productivity[[#This Row],[total downtime in hrs]]&gt;line_productivity[[#This Row],[working hours of operator]],line_productivity[[#This Row],[working hours of operator]],line_productivity[[#This Row],[total downtime in hrs]])</f>
        <v>0.14000000000000001</v>
      </c>
      <c r="P986"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87" spans="1:16" x14ac:dyDescent="0.25">
      <c r="A987" s="10">
        <v>45774</v>
      </c>
      <c r="B987" t="s">
        <v>22</v>
      </c>
      <c r="C987" s="8">
        <v>423096</v>
      </c>
      <c r="D987" t="s">
        <v>43</v>
      </c>
      <c r="E987" s="26">
        <v>0.4970045023148148</v>
      </c>
      <c r="F987" s="25" t="s">
        <v>1747</v>
      </c>
      <c r="G987" s="13">
        <v>1</v>
      </c>
      <c r="H987" s="13">
        <f>line_downtime[[#This Row],[total downtime in mins]]</f>
        <v>54</v>
      </c>
      <c r="I987" s="19">
        <f>line_productivity[[#This Row],[End time]]-line_productivity[[#This Row],[Start Time]]</f>
        <v>4.1666666666666685E-2</v>
      </c>
      <c r="J987" t="str">
        <f t="shared" si="15"/>
        <v>Morning Shift</v>
      </c>
      <c r="K987" s="9">
        <f>IF(line_productivity[[#This Row],[End time]]&lt;line_productivity[[#This Row],[Start Time]],((line_productivity[[#This Row],[End time]]+1)-line_productivity[[#This Row],[Start Time]])*24,(line_productivity[[#This Row],[End time]]-line_productivity[[#This Row],[Start Time]])*24)</f>
        <v>1.0000000000000004</v>
      </c>
      <c r="L987" s="9">
        <f>MAX(0,line_productivity[[#This Row],[working hours3]]-line_productivity[[#This Row],[total downtime in hr2]])</f>
        <v>0.10000000000000042</v>
      </c>
      <c r="M987" s="13">
        <f>IF(line_productivity[[#This Row],[Total downtime in min]]&gt;85,85,line_productivity[[#This Row],[Total downtime in min]])</f>
        <v>54</v>
      </c>
      <c r="N987" s="9">
        <f>line_productivity[[#This Row],[total downtime in min 2]]/60</f>
        <v>0.9</v>
      </c>
      <c r="O987" s="9">
        <f>IF(line_productivity[[#This Row],[total downtime in hrs]]&gt;line_productivity[[#This Row],[working hours of operator]],line_productivity[[#This Row],[working hours of operator]],line_productivity[[#This Row],[total downtime in hrs]])</f>
        <v>0.9</v>
      </c>
      <c r="P987"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8" spans="1:16" x14ac:dyDescent="0.25">
      <c r="A988" s="10">
        <v>45775</v>
      </c>
      <c r="B988" t="s">
        <v>21</v>
      </c>
      <c r="C988" s="8">
        <v>423097</v>
      </c>
      <c r="D988" t="s">
        <v>43</v>
      </c>
      <c r="E988" s="26" t="s">
        <v>126</v>
      </c>
      <c r="F988" s="25" t="s">
        <v>1659</v>
      </c>
      <c r="G988" s="13">
        <v>1</v>
      </c>
      <c r="H988" s="13">
        <f>line_downtime[[#This Row],[total downtime in mins]]</f>
        <v>26.4</v>
      </c>
      <c r="I988" s="19">
        <f>line_productivity[[#This Row],[End time]]-line_productivity[[#This Row],[Start Time]]</f>
        <v>4.1666666666666685E-2</v>
      </c>
      <c r="J988" t="str">
        <f t="shared" si="15"/>
        <v>Morning Shift</v>
      </c>
      <c r="K988" s="9">
        <f>IF(line_productivity[[#This Row],[End time]]&lt;line_productivity[[#This Row],[Start Time]],((line_productivity[[#This Row],[End time]]+1)-line_productivity[[#This Row],[Start Time]])*24,(line_productivity[[#This Row],[End time]]-line_productivity[[#This Row],[Start Time]])*24)</f>
        <v>1.0000000000000004</v>
      </c>
      <c r="L988" s="9">
        <f>MAX(0,line_productivity[[#This Row],[working hours3]]-line_productivity[[#This Row],[total downtime in hr2]])</f>
        <v>0.5600000000000005</v>
      </c>
      <c r="M988" s="13">
        <f>IF(line_productivity[[#This Row],[Total downtime in min]]&gt;85,85,line_productivity[[#This Row],[Total downtime in min]])</f>
        <v>26.4</v>
      </c>
      <c r="N988" s="9">
        <f>line_productivity[[#This Row],[total downtime in min 2]]/60</f>
        <v>0.44</v>
      </c>
      <c r="O988" s="9">
        <f>IF(line_productivity[[#This Row],[total downtime in hrs]]&gt;line_productivity[[#This Row],[working hours of operator]],line_productivity[[#This Row],[working hours of operator]],line_productivity[[#This Row],[total downtime in hrs]])</f>
        <v>0.44</v>
      </c>
      <c r="P98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89" spans="1:16" x14ac:dyDescent="0.25">
      <c r="A989" s="10">
        <v>45775</v>
      </c>
      <c r="B989" t="s">
        <v>22</v>
      </c>
      <c r="C989" s="8">
        <v>423098</v>
      </c>
      <c r="D989" t="s">
        <v>51</v>
      </c>
      <c r="E989" s="26">
        <v>0.39328471064814813</v>
      </c>
      <c r="F989" s="25" t="s">
        <v>1748</v>
      </c>
      <c r="G989" s="13">
        <v>1</v>
      </c>
      <c r="H989" s="13">
        <f>line_downtime[[#This Row],[total downtime in mins]]</f>
        <v>6.6</v>
      </c>
      <c r="I989" s="19">
        <f>line_productivity[[#This Row],[End time]]-line_productivity[[#This Row],[Start Time]]</f>
        <v>4.1666666666666685E-2</v>
      </c>
      <c r="J989" t="str">
        <f t="shared" si="15"/>
        <v>Morning Shift</v>
      </c>
      <c r="K989" s="9">
        <f>IF(line_productivity[[#This Row],[End time]]&lt;line_productivity[[#This Row],[Start Time]],((line_productivity[[#This Row],[End time]]+1)-line_productivity[[#This Row],[Start Time]])*24,(line_productivity[[#This Row],[End time]]-line_productivity[[#This Row],[Start Time]])*24)</f>
        <v>1.0000000000000004</v>
      </c>
      <c r="L989" s="9">
        <f>MAX(0,line_productivity[[#This Row],[working hours3]]-line_productivity[[#This Row],[total downtime in hr2]])</f>
        <v>0.89000000000000046</v>
      </c>
      <c r="M989" s="13">
        <f>IF(line_productivity[[#This Row],[Total downtime in min]]&gt;85,85,line_productivity[[#This Row],[Total downtime in min]])</f>
        <v>6.6</v>
      </c>
      <c r="N989" s="9">
        <f>line_productivity[[#This Row],[total downtime in min 2]]/60</f>
        <v>0.11</v>
      </c>
      <c r="O989" s="9">
        <f>IF(line_productivity[[#This Row],[total downtime in hrs]]&gt;line_productivity[[#This Row],[working hours of operator]],line_productivity[[#This Row],[working hours of operator]],line_productivity[[#This Row],[total downtime in hrs]])</f>
        <v>0.11</v>
      </c>
      <c r="P989"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90" spans="1:16" x14ac:dyDescent="0.25">
      <c r="A990" s="10">
        <v>45775</v>
      </c>
      <c r="B990" t="s">
        <v>23</v>
      </c>
      <c r="C990" s="8">
        <v>423099</v>
      </c>
      <c r="D990" t="s">
        <v>52</v>
      </c>
      <c r="E990" s="26">
        <v>0.4395487384259259</v>
      </c>
      <c r="F990" s="25" t="s">
        <v>1749</v>
      </c>
      <c r="G990" s="13">
        <v>1.6333333333333331</v>
      </c>
      <c r="H990" s="13">
        <f>line_downtime[[#This Row],[total downtime in mins]]</f>
        <v>19.2</v>
      </c>
      <c r="I990" s="19">
        <f>line_productivity[[#This Row],[End time]]-line_productivity[[#This Row],[Start Time]]</f>
        <v>6.8055555555555536E-2</v>
      </c>
      <c r="J990" t="str">
        <f t="shared" si="15"/>
        <v>Morning Shift</v>
      </c>
      <c r="K990" s="9">
        <f>IF(line_productivity[[#This Row],[End time]]&lt;line_productivity[[#This Row],[Start Time]],((line_productivity[[#This Row],[End time]]+1)-line_productivity[[#This Row],[Start Time]])*24,(line_productivity[[#This Row],[End time]]-line_productivity[[#This Row],[Start Time]])*24)</f>
        <v>1.6333333333333329</v>
      </c>
      <c r="L990" s="9">
        <f>MAX(0,line_productivity[[#This Row],[working hours3]]-line_productivity[[#This Row],[total downtime in hr2]])</f>
        <v>1.3133333333333328</v>
      </c>
      <c r="M990" s="13">
        <f>IF(line_productivity[[#This Row],[Total downtime in min]]&gt;85,85,line_productivity[[#This Row],[Total downtime in min]])</f>
        <v>19.2</v>
      </c>
      <c r="N990" s="9">
        <f>line_productivity[[#This Row],[total downtime in min 2]]/60</f>
        <v>0.32</v>
      </c>
      <c r="O990" s="9">
        <f>IF(line_productivity[[#This Row],[total downtime in hrs]]&gt;line_productivity[[#This Row],[working hours of operator]],line_productivity[[#This Row],[working hours of operator]],line_productivity[[#This Row],[total downtime in hrs]])</f>
        <v>0.32</v>
      </c>
      <c r="P990"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91" spans="1:16" x14ac:dyDescent="0.25">
      <c r="A991" s="10">
        <v>45775</v>
      </c>
      <c r="B991" t="s">
        <v>23</v>
      </c>
      <c r="C991" s="8">
        <v>423100</v>
      </c>
      <c r="D991" t="s">
        <v>51</v>
      </c>
      <c r="E991" s="26">
        <v>0.52114704861111116</v>
      </c>
      <c r="F991" s="25" t="s">
        <v>1750</v>
      </c>
      <c r="G991" s="13">
        <v>1.6333333333333331</v>
      </c>
      <c r="H991" s="13">
        <f>line_downtime[[#This Row],[total downtime in mins]]</f>
        <v>51.6</v>
      </c>
      <c r="I991" s="19">
        <f>line_productivity[[#This Row],[End time]]-line_productivity[[#This Row],[Start Time]]</f>
        <v>6.8055555555555536E-2</v>
      </c>
      <c r="J991" t="str">
        <f t="shared" si="15"/>
        <v>Evening Shift</v>
      </c>
      <c r="K991" s="9">
        <f>IF(line_productivity[[#This Row],[End time]]&lt;line_productivity[[#This Row],[Start Time]],((line_productivity[[#This Row],[End time]]+1)-line_productivity[[#This Row],[Start Time]])*24,(line_productivity[[#This Row],[End time]]-line_productivity[[#This Row],[Start Time]])*24)</f>
        <v>1.6333333333333329</v>
      </c>
      <c r="L991" s="9">
        <f>MAX(0,line_productivity[[#This Row],[working hours3]]-line_productivity[[#This Row],[total downtime in hr2]])</f>
        <v>0.77333333333333287</v>
      </c>
      <c r="M991" s="13">
        <f>IF(line_productivity[[#This Row],[Total downtime in min]]&gt;85,85,line_productivity[[#This Row],[Total downtime in min]])</f>
        <v>51.6</v>
      </c>
      <c r="N991" s="9">
        <f>line_productivity[[#This Row],[total downtime in min 2]]/60</f>
        <v>0.86</v>
      </c>
      <c r="O991" s="9">
        <f>IF(line_productivity[[#This Row],[total downtime in hrs]]&gt;line_productivity[[#This Row],[working hours of operator]],line_productivity[[#This Row],[working hours of operator]],line_productivity[[#This Row],[total downtime in hrs]])</f>
        <v>0.86</v>
      </c>
      <c r="P991"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92" spans="1:16" x14ac:dyDescent="0.25">
      <c r="A992" s="10">
        <v>45776</v>
      </c>
      <c r="B992" t="s">
        <v>22</v>
      </c>
      <c r="C992" s="8">
        <v>423101</v>
      </c>
      <c r="D992" t="s">
        <v>47</v>
      </c>
      <c r="E992" s="26" t="s">
        <v>126</v>
      </c>
      <c r="F992" s="25" t="s">
        <v>1659</v>
      </c>
      <c r="G992" s="13">
        <v>1</v>
      </c>
      <c r="H992" s="13">
        <f>line_downtime[[#This Row],[total downtime in mins]]</f>
        <v>30</v>
      </c>
      <c r="I992" s="19">
        <f>line_productivity[[#This Row],[End time]]-line_productivity[[#This Row],[Start Time]]</f>
        <v>4.1666666666666685E-2</v>
      </c>
      <c r="J992" t="str">
        <f t="shared" si="15"/>
        <v>Morning Shift</v>
      </c>
      <c r="K992" s="9">
        <f>IF(line_productivity[[#This Row],[End time]]&lt;line_productivity[[#This Row],[Start Time]],((line_productivity[[#This Row],[End time]]+1)-line_productivity[[#This Row],[Start Time]])*24,(line_productivity[[#This Row],[End time]]-line_productivity[[#This Row],[Start Time]])*24)</f>
        <v>1.0000000000000004</v>
      </c>
      <c r="L992" s="9">
        <f>MAX(0,line_productivity[[#This Row],[working hours3]]-line_productivity[[#This Row],[total downtime in hr2]])</f>
        <v>0.50000000000000044</v>
      </c>
      <c r="M992" s="13">
        <f>IF(line_productivity[[#This Row],[Total downtime in min]]&gt;85,85,line_productivity[[#This Row],[Total downtime in min]])</f>
        <v>30</v>
      </c>
      <c r="N992" s="9">
        <f>line_productivity[[#This Row],[total downtime in min 2]]/60</f>
        <v>0.5</v>
      </c>
      <c r="O992" s="9">
        <f>IF(line_productivity[[#This Row],[total downtime in hrs]]&gt;line_productivity[[#This Row],[working hours of operator]],line_productivity[[#This Row],[working hours of operator]],line_productivity[[#This Row],[total downtime in hrs]])</f>
        <v>0.5</v>
      </c>
      <c r="P99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93" spans="1:16" x14ac:dyDescent="0.25">
      <c r="A993" s="10">
        <v>45776</v>
      </c>
      <c r="B993" t="s">
        <v>23</v>
      </c>
      <c r="C993" s="8">
        <v>423102</v>
      </c>
      <c r="D993" t="s">
        <v>50</v>
      </c>
      <c r="E993" s="26">
        <v>0.39571031249999999</v>
      </c>
      <c r="F993" s="25" t="s">
        <v>1751</v>
      </c>
      <c r="G993" s="13">
        <v>1.6333333333333331</v>
      </c>
      <c r="H993" s="13">
        <f>line_downtime[[#This Row],[total downtime in mins]]</f>
        <v>95.4</v>
      </c>
      <c r="I993" s="19">
        <f>line_productivity[[#This Row],[End time]]-line_productivity[[#This Row],[Start Time]]</f>
        <v>6.8055555555555536E-2</v>
      </c>
      <c r="J993" t="str">
        <f t="shared" si="15"/>
        <v>Morning Shift</v>
      </c>
      <c r="K993" s="9">
        <f>IF(line_productivity[[#This Row],[End time]]&lt;line_productivity[[#This Row],[Start Time]],((line_productivity[[#This Row],[End time]]+1)-line_productivity[[#This Row],[Start Time]])*24,(line_productivity[[#This Row],[End time]]-line_productivity[[#This Row],[Start Time]])*24)</f>
        <v>1.6333333333333329</v>
      </c>
      <c r="L993" s="9">
        <f>MAX(0,line_productivity[[#This Row],[working hours3]]-line_productivity[[#This Row],[total downtime in hr2]])</f>
        <v>0.21666666666666612</v>
      </c>
      <c r="M993" s="13">
        <f>IF(line_productivity[[#This Row],[Total downtime in min]]&gt;85,85,line_productivity[[#This Row],[Total downtime in min]])</f>
        <v>85</v>
      </c>
      <c r="N993" s="9">
        <f>line_productivity[[#This Row],[total downtime in min 2]]/60</f>
        <v>1.4166666666666667</v>
      </c>
      <c r="O993" s="9">
        <f>IF(line_productivity[[#This Row],[total downtime in hrs]]&gt;line_productivity[[#This Row],[working hours of operator]],line_productivity[[#This Row],[working hours of operator]],line_productivity[[#This Row],[total downtime in hrs]])</f>
        <v>1.4166666666666667</v>
      </c>
      <c r="P993"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94" spans="1:16" x14ac:dyDescent="0.25">
      <c r="A994" s="10">
        <v>45776</v>
      </c>
      <c r="B994" t="s">
        <v>20</v>
      </c>
      <c r="C994" s="8">
        <v>423103</v>
      </c>
      <c r="D994" t="s">
        <v>44</v>
      </c>
      <c r="E994" s="26">
        <v>0.53007626157407406</v>
      </c>
      <c r="F994" s="25" t="s">
        <v>1752</v>
      </c>
      <c r="G994" s="13">
        <v>1</v>
      </c>
      <c r="H994" s="13">
        <f>line_downtime[[#This Row],[total downtime in mins]]</f>
        <v>59.400000000000006</v>
      </c>
      <c r="I994" s="19">
        <f>line_productivity[[#This Row],[End time]]-line_productivity[[#This Row],[Start Time]]</f>
        <v>4.166666666666663E-2</v>
      </c>
      <c r="J994" t="str">
        <f t="shared" si="15"/>
        <v>Evening Shift</v>
      </c>
      <c r="K994" s="9">
        <f>IF(line_productivity[[#This Row],[End time]]&lt;line_productivity[[#This Row],[Start Time]],((line_productivity[[#This Row],[End time]]+1)-line_productivity[[#This Row],[Start Time]])*24,(line_productivity[[#This Row],[End time]]-line_productivity[[#This Row],[Start Time]])*24)</f>
        <v>0.99999999999999911</v>
      </c>
      <c r="L994" s="9">
        <f>MAX(0,line_productivity[[#This Row],[working hours3]]-line_productivity[[#This Row],[total downtime in hr2]])</f>
        <v>9.9999999999990097E-3</v>
      </c>
      <c r="M994" s="13">
        <f>IF(line_productivity[[#This Row],[Total downtime in min]]&gt;85,85,line_productivity[[#This Row],[Total downtime in min]])</f>
        <v>59.400000000000006</v>
      </c>
      <c r="N994" s="9">
        <f>line_productivity[[#This Row],[total downtime in min 2]]/60</f>
        <v>0.9900000000000001</v>
      </c>
      <c r="O994" s="9">
        <f>IF(line_productivity[[#This Row],[total downtime in hrs]]&gt;line_productivity[[#This Row],[working hours of operator]],line_productivity[[#This Row],[working hours of operator]],line_productivity[[#This Row],[total downtime in hrs]])</f>
        <v>0.9900000000000001</v>
      </c>
      <c r="P994"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95" spans="1:16" x14ac:dyDescent="0.25">
      <c r="A995" s="10">
        <v>45776</v>
      </c>
      <c r="B995" t="s">
        <v>23</v>
      </c>
      <c r="C995" s="8">
        <v>423104</v>
      </c>
      <c r="D995" t="s">
        <v>47</v>
      </c>
      <c r="E995" s="26">
        <v>0.61282995370370374</v>
      </c>
      <c r="F995" s="25" t="s">
        <v>1753</v>
      </c>
      <c r="G995" s="13">
        <v>1.6333333333333331</v>
      </c>
      <c r="H995" s="13">
        <f>line_downtime[[#This Row],[total downtime in mins]]</f>
        <v>7.1999999999999993</v>
      </c>
      <c r="I995" s="19">
        <f>line_productivity[[#This Row],[End time]]-line_productivity[[#This Row],[Start Time]]</f>
        <v>6.8055555555555536E-2</v>
      </c>
      <c r="J995" t="str">
        <f t="shared" si="15"/>
        <v>Evening Shift</v>
      </c>
      <c r="K995" s="9">
        <f>IF(line_productivity[[#This Row],[End time]]&lt;line_productivity[[#This Row],[Start Time]],((line_productivity[[#This Row],[End time]]+1)-line_productivity[[#This Row],[Start Time]])*24,(line_productivity[[#This Row],[End time]]-line_productivity[[#This Row],[Start Time]])*24)</f>
        <v>1.6333333333333329</v>
      </c>
      <c r="L995" s="9">
        <f>MAX(0,line_productivity[[#This Row],[working hours3]]-line_productivity[[#This Row],[total downtime in hr2]])</f>
        <v>1.513333333333333</v>
      </c>
      <c r="M995" s="13">
        <f>IF(line_productivity[[#This Row],[Total downtime in min]]&gt;85,85,line_productivity[[#This Row],[Total downtime in min]])</f>
        <v>7.1999999999999993</v>
      </c>
      <c r="N995" s="9">
        <f>line_productivity[[#This Row],[total downtime in min 2]]/60</f>
        <v>0.11999999999999998</v>
      </c>
      <c r="O995" s="9">
        <f>IF(line_productivity[[#This Row],[total downtime in hrs]]&gt;line_productivity[[#This Row],[working hours of operator]],line_productivity[[#This Row],[working hours of operator]],line_productivity[[#This Row],[total downtime in hrs]])</f>
        <v>0.11999999999999998</v>
      </c>
      <c r="P995" s="9">
        <f>IF(line_productivity[[#This Row],[working hours of operator]]=line_productivity[[#This Row],[total downtime in hr2]],(line_productivity[[#This Row],[working hours of operator]]+line_productivity[[#This Row],[total downtime in hr2]])*0.9,line_productivity[[#This Row],[working hours of operator]])</f>
        <v>1.6333333333333329</v>
      </c>
    </row>
    <row r="996" spans="1:16" x14ac:dyDescent="0.25">
      <c r="A996" s="10">
        <v>45777</v>
      </c>
      <c r="B996" t="s">
        <v>19</v>
      </c>
      <c r="C996" s="8">
        <v>423105</v>
      </c>
      <c r="D996" t="s">
        <v>46</v>
      </c>
      <c r="E996" s="26" t="s">
        <v>126</v>
      </c>
      <c r="F996" s="25" t="s">
        <v>1659</v>
      </c>
      <c r="G996" s="13">
        <v>1</v>
      </c>
      <c r="H996" s="13">
        <f>line_downtime[[#This Row],[total downtime in mins]]</f>
        <v>34.200000000000003</v>
      </c>
      <c r="I996" s="19">
        <f>line_productivity[[#This Row],[End time]]-line_productivity[[#This Row],[Start Time]]</f>
        <v>4.1666666666666685E-2</v>
      </c>
      <c r="J996" t="str">
        <f t="shared" si="15"/>
        <v>Morning Shift</v>
      </c>
      <c r="K996" s="9">
        <f>IF(line_productivity[[#This Row],[End time]]&lt;line_productivity[[#This Row],[Start Time]],((line_productivity[[#This Row],[End time]]+1)-line_productivity[[#This Row],[Start Time]])*24,(line_productivity[[#This Row],[End time]]-line_productivity[[#This Row],[Start Time]])*24)</f>
        <v>1.0000000000000004</v>
      </c>
      <c r="L996" s="9">
        <f>MAX(0,line_productivity[[#This Row],[working hours3]]-line_productivity[[#This Row],[total downtime in hr2]])</f>
        <v>0.43000000000000038</v>
      </c>
      <c r="M996" s="13">
        <f>IF(line_productivity[[#This Row],[Total downtime in min]]&gt;85,85,line_productivity[[#This Row],[Total downtime in min]])</f>
        <v>34.200000000000003</v>
      </c>
      <c r="N996" s="9">
        <f>line_productivity[[#This Row],[total downtime in min 2]]/60</f>
        <v>0.57000000000000006</v>
      </c>
      <c r="O996" s="9">
        <f>IF(line_productivity[[#This Row],[total downtime in hrs]]&gt;line_productivity[[#This Row],[working hours of operator]],line_productivity[[#This Row],[working hours of operator]],line_productivity[[#This Row],[total downtime in hrs]])</f>
        <v>0.57000000000000006</v>
      </c>
      <c r="P996"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97" spans="1:16" x14ac:dyDescent="0.25">
      <c r="A997" s="10">
        <v>45777</v>
      </c>
      <c r="B997" t="s">
        <v>20</v>
      </c>
      <c r="C997" s="8">
        <v>423106</v>
      </c>
      <c r="D997" t="s">
        <v>50</v>
      </c>
      <c r="E997" s="26">
        <v>0.39857915509259262</v>
      </c>
      <c r="F997" s="25" t="s">
        <v>1754</v>
      </c>
      <c r="G997" s="13">
        <v>1</v>
      </c>
      <c r="H997" s="13">
        <f>line_downtime[[#This Row],[total downtime in mins]]</f>
        <v>25.8</v>
      </c>
      <c r="I997" s="19">
        <f>line_productivity[[#This Row],[End time]]-line_productivity[[#This Row],[Start Time]]</f>
        <v>4.166666666666663E-2</v>
      </c>
      <c r="J997" t="str">
        <f t="shared" si="15"/>
        <v>Morning Shift</v>
      </c>
      <c r="K997" s="9">
        <f>IF(line_productivity[[#This Row],[End time]]&lt;line_productivity[[#This Row],[Start Time]],((line_productivity[[#This Row],[End time]]+1)-line_productivity[[#This Row],[Start Time]])*24,(line_productivity[[#This Row],[End time]]-line_productivity[[#This Row],[Start Time]])*24)</f>
        <v>0.99999999999999911</v>
      </c>
      <c r="L997" s="9">
        <f>MAX(0,line_productivity[[#This Row],[working hours3]]-line_productivity[[#This Row],[total downtime in hr2]])</f>
        <v>0.56999999999999917</v>
      </c>
      <c r="M997" s="13">
        <f>IF(line_productivity[[#This Row],[Total downtime in min]]&gt;85,85,line_productivity[[#This Row],[Total downtime in min]])</f>
        <v>25.8</v>
      </c>
      <c r="N997" s="9">
        <f>line_productivity[[#This Row],[total downtime in min 2]]/60</f>
        <v>0.43</v>
      </c>
      <c r="O997" s="9">
        <f>IF(line_productivity[[#This Row],[total downtime in hrs]]&gt;line_productivity[[#This Row],[working hours of operator]],line_productivity[[#This Row],[working hours of operator]],line_productivity[[#This Row],[total downtime in hrs]])</f>
        <v>0.43</v>
      </c>
      <c r="P997"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998" spans="1:16" x14ac:dyDescent="0.25">
      <c r="A998" s="10">
        <v>45777</v>
      </c>
      <c r="B998" t="s">
        <v>20</v>
      </c>
      <c r="C998" s="8">
        <v>423107</v>
      </c>
      <c r="D998" t="s">
        <v>49</v>
      </c>
      <c r="E998" s="26">
        <v>0.45826746527777779</v>
      </c>
      <c r="F998" s="25" t="s">
        <v>1755</v>
      </c>
      <c r="G998" s="13">
        <v>1</v>
      </c>
      <c r="H998" s="13">
        <f>line_downtime[[#This Row],[total downtime in mins]]</f>
        <v>49.199999999999996</v>
      </c>
      <c r="I998" s="19">
        <f>line_productivity[[#This Row],[End time]]-line_productivity[[#This Row],[Start Time]]</f>
        <v>4.1666666666666685E-2</v>
      </c>
      <c r="J998" t="str">
        <f t="shared" si="15"/>
        <v>Morning Shift</v>
      </c>
      <c r="K998" s="9">
        <f>IF(line_productivity[[#This Row],[End time]]&lt;line_productivity[[#This Row],[Start Time]],((line_productivity[[#This Row],[End time]]+1)-line_productivity[[#This Row],[Start Time]])*24,(line_productivity[[#This Row],[End time]]-line_productivity[[#This Row],[Start Time]])*24)</f>
        <v>1.0000000000000004</v>
      </c>
      <c r="L998" s="9">
        <f>MAX(0,line_productivity[[#This Row],[working hours3]]-line_productivity[[#This Row],[total downtime in hr2]])</f>
        <v>0.18000000000000049</v>
      </c>
      <c r="M998" s="13">
        <f>IF(line_productivity[[#This Row],[Total downtime in min]]&gt;85,85,line_productivity[[#This Row],[Total downtime in min]])</f>
        <v>49.199999999999996</v>
      </c>
      <c r="N998" s="9">
        <f>line_productivity[[#This Row],[total downtime in min 2]]/60</f>
        <v>0.82</v>
      </c>
      <c r="O998" s="9">
        <f>IF(line_productivity[[#This Row],[total downtime in hrs]]&gt;line_productivity[[#This Row],[working hours of operator]],line_productivity[[#This Row],[working hours of operator]],line_productivity[[#This Row],[total downtime in hrs]])</f>
        <v>0.82</v>
      </c>
      <c r="P99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999" spans="1:16" x14ac:dyDescent="0.25">
      <c r="A999" s="10">
        <v>45777</v>
      </c>
      <c r="B999" t="s">
        <v>19</v>
      </c>
      <c r="C999" s="8">
        <v>423108</v>
      </c>
      <c r="D999" t="s">
        <v>48</v>
      </c>
      <c r="E999" s="26">
        <v>0.53429501157407411</v>
      </c>
      <c r="F999" s="25" t="s">
        <v>1756</v>
      </c>
      <c r="G999" s="13">
        <v>1</v>
      </c>
      <c r="H999" s="13">
        <f>line_downtime[[#This Row],[total downtime in mins]]</f>
        <v>50.4</v>
      </c>
      <c r="I999" s="19">
        <f>line_productivity[[#This Row],[End time]]-line_productivity[[#This Row],[Start Time]]</f>
        <v>4.166666666666663E-2</v>
      </c>
      <c r="J999" t="str">
        <f t="shared" si="15"/>
        <v>Evening Shift</v>
      </c>
      <c r="K999" s="9">
        <f>IF(line_productivity[[#This Row],[End time]]&lt;line_productivity[[#This Row],[Start Time]],((line_productivity[[#This Row],[End time]]+1)-line_productivity[[#This Row],[Start Time]])*24,(line_productivity[[#This Row],[End time]]-line_productivity[[#This Row],[Start Time]])*24)</f>
        <v>0.99999999999999911</v>
      </c>
      <c r="L999" s="9">
        <f>MAX(0,line_productivity[[#This Row],[working hours3]]-line_productivity[[#This Row],[total downtime in hr2]])</f>
        <v>0.15999999999999914</v>
      </c>
      <c r="M999" s="13">
        <f>IF(line_productivity[[#This Row],[Total downtime in min]]&gt;85,85,line_productivity[[#This Row],[Total downtime in min]])</f>
        <v>50.4</v>
      </c>
      <c r="N999" s="9">
        <f>line_productivity[[#This Row],[total downtime in min 2]]/60</f>
        <v>0.84</v>
      </c>
      <c r="O999" s="9">
        <f>IF(line_productivity[[#This Row],[total downtime in hrs]]&gt;line_productivity[[#This Row],[working hours of operator]],line_productivity[[#This Row],[working hours of operator]],line_productivity[[#This Row],[total downtime in hrs]])</f>
        <v>0.84</v>
      </c>
      <c r="P99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00" spans="1:16" x14ac:dyDescent="0.25">
      <c r="A1000" s="10">
        <v>45778</v>
      </c>
      <c r="B1000" t="s">
        <v>18</v>
      </c>
      <c r="C1000" s="8">
        <v>423109</v>
      </c>
      <c r="D1000" t="s">
        <v>45</v>
      </c>
      <c r="E1000" s="26" t="s">
        <v>126</v>
      </c>
      <c r="F1000" s="25" t="s">
        <v>1659</v>
      </c>
      <c r="G1000" s="13">
        <v>1</v>
      </c>
      <c r="H1000" s="13">
        <f>line_downtime[[#This Row],[total downtime in mins]]</f>
        <v>35.4</v>
      </c>
      <c r="I1000" s="19">
        <f>line_productivity[[#This Row],[End time]]-line_productivity[[#This Row],[Start Time]]</f>
        <v>4.1666666666666685E-2</v>
      </c>
      <c r="J1000" t="str">
        <f t="shared" si="15"/>
        <v>Morning Shift</v>
      </c>
      <c r="K1000" s="9">
        <f>IF(line_productivity[[#This Row],[End time]]&lt;line_productivity[[#This Row],[Start Time]],((line_productivity[[#This Row],[End time]]+1)-line_productivity[[#This Row],[Start Time]])*24,(line_productivity[[#This Row],[End time]]-line_productivity[[#This Row],[Start Time]])*24)</f>
        <v>1.0000000000000004</v>
      </c>
      <c r="L1000" s="9">
        <f>MAX(0,line_productivity[[#This Row],[working hours3]]-line_productivity[[#This Row],[total downtime in hr2]])</f>
        <v>0.41000000000000048</v>
      </c>
      <c r="M1000" s="13">
        <f>IF(line_productivity[[#This Row],[Total downtime in min]]&gt;85,85,line_productivity[[#This Row],[Total downtime in min]])</f>
        <v>35.4</v>
      </c>
      <c r="N1000" s="9">
        <f>line_productivity[[#This Row],[total downtime in min 2]]/60</f>
        <v>0.59</v>
      </c>
      <c r="O1000" s="9">
        <f>IF(line_productivity[[#This Row],[total downtime in hrs]]&gt;line_productivity[[#This Row],[working hours of operator]],line_productivity[[#This Row],[working hours of operator]],line_productivity[[#This Row],[total downtime in hrs]])</f>
        <v>0.59</v>
      </c>
      <c r="P1000"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01" spans="1:16" x14ac:dyDescent="0.25">
      <c r="A1001" s="10">
        <v>45778</v>
      </c>
      <c r="B1001" t="s">
        <v>18</v>
      </c>
      <c r="C1001" s="8">
        <v>423110</v>
      </c>
      <c r="D1001" t="s">
        <v>49</v>
      </c>
      <c r="E1001" s="26">
        <v>0.39944542824074075</v>
      </c>
      <c r="F1001" s="25" t="s">
        <v>1757</v>
      </c>
      <c r="G1001" s="13">
        <v>1</v>
      </c>
      <c r="H1001" s="13">
        <f>line_downtime[[#This Row],[total downtime in mins]]</f>
        <v>54</v>
      </c>
      <c r="I1001" s="19">
        <f>line_productivity[[#This Row],[End time]]-line_productivity[[#This Row],[Start Time]]</f>
        <v>4.166666666666663E-2</v>
      </c>
      <c r="J1001" t="str">
        <f t="shared" si="15"/>
        <v>Morning Shift</v>
      </c>
      <c r="K1001" s="9">
        <f>IF(line_productivity[[#This Row],[End time]]&lt;line_productivity[[#This Row],[Start Time]],((line_productivity[[#This Row],[End time]]+1)-line_productivity[[#This Row],[Start Time]])*24,(line_productivity[[#This Row],[End time]]-line_productivity[[#This Row],[Start Time]])*24)</f>
        <v>0.99999999999999911</v>
      </c>
      <c r="L1001" s="9">
        <f>MAX(0,line_productivity[[#This Row],[working hours3]]-line_productivity[[#This Row],[total downtime in hr2]])</f>
        <v>9.999999999999909E-2</v>
      </c>
      <c r="M1001" s="13">
        <f>IF(line_productivity[[#This Row],[Total downtime in min]]&gt;85,85,line_productivity[[#This Row],[Total downtime in min]])</f>
        <v>54</v>
      </c>
      <c r="N1001" s="9">
        <f>line_productivity[[#This Row],[total downtime in min 2]]/60</f>
        <v>0.9</v>
      </c>
      <c r="O1001" s="9">
        <f>IF(line_productivity[[#This Row],[total downtime in hrs]]&gt;line_productivity[[#This Row],[working hours of operator]],line_productivity[[#This Row],[working hours of operator]],line_productivity[[#This Row],[total downtime in hrs]])</f>
        <v>0.9</v>
      </c>
      <c r="P1001"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02" spans="1:16" x14ac:dyDescent="0.25">
      <c r="A1002" s="10">
        <v>45778</v>
      </c>
      <c r="B1002" t="s">
        <v>21</v>
      </c>
      <c r="C1002" s="8">
        <v>423111</v>
      </c>
      <c r="D1002" t="s">
        <v>34</v>
      </c>
      <c r="E1002" s="26">
        <v>0.47842087962962959</v>
      </c>
      <c r="F1002" s="25" t="s">
        <v>1758</v>
      </c>
      <c r="G1002" s="13">
        <v>1</v>
      </c>
      <c r="H1002" s="13">
        <f>line_downtime[[#This Row],[total downtime in mins]]</f>
        <v>35.4</v>
      </c>
      <c r="I1002" s="19">
        <f>line_productivity[[#This Row],[End time]]-line_productivity[[#This Row],[Start Time]]</f>
        <v>4.1666666666666685E-2</v>
      </c>
      <c r="J1002" t="str">
        <f t="shared" si="15"/>
        <v>Morning Shift</v>
      </c>
      <c r="K1002" s="9">
        <f>IF(line_productivity[[#This Row],[End time]]&lt;line_productivity[[#This Row],[Start Time]],((line_productivity[[#This Row],[End time]]+1)-line_productivity[[#This Row],[Start Time]])*24,(line_productivity[[#This Row],[End time]]-line_productivity[[#This Row],[Start Time]])*24)</f>
        <v>1.0000000000000004</v>
      </c>
      <c r="L1002" s="9">
        <f>MAX(0,line_productivity[[#This Row],[working hours3]]-line_productivity[[#This Row],[total downtime in hr2]])</f>
        <v>0.41000000000000048</v>
      </c>
      <c r="M1002" s="13">
        <f>IF(line_productivity[[#This Row],[Total downtime in min]]&gt;85,85,line_productivity[[#This Row],[Total downtime in min]])</f>
        <v>35.4</v>
      </c>
      <c r="N1002" s="9">
        <f>line_productivity[[#This Row],[total downtime in min 2]]/60</f>
        <v>0.59</v>
      </c>
      <c r="O1002" s="9">
        <f>IF(line_productivity[[#This Row],[total downtime in hrs]]&gt;line_productivity[[#This Row],[working hours of operator]],line_productivity[[#This Row],[working hours of operator]],line_productivity[[#This Row],[total downtime in hrs]])</f>
        <v>0.59</v>
      </c>
      <c r="P100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03" spans="1:16" x14ac:dyDescent="0.25">
      <c r="A1003" s="10">
        <v>45778</v>
      </c>
      <c r="B1003" t="s">
        <v>18</v>
      </c>
      <c r="C1003" s="8">
        <v>423112</v>
      </c>
      <c r="D1003" t="s">
        <v>35</v>
      </c>
      <c r="E1003" s="26">
        <v>0.54454873842592588</v>
      </c>
      <c r="F1003" s="25" t="s">
        <v>1759</v>
      </c>
      <c r="G1003" s="13">
        <v>1</v>
      </c>
      <c r="H1003" s="13">
        <f>line_downtime[[#This Row],[total downtime in mins]]</f>
        <v>58.2</v>
      </c>
      <c r="I1003" s="19">
        <f>line_productivity[[#This Row],[End time]]-line_productivity[[#This Row],[Start Time]]</f>
        <v>4.1666666666666741E-2</v>
      </c>
      <c r="J1003" t="str">
        <f t="shared" si="15"/>
        <v>Evening Shift</v>
      </c>
      <c r="K1003" s="9">
        <f>IF(line_productivity[[#This Row],[End time]]&lt;line_productivity[[#This Row],[Start Time]],((line_productivity[[#This Row],[End time]]+1)-line_productivity[[#This Row],[Start Time]])*24,(line_productivity[[#This Row],[End time]]-line_productivity[[#This Row],[Start Time]])*24)</f>
        <v>1.0000000000000018</v>
      </c>
      <c r="L1003" s="9">
        <f>MAX(0,line_productivity[[#This Row],[working hours3]]-line_productivity[[#This Row],[total downtime in hr2]])</f>
        <v>3.0000000000001692E-2</v>
      </c>
      <c r="M1003" s="13">
        <f>IF(line_productivity[[#This Row],[Total downtime in min]]&gt;85,85,line_productivity[[#This Row],[Total downtime in min]])</f>
        <v>58.2</v>
      </c>
      <c r="N1003" s="9">
        <f>line_productivity[[#This Row],[total downtime in min 2]]/60</f>
        <v>0.97000000000000008</v>
      </c>
      <c r="O1003" s="9">
        <f>IF(line_productivity[[#This Row],[total downtime in hrs]]&gt;line_productivity[[#This Row],[working hours of operator]],line_productivity[[#This Row],[working hours of operator]],line_productivity[[#This Row],[total downtime in hrs]])</f>
        <v>0.97000000000000008</v>
      </c>
      <c r="P1003"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1004" spans="1:16" x14ac:dyDescent="0.25">
      <c r="A1004" s="10">
        <v>45779</v>
      </c>
      <c r="B1004" t="s">
        <v>21</v>
      </c>
      <c r="C1004" s="8">
        <v>423113</v>
      </c>
      <c r="D1004" t="s">
        <v>32</v>
      </c>
      <c r="E1004" s="26" t="s">
        <v>126</v>
      </c>
      <c r="F1004" s="25" t="s">
        <v>1659</v>
      </c>
      <c r="G1004" s="13">
        <v>1</v>
      </c>
      <c r="H1004" s="13">
        <f>line_downtime[[#This Row],[total downtime in mins]]</f>
        <v>52.800000000000004</v>
      </c>
      <c r="I1004" s="19">
        <f>line_productivity[[#This Row],[End time]]-line_productivity[[#This Row],[Start Time]]</f>
        <v>4.1666666666666685E-2</v>
      </c>
      <c r="J1004" t="str">
        <f t="shared" si="15"/>
        <v>Morning Shift</v>
      </c>
      <c r="K1004" s="9">
        <f>IF(line_productivity[[#This Row],[End time]]&lt;line_productivity[[#This Row],[Start Time]],((line_productivity[[#This Row],[End time]]+1)-line_productivity[[#This Row],[Start Time]])*24,(line_productivity[[#This Row],[End time]]-line_productivity[[#This Row],[Start Time]])*24)</f>
        <v>1.0000000000000004</v>
      </c>
      <c r="L1004" s="9">
        <f>MAX(0,line_productivity[[#This Row],[working hours3]]-line_productivity[[#This Row],[total downtime in hr2]])</f>
        <v>0.12000000000000033</v>
      </c>
      <c r="M1004" s="13">
        <f>IF(line_productivity[[#This Row],[Total downtime in min]]&gt;85,85,line_productivity[[#This Row],[Total downtime in min]])</f>
        <v>52.800000000000004</v>
      </c>
      <c r="N1004" s="9">
        <f>line_productivity[[#This Row],[total downtime in min 2]]/60</f>
        <v>0.88000000000000012</v>
      </c>
      <c r="O1004" s="9">
        <f>IF(line_productivity[[#This Row],[total downtime in hrs]]&gt;line_productivity[[#This Row],[working hours of operator]],line_productivity[[#This Row],[working hours of operator]],line_productivity[[#This Row],[total downtime in hrs]])</f>
        <v>0.88000000000000012</v>
      </c>
      <c r="P1004"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05" spans="1:16" x14ac:dyDescent="0.25">
      <c r="A1005" s="10">
        <v>45779</v>
      </c>
      <c r="B1005" t="s">
        <v>21</v>
      </c>
      <c r="C1005" s="8">
        <v>423114</v>
      </c>
      <c r="D1005" t="s">
        <v>33</v>
      </c>
      <c r="E1005" s="26">
        <v>0.41174499999999997</v>
      </c>
      <c r="F1005" s="25" t="s">
        <v>1760</v>
      </c>
      <c r="G1005" s="13">
        <v>1</v>
      </c>
      <c r="H1005" s="13">
        <f>line_downtime[[#This Row],[total downtime in mins]]</f>
        <v>11.4</v>
      </c>
      <c r="I1005" s="19">
        <f>line_productivity[[#This Row],[End time]]-line_productivity[[#This Row],[Start Time]]</f>
        <v>4.166666666666663E-2</v>
      </c>
      <c r="J1005" t="str">
        <f t="shared" si="15"/>
        <v>Morning Shift</v>
      </c>
      <c r="K1005" s="9">
        <f>IF(line_productivity[[#This Row],[End time]]&lt;line_productivity[[#This Row],[Start Time]],((line_productivity[[#This Row],[End time]]+1)-line_productivity[[#This Row],[Start Time]])*24,(line_productivity[[#This Row],[End time]]-line_productivity[[#This Row],[Start Time]])*24)</f>
        <v>0.99999999999999911</v>
      </c>
      <c r="L1005" s="9">
        <f>MAX(0,line_productivity[[#This Row],[working hours3]]-line_productivity[[#This Row],[total downtime in hr2]])</f>
        <v>0.80999999999999917</v>
      </c>
      <c r="M1005" s="13">
        <f>IF(line_productivity[[#This Row],[Total downtime in min]]&gt;85,85,line_productivity[[#This Row],[Total downtime in min]])</f>
        <v>11.4</v>
      </c>
      <c r="N1005" s="9">
        <f>line_productivity[[#This Row],[total downtime in min 2]]/60</f>
        <v>0.19</v>
      </c>
      <c r="O1005" s="9">
        <f>IF(line_productivity[[#This Row],[total downtime in hrs]]&gt;line_productivity[[#This Row],[working hours of operator]],line_productivity[[#This Row],[working hours of operator]],line_productivity[[#This Row],[total downtime in hrs]])</f>
        <v>0.19</v>
      </c>
      <c r="P1005"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06" spans="1:16" x14ac:dyDescent="0.25">
      <c r="A1006" s="10">
        <v>45779</v>
      </c>
      <c r="B1006" t="s">
        <v>19</v>
      </c>
      <c r="C1006" s="8">
        <v>423115</v>
      </c>
      <c r="D1006" t="s">
        <v>34</v>
      </c>
      <c r="E1006" s="26">
        <v>0.46142017361111115</v>
      </c>
      <c r="F1006" s="25" t="s">
        <v>1761</v>
      </c>
      <c r="G1006" s="13">
        <v>1</v>
      </c>
      <c r="H1006" s="13">
        <f>line_downtime[[#This Row],[total downtime in mins]]</f>
        <v>15.6</v>
      </c>
      <c r="I1006" s="19">
        <f>line_productivity[[#This Row],[End time]]-line_productivity[[#This Row],[Start Time]]</f>
        <v>4.1666666666666685E-2</v>
      </c>
      <c r="J1006" t="str">
        <f t="shared" si="15"/>
        <v>Morning Shift</v>
      </c>
      <c r="K1006" s="9">
        <f>IF(line_productivity[[#This Row],[End time]]&lt;line_productivity[[#This Row],[Start Time]],((line_productivity[[#This Row],[End time]]+1)-line_productivity[[#This Row],[Start Time]])*24,(line_productivity[[#This Row],[End time]]-line_productivity[[#This Row],[Start Time]])*24)</f>
        <v>1.0000000000000004</v>
      </c>
      <c r="L1006" s="9">
        <f>MAX(0,line_productivity[[#This Row],[working hours3]]-line_productivity[[#This Row],[total downtime in hr2]])</f>
        <v>0.74000000000000044</v>
      </c>
      <c r="M1006" s="13">
        <f>IF(line_productivity[[#This Row],[Total downtime in min]]&gt;85,85,line_productivity[[#This Row],[Total downtime in min]])</f>
        <v>15.6</v>
      </c>
      <c r="N1006" s="9">
        <f>line_productivity[[#This Row],[total downtime in min 2]]/60</f>
        <v>0.26</v>
      </c>
      <c r="O1006" s="9">
        <f>IF(line_productivity[[#This Row],[total downtime in hrs]]&gt;line_productivity[[#This Row],[working hours of operator]],line_productivity[[#This Row],[working hours of operator]],line_productivity[[#This Row],[total downtime in hrs]])</f>
        <v>0.26</v>
      </c>
      <c r="P1006"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07" spans="1:16" x14ac:dyDescent="0.25">
      <c r="A1007" s="10">
        <v>45779</v>
      </c>
      <c r="B1007" t="s">
        <v>21</v>
      </c>
      <c r="C1007" s="8">
        <v>423116</v>
      </c>
      <c r="D1007" t="s">
        <v>35</v>
      </c>
      <c r="E1007" s="26">
        <v>0.51393950231481478</v>
      </c>
      <c r="F1007" s="25" t="s">
        <v>1762</v>
      </c>
      <c r="G1007" s="13">
        <v>1</v>
      </c>
      <c r="H1007" s="13">
        <f>line_downtime[[#This Row],[total downtime in mins]]</f>
        <v>37.799999999999997</v>
      </c>
      <c r="I1007" s="19">
        <f>line_productivity[[#This Row],[End time]]-line_productivity[[#This Row],[Start Time]]</f>
        <v>4.1666666666666741E-2</v>
      </c>
      <c r="J1007" t="str">
        <f t="shared" si="15"/>
        <v>Evening Shift</v>
      </c>
      <c r="K1007" s="9">
        <f>IF(line_productivity[[#This Row],[End time]]&lt;line_productivity[[#This Row],[Start Time]],((line_productivity[[#This Row],[End time]]+1)-line_productivity[[#This Row],[Start Time]])*24,(line_productivity[[#This Row],[End time]]-line_productivity[[#This Row],[Start Time]])*24)</f>
        <v>1.0000000000000018</v>
      </c>
      <c r="L1007" s="9">
        <f>MAX(0,line_productivity[[#This Row],[working hours3]]-line_productivity[[#This Row],[total downtime in hr2]])</f>
        <v>0.37000000000000177</v>
      </c>
      <c r="M1007" s="13">
        <f>IF(line_productivity[[#This Row],[Total downtime in min]]&gt;85,85,line_productivity[[#This Row],[Total downtime in min]])</f>
        <v>37.799999999999997</v>
      </c>
      <c r="N1007" s="9">
        <f>line_productivity[[#This Row],[total downtime in min 2]]/60</f>
        <v>0.63</v>
      </c>
      <c r="O1007" s="9">
        <f>IF(line_productivity[[#This Row],[total downtime in hrs]]&gt;line_productivity[[#This Row],[working hours of operator]],line_productivity[[#This Row],[working hours of operator]],line_productivity[[#This Row],[total downtime in hrs]])</f>
        <v>0.63</v>
      </c>
      <c r="P1007"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1008" spans="1:16" x14ac:dyDescent="0.25">
      <c r="A1008" s="10">
        <v>45780</v>
      </c>
      <c r="B1008" t="s">
        <v>23</v>
      </c>
      <c r="C1008" s="8">
        <v>423117</v>
      </c>
      <c r="D1008" t="s">
        <v>32</v>
      </c>
      <c r="E1008" s="26" t="s">
        <v>126</v>
      </c>
      <c r="F1008" s="25" t="s">
        <v>1684</v>
      </c>
      <c r="G1008" s="13">
        <v>1.6333333333333331</v>
      </c>
      <c r="H1008" s="13">
        <f>line_downtime[[#This Row],[total downtime in mins]]</f>
        <v>13.8</v>
      </c>
      <c r="I1008" s="19">
        <f>line_productivity[[#This Row],[End time]]-line_productivity[[#This Row],[Start Time]]</f>
        <v>6.8055555555555591E-2</v>
      </c>
      <c r="J1008" t="str">
        <f t="shared" si="15"/>
        <v>Morning Shift</v>
      </c>
      <c r="K1008" s="9">
        <f>IF(line_productivity[[#This Row],[End time]]&lt;line_productivity[[#This Row],[Start Time]],((line_productivity[[#This Row],[End time]]+1)-line_productivity[[#This Row],[Start Time]])*24,(line_productivity[[#This Row],[End time]]-line_productivity[[#This Row],[Start Time]])*24)</f>
        <v>1.6333333333333342</v>
      </c>
      <c r="L1008" s="9">
        <f>MAX(0,line_productivity[[#This Row],[working hours3]]-line_productivity[[#This Row],[total downtime in hr2]])</f>
        <v>1.4033333333333342</v>
      </c>
      <c r="M1008" s="13">
        <f>IF(line_productivity[[#This Row],[Total downtime in min]]&gt;85,85,line_productivity[[#This Row],[Total downtime in min]])</f>
        <v>13.8</v>
      </c>
      <c r="N1008" s="9">
        <f>line_productivity[[#This Row],[total downtime in min 2]]/60</f>
        <v>0.23</v>
      </c>
      <c r="O1008" s="9">
        <f>IF(line_productivity[[#This Row],[total downtime in hrs]]&gt;line_productivity[[#This Row],[working hours of operator]],line_productivity[[#This Row],[working hours of operator]],line_productivity[[#This Row],[total downtime in hrs]])</f>
        <v>0.23</v>
      </c>
      <c r="P1008"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1009" spans="1:16" x14ac:dyDescent="0.25">
      <c r="A1009" s="10">
        <v>45780</v>
      </c>
      <c r="B1009" t="s">
        <v>20</v>
      </c>
      <c r="C1009" s="8">
        <v>423118</v>
      </c>
      <c r="D1009" t="s">
        <v>33</v>
      </c>
      <c r="E1009" s="26">
        <v>0.41076452546296299</v>
      </c>
      <c r="F1009" s="25" t="s">
        <v>1763</v>
      </c>
      <c r="G1009" s="13">
        <v>1</v>
      </c>
      <c r="H1009" s="13">
        <f>line_downtime[[#This Row],[total downtime in mins]]</f>
        <v>58.8</v>
      </c>
      <c r="I1009" s="19">
        <f>line_productivity[[#This Row],[End time]]-line_productivity[[#This Row],[Start Time]]</f>
        <v>4.166666666666663E-2</v>
      </c>
      <c r="J1009" t="str">
        <f t="shared" si="15"/>
        <v>Morning Shift</v>
      </c>
      <c r="K1009" s="9">
        <f>IF(line_productivity[[#This Row],[End time]]&lt;line_productivity[[#This Row],[Start Time]],((line_productivity[[#This Row],[End time]]+1)-line_productivity[[#This Row],[Start Time]])*24,(line_productivity[[#This Row],[End time]]-line_productivity[[#This Row],[Start Time]])*24)</f>
        <v>0.99999999999999911</v>
      </c>
      <c r="L1009" s="9">
        <f>MAX(0,line_productivity[[#This Row],[working hours3]]-line_productivity[[#This Row],[total downtime in hr2]])</f>
        <v>1.999999999999913E-2</v>
      </c>
      <c r="M1009" s="13">
        <f>IF(line_productivity[[#This Row],[Total downtime in min]]&gt;85,85,line_productivity[[#This Row],[Total downtime in min]])</f>
        <v>58.8</v>
      </c>
      <c r="N1009" s="9">
        <f>line_productivity[[#This Row],[total downtime in min 2]]/60</f>
        <v>0.98</v>
      </c>
      <c r="O1009" s="9">
        <f>IF(line_productivity[[#This Row],[total downtime in hrs]]&gt;line_productivity[[#This Row],[working hours of operator]],line_productivity[[#This Row],[working hours of operator]],line_productivity[[#This Row],[total downtime in hrs]])</f>
        <v>0.98</v>
      </c>
      <c r="P100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10" spans="1:16" x14ac:dyDescent="0.25">
      <c r="A1010" s="10">
        <v>45780</v>
      </c>
      <c r="B1010" t="s">
        <v>21</v>
      </c>
      <c r="C1010" s="8">
        <v>423119</v>
      </c>
      <c r="D1010" t="s">
        <v>34</v>
      </c>
      <c r="E1010" s="26">
        <v>0.49331719907407406</v>
      </c>
      <c r="F1010" s="25" t="s">
        <v>1764</v>
      </c>
      <c r="G1010" s="13">
        <v>1</v>
      </c>
      <c r="H1010" s="13">
        <f>line_downtime[[#This Row],[total downtime in mins]]</f>
        <v>15.600000000000001</v>
      </c>
      <c r="I1010" s="19">
        <f>line_productivity[[#This Row],[End time]]-line_productivity[[#This Row],[Start Time]]</f>
        <v>4.1666666666666685E-2</v>
      </c>
      <c r="J1010" t="str">
        <f t="shared" si="15"/>
        <v>Morning Shift</v>
      </c>
      <c r="K1010" s="9">
        <f>IF(line_productivity[[#This Row],[End time]]&lt;line_productivity[[#This Row],[Start Time]],((line_productivity[[#This Row],[End time]]+1)-line_productivity[[#This Row],[Start Time]])*24,(line_productivity[[#This Row],[End time]]-line_productivity[[#This Row],[Start Time]])*24)</f>
        <v>1.0000000000000004</v>
      </c>
      <c r="L1010" s="9">
        <f>MAX(0,line_productivity[[#This Row],[working hours3]]-line_productivity[[#This Row],[total downtime in hr2]])</f>
        <v>0.74000000000000044</v>
      </c>
      <c r="M1010" s="13">
        <f>IF(line_productivity[[#This Row],[Total downtime in min]]&gt;85,85,line_productivity[[#This Row],[Total downtime in min]])</f>
        <v>15.600000000000001</v>
      </c>
      <c r="N1010" s="9">
        <f>line_productivity[[#This Row],[total downtime in min 2]]/60</f>
        <v>0.26</v>
      </c>
      <c r="O1010" s="9">
        <f>IF(line_productivity[[#This Row],[total downtime in hrs]]&gt;line_productivity[[#This Row],[working hours of operator]],line_productivity[[#This Row],[working hours of operator]],line_productivity[[#This Row],[total downtime in hrs]])</f>
        <v>0.26</v>
      </c>
      <c r="P1010"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11" spans="1:16" x14ac:dyDescent="0.25">
      <c r="A1011" s="10">
        <v>45780</v>
      </c>
      <c r="B1011" t="s">
        <v>18</v>
      </c>
      <c r="C1011" s="8">
        <v>423120</v>
      </c>
      <c r="D1011" t="s">
        <v>35</v>
      </c>
      <c r="E1011" s="26">
        <v>0.54567491898148146</v>
      </c>
      <c r="F1011" s="25" t="s">
        <v>1765</v>
      </c>
      <c r="G1011" s="13">
        <v>1</v>
      </c>
      <c r="H1011" s="13">
        <f>line_downtime[[#This Row],[total downtime in mins]]</f>
        <v>36</v>
      </c>
      <c r="I1011" s="19">
        <f>line_productivity[[#This Row],[End time]]-line_productivity[[#This Row],[Start Time]]</f>
        <v>4.1666666666666741E-2</v>
      </c>
      <c r="J1011" t="str">
        <f t="shared" si="15"/>
        <v>Evening Shift</v>
      </c>
      <c r="K1011" s="9">
        <f>IF(line_productivity[[#This Row],[End time]]&lt;line_productivity[[#This Row],[Start Time]],((line_productivity[[#This Row],[End time]]+1)-line_productivity[[#This Row],[Start Time]])*24,(line_productivity[[#This Row],[End time]]-line_productivity[[#This Row],[Start Time]])*24)</f>
        <v>1.0000000000000018</v>
      </c>
      <c r="L1011" s="9">
        <f>MAX(0,line_productivity[[#This Row],[working hours3]]-line_productivity[[#This Row],[total downtime in hr2]])</f>
        <v>0.4000000000000018</v>
      </c>
      <c r="M1011" s="13">
        <f>IF(line_productivity[[#This Row],[Total downtime in min]]&gt;85,85,line_productivity[[#This Row],[Total downtime in min]])</f>
        <v>36</v>
      </c>
      <c r="N1011" s="9">
        <f>line_productivity[[#This Row],[total downtime in min 2]]/60</f>
        <v>0.6</v>
      </c>
      <c r="O1011" s="9">
        <f>IF(line_productivity[[#This Row],[total downtime in hrs]]&gt;line_productivity[[#This Row],[working hours of operator]],line_productivity[[#This Row],[working hours of operator]],line_productivity[[#This Row],[total downtime in hrs]])</f>
        <v>0.6</v>
      </c>
      <c r="P1011"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1012" spans="1:16" x14ac:dyDescent="0.25">
      <c r="A1012" s="10">
        <v>45781</v>
      </c>
      <c r="B1012" t="s">
        <v>20</v>
      </c>
      <c r="C1012" s="8">
        <v>423121</v>
      </c>
      <c r="D1012" t="s">
        <v>44</v>
      </c>
      <c r="E1012" s="26" t="s">
        <v>126</v>
      </c>
      <c r="F1012" s="25" t="s">
        <v>1659</v>
      </c>
      <c r="G1012" s="13">
        <v>1</v>
      </c>
      <c r="H1012" s="13">
        <f>line_downtime[[#This Row],[total downtime in mins]]</f>
        <v>17.399999999999999</v>
      </c>
      <c r="I1012" s="19">
        <f>line_productivity[[#This Row],[End time]]-line_productivity[[#This Row],[Start Time]]</f>
        <v>4.1666666666666685E-2</v>
      </c>
      <c r="J1012" t="str">
        <f t="shared" si="15"/>
        <v>Morning Shift</v>
      </c>
      <c r="K1012" s="9">
        <f>IF(line_productivity[[#This Row],[End time]]&lt;line_productivity[[#This Row],[Start Time]],((line_productivity[[#This Row],[End time]]+1)-line_productivity[[#This Row],[Start Time]])*24,(line_productivity[[#This Row],[End time]]-line_productivity[[#This Row],[Start Time]])*24)</f>
        <v>1.0000000000000004</v>
      </c>
      <c r="L1012" s="9">
        <f>MAX(0,line_productivity[[#This Row],[working hours3]]-line_productivity[[#This Row],[total downtime in hr2]])</f>
        <v>0.71000000000000041</v>
      </c>
      <c r="M1012" s="13">
        <f>IF(line_productivity[[#This Row],[Total downtime in min]]&gt;85,85,line_productivity[[#This Row],[Total downtime in min]])</f>
        <v>17.399999999999999</v>
      </c>
      <c r="N1012" s="9">
        <f>line_productivity[[#This Row],[total downtime in min 2]]/60</f>
        <v>0.28999999999999998</v>
      </c>
      <c r="O1012" s="9">
        <f>IF(line_productivity[[#This Row],[total downtime in hrs]]&gt;line_productivity[[#This Row],[working hours of operator]],line_productivity[[#This Row],[working hours of operator]],line_productivity[[#This Row],[total downtime in hrs]])</f>
        <v>0.28999999999999998</v>
      </c>
      <c r="P101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13" spans="1:16" x14ac:dyDescent="0.25">
      <c r="A1013" s="10">
        <v>45781</v>
      </c>
      <c r="B1013" t="s">
        <v>19</v>
      </c>
      <c r="C1013" s="8">
        <v>423122</v>
      </c>
      <c r="D1013" t="s">
        <v>51</v>
      </c>
      <c r="E1013" s="26">
        <v>0.38654386574074073</v>
      </c>
      <c r="F1013" s="25" t="s">
        <v>1766</v>
      </c>
      <c r="G1013" s="13">
        <v>1</v>
      </c>
      <c r="H1013" s="13">
        <f>line_downtime[[#This Row],[total downtime in mins]]</f>
        <v>24.599999999999998</v>
      </c>
      <c r="I1013" s="19">
        <f>line_productivity[[#This Row],[End time]]-line_productivity[[#This Row],[Start Time]]</f>
        <v>4.1666666666666685E-2</v>
      </c>
      <c r="J1013" t="str">
        <f t="shared" si="15"/>
        <v>Morning Shift</v>
      </c>
      <c r="K1013" s="9">
        <f>IF(line_productivity[[#This Row],[End time]]&lt;line_productivity[[#This Row],[Start Time]],((line_productivity[[#This Row],[End time]]+1)-line_productivity[[#This Row],[Start Time]])*24,(line_productivity[[#This Row],[End time]]-line_productivity[[#This Row],[Start Time]])*24)</f>
        <v>1.0000000000000004</v>
      </c>
      <c r="L1013" s="9">
        <f>MAX(0,line_productivity[[#This Row],[working hours3]]-line_productivity[[#This Row],[total downtime in hr2]])</f>
        <v>0.59000000000000052</v>
      </c>
      <c r="M1013" s="13">
        <f>IF(line_productivity[[#This Row],[Total downtime in min]]&gt;85,85,line_productivity[[#This Row],[Total downtime in min]])</f>
        <v>24.599999999999998</v>
      </c>
      <c r="N1013" s="9">
        <f>line_productivity[[#This Row],[total downtime in min 2]]/60</f>
        <v>0.41</v>
      </c>
      <c r="O1013" s="9">
        <f>IF(line_productivity[[#This Row],[total downtime in hrs]]&gt;line_productivity[[#This Row],[working hours of operator]],line_productivity[[#This Row],[working hours of operator]],line_productivity[[#This Row],[total downtime in hrs]])</f>
        <v>0.41</v>
      </c>
      <c r="P1013"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14" spans="1:16" x14ac:dyDescent="0.25">
      <c r="A1014" s="10">
        <v>45781</v>
      </c>
      <c r="B1014" t="s">
        <v>18</v>
      </c>
      <c r="C1014" s="8">
        <v>423123</v>
      </c>
      <c r="D1014" t="s">
        <v>50</v>
      </c>
      <c r="E1014" s="26">
        <v>0.44532880787037038</v>
      </c>
      <c r="F1014" s="25" t="s">
        <v>1767</v>
      </c>
      <c r="G1014" s="13">
        <v>1</v>
      </c>
      <c r="H1014" s="13">
        <f>line_downtime[[#This Row],[total downtime in mins]]</f>
        <v>6.6</v>
      </c>
      <c r="I1014" s="19">
        <f>line_productivity[[#This Row],[End time]]-line_productivity[[#This Row],[Start Time]]</f>
        <v>4.166666666666663E-2</v>
      </c>
      <c r="J1014" t="str">
        <f t="shared" si="15"/>
        <v>Morning Shift</v>
      </c>
      <c r="K1014" s="9">
        <f>IF(line_productivity[[#This Row],[End time]]&lt;line_productivity[[#This Row],[Start Time]],((line_productivity[[#This Row],[End time]]+1)-line_productivity[[#This Row],[Start Time]])*24,(line_productivity[[#This Row],[End time]]-line_productivity[[#This Row],[Start Time]])*24)</f>
        <v>0.99999999999999911</v>
      </c>
      <c r="L1014" s="9">
        <f>MAX(0,line_productivity[[#This Row],[working hours3]]-line_productivity[[#This Row],[total downtime in hr2]])</f>
        <v>0.88999999999999913</v>
      </c>
      <c r="M1014" s="13">
        <f>IF(line_productivity[[#This Row],[Total downtime in min]]&gt;85,85,line_productivity[[#This Row],[Total downtime in min]])</f>
        <v>6.6</v>
      </c>
      <c r="N1014" s="9">
        <f>line_productivity[[#This Row],[total downtime in min 2]]/60</f>
        <v>0.11</v>
      </c>
      <c r="O1014" s="9">
        <f>IF(line_productivity[[#This Row],[total downtime in hrs]]&gt;line_productivity[[#This Row],[working hours of operator]],line_productivity[[#This Row],[working hours of operator]],line_productivity[[#This Row],[total downtime in hrs]])</f>
        <v>0.11</v>
      </c>
      <c r="P1014"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15" spans="1:16" x14ac:dyDescent="0.25">
      <c r="A1015" s="10">
        <v>45781</v>
      </c>
      <c r="B1015" t="s">
        <v>22</v>
      </c>
      <c r="C1015" s="8">
        <v>423124</v>
      </c>
      <c r="D1015" t="s">
        <v>44</v>
      </c>
      <c r="E1015" s="26">
        <v>0.49176112268518518</v>
      </c>
      <c r="F1015" s="25" t="s">
        <v>1768</v>
      </c>
      <c r="G1015" s="13">
        <v>1</v>
      </c>
      <c r="H1015" s="13">
        <f>line_downtime[[#This Row],[total downtime in mins]]</f>
        <v>57.599999999999994</v>
      </c>
      <c r="I1015" s="19">
        <f>line_productivity[[#This Row],[End time]]-line_productivity[[#This Row],[Start Time]]</f>
        <v>4.1666666666666685E-2</v>
      </c>
      <c r="J1015" t="str">
        <f t="shared" si="15"/>
        <v>Morning Shift</v>
      </c>
      <c r="K1015" s="9">
        <f>IF(line_productivity[[#This Row],[End time]]&lt;line_productivity[[#This Row],[Start Time]],((line_productivity[[#This Row],[End time]]+1)-line_productivity[[#This Row],[Start Time]])*24,(line_productivity[[#This Row],[End time]]-line_productivity[[#This Row],[Start Time]])*24)</f>
        <v>1.0000000000000004</v>
      </c>
      <c r="L1015" s="9">
        <f>MAX(0,line_productivity[[#This Row],[working hours3]]-line_productivity[[#This Row],[total downtime in hr2]])</f>
        <v>4.0000000000000591E-2</v>
      </c>
      <c r="M1015" s="13">
        <f>IF(line_productivity[[#This Row],[Total downtime in min]]&gt;85,85,line_productivity[[#This Row],[Total downtime in min]])</f>
        <v>57.599999999999994</v>
      </c>
      <c r="N1015" s="9">
        <f>line_productivity[[#This Row],[total downtime in min 2]]/60</f>
        <v>0.95999999999999985</v>
      </c>
      <c r="O1015" s="9">
        <f>IF(line_productivity[[#This Row],[total downtime in hrs]]&gt;line_productivity[[#This Row],[working hours of operator]],line_productivity[[#This Row],[working hours of operator]],line_productivity[[#This Row],[total downtime in hrs]])</f>
        <v>0.95999999999999985</v>
      </c>
      <c r="P1015"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16" spans="1:16" x14ac:dyDescent="0.25">
      <c r="A1016" s="10">
        <v>45782</v>
      </c>
      <c r="B1016" t="s">
        <v>23</v>
      </c>
      <c r="C1016" s="8">
        <v>423125</v>
      </c>
      <c r="D1016" t="s">
        <v>51</v>
      </c>
      <c r="E1016" s="26" t="s">
        <v>126</v>
      </c>
      <c r="F1016" s="25" t="s">
        <v>1684</v>
      </c>
      <c r="G1016" s="13">
        <v>1.6333333333333331</v>
      </c>
      <c r="H1016" s="13">
        <f>line_downtime[[#This Row],[total downtime in mins]]</f>
        <v>52.2</v>
      </c>
      <c r="I1016" s="19">
        <f>line_productivity[[#This Row],[End time]]-line_productivity[[#This Row],[Start Time]]</f>
        <v>6.8055555555555591E-2</v>
      </c>
      <c r="J1016" t="str">
        <f t="shared" si="15"/>
        <v>Morning Shift</v>
      </c>
      <c r="K1016" s="9">
        <f>IF(line_productivity[[#This Row],[End time]]&lt;line_productivity[[#This Row],[Start Time]],((line_productivity[[#This Row],[End time]]+1)-line_productivity[[#This Row],[Start Time]])*24,(line_productivity[[#This Row],[End time]]-line_productivity[[#This Row],[Start Time]])*24)</f>
        <v>1.6333333333333342</v>
      </c>
      <c r="L1016" s="9">
        <f>MAX(0,line_productivity[[#This Row],[working hours3]]-line_productivity[[#This Row],[total downtime in hr2]])</f>
        <v>0.7633333333333342</v>
      </c>
      <c r="M1016" s="13">
        <f>IF(line_productivity[[#This Row],[Total downtime in min]]&gt;85,85,line_productivity[[#This Row],[Total downtime in min]])</f>
        <v>52.2</v>
      </c>
      <c r="N1016" s="9">
        <f>line_productivity[[#This Row],[total downtime in min 2]]/60</f>
        <v>0.87</v>
      </c>
      <c r="O1016" s="9">
        <f>IF(line_productivity[[#This Row],[total downtime in hrs]]&gt;line_productivity[[#This Row],[working hours of operator]],line_productivity[[#This Row],[working hours of operator]],line_productivity[[#This Row],[total downtime in hrs]])</f>
        <v>0.87</v>
      </c>
      <c r="P1016"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1017" spans="1:16" x14ac:dyDescent="0.25">
      <c r="A1017" s="10">
        <v>45782</v>
      </c>
      <c r="B1017" t="s">
        <v>18</v>
      </c>
      <c r="C1017" s="8">
        <v>423126</v>
      </c>
      <c r="D1017" t="s">
        <v>51</v>
      </c>
      <c r="E1017" s="26">
        <v>0.4374355787037037</v>
      </c>
      <c r="F1017" s="25" t="s">
        <v>1769</v>
      </c>
      <c r="G1017" s="13">
        <v>1</v>
      </c>
      <c r="H1017" s="13">
        <f>line_downtime[[#This Row],[total downtime in mins]]</f>
        <v>57</v>
      </c>
      <c r="I1017" s="19">
        <f>line_productivity[[#This Row],[End time]]-line_productivity[[#This Row],[Start Time]]</f>
        <v>4.1666666666666685E-2</v>
      </c>
      <c r="J1017" t="str">
        <f t="shared" si="15"/>
        <v>Morning Shift</v>
      </c>
      <c r="K1017" s="9">
        <f>IF(line_productivity[[#This Row],[End time]]&lt;line_productivity[[#This Row],[Start Time]],((line_productivity[[#This Row],[End time]]+1)-line_productivity[[#This Row],[Start Time]])*24,(line_productivity[[#This Row],[End time]]-line_productivity[[#This Row],[Start Time]])*24)</f>
        <v>1.0000000000000004</v>
      </c>
      <c r="L1017" s="9">
        <f>MAX(0,line_productivity[[#This Row],[working hours3]]-line_productivity[[#This Row],[total downtime in hr2]])</f>
        <v>5.0000000000000488E-2</v>
      </c>
      <c r="M1017" s="13">
        <f>IF(line_productivity[[#This Row],[Total downtime in min]]&gt;85,85,line_productivity[[#This Row],[Total downtime in min]])</f>
        <v>57</v>
      </c>
      <c r="N1017" s="9">
        <f>line_productivity[[#This Row],[total downtime in min 2]]/60</f>
        <v>0.95</v>
      </c>
      <c r="O1017" s="9">
        <f>IF(line_productivity[[#This Row],[total downtime in hrs]]&gt;line_productivity[[#This Row],[working hours of operator]],line_productivity[[#This Row],[working hours of operator]],line_productivity[[#This Row],[total downtime in hrs]])</f>
        <v>0.95</v>
      </c>
      <c r="P1017"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18" spans="1:16" x14ac:dyDescent="0.25">
      <c r="A1018" s="10">
        <v>45782</v>
      </c>
      <c r="B1018" t="s">
        <v>18</v>
      </c>
      <c r="C1018" s="8">
        <v>423127</v>
      </c>
      <c r="D1018" t="s">
        <v>49</v>
      </c>
      <c r="E1018" s="26">
        <v>0.51871285879629625</v>
      </c>
      <c r="F1018" s="25" t="s">
        <v>1770</v>
      </c>
      <c r="G1018" s="13">
        <v>1</v>
      </c>
      <c r="H1018" s="13">
        <f>line_downtime[[#This Row],[total downtime in mins]]</f>
        <v>19.2</v>
      </c>
      <c r="I1018" s="19">
        <f>line_productivity[[#This Row],[End time]]-line_productivity[[#This Row],[Start Time]]</f>
        <v>4.166666666666663E-2</v>
      </c>
      <c r="J1018" t="str">
        <f t="shared" si="15"/>
        <v>Evening Shift</v>
      </c>
      <c r="K1018" s="9">
        <f>IF(line_productivity[[#This Row],[End time]]&lt;line_productivity[[#This Row],[Start Time]],((line_productivity[[#This Row],[End time]]+1)-line_productivity[[#This Row],[Start Time]])*24,(line_productivity[[#This Row],[End time]]-line_productivity[[#This Row],[Start Time]])*24)</f>
        <v>0.99999999999999911</v>
      </c>
      <c r="L1018" s="9">
        <f>MAX(0,line_productivity[[#This Row],[working hours3]]-line_productivity[[#This Row],[total downtime in hr2]])</f>
        <v>0.67999999999999905</v>
      </c>
      <c r="M1018" s="13">
        <f>IF(line_productivity[[#This Row],[Total downtime in min]]&gt;85,85,line_productivity[[#This Row],[Total downtime in min]])</f>
        <v>19.2</v>
      </c>
      <c r="N1018" s="9">
        <f>line_productivity[[#This Row],[total downtime in min 2]]/60</f>
        <v>0.32</v>
      </c>
      <c r="O1018" s="9">
        <f>IF(line_productivity[[#This Row],[total downtime in hrs]]&gt;line_productivity[[#This Row],[working hours of operator]],line_productivity[[#This Row],[working hours of operator]],line_productivity[[#This Row],[total downtime in hrs]])</f>
        <v>0.32</v>
      </c>
      <c r="P1018"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19" spans="1:16" x14ac:dyDescent="0.25">
      <c r="A1019" s="10">
        <v>45782</v>
      </c>
      <c r="B1019" t="s">
        <v>20</v>
      </c>
      <c r="C1019" s="8">
        <v>423128</v>
      </c>
      <c r="D1019" t="s">
        <v>45</v>
      </c>
      <c r="E1019" s="26">
        <v>0.57375422453703706</v>
      </c>
      <c r="F1019" s="25" t="s">
        <v>1771</v>
      </c>
      <c r="G1019" s="13">
        <v>1</v>
      </c>
      <c r="H1019" s="13">
        <f>line_downtime[[#This Row],[total downtime in mins]]</f>
        <v>31.8</v>
      </c>
      <c r="I1019" s="19">
        <f>line_productivity[[#This Row],[End time]]-line_productivity[[#This Row],[Start Time]]</f>
        <v>4.166666666666663E-2</v>
      </c>
      <c r="J1019" t="str">
        <f t="shared" si="15"/>
        <v>Evening Shift</v>
      </c>
      <c r="K1019" s="9">
        <f>IF(line_productivity[[#This Row],[End time]]&lt;line_productivity[[#This Row],[Start Time]],((line_productivity[[#This Row],[End time]]+1)-line_productivity[[#This Row],[Start Time]])*24,(line_productivity[[#This Row],[End time]]-line_productivity[[#This Row],[Start Time]])*24)</f>
        <v>0.99999999999999911</v>
      </c>
      <c r="L1019" s="9">
        <f>MAX(0,line_productivity[[#This Row],[working hours3]]-line_productivity[[#This Row],[total downtime in hr2]])</f>
        <v>0.46999999999999909</v>
      </c>
      <c r="M1019" s="13">
        <f>IF(line_productivity[[#This Row],[Total downtime in min]]&gt;85,85,line_productivity[[#This Row],[Total downtime in min]])</f>
        <v>31.8</v>
      </c>
      <c r="N1019" s="9">
        <f>line_productivity[[#This Row],[total downtime in min 2]]/60</f>
        <v>0.53</v>
      </c>
      <c r="O1019" s="9">
        <f>IF(line_productivity[[#This Row],[total downtime in hrs]]&gt;line_productivity[[#This Row],[working hours of operator]],line_productivity[[#This Row],[working hours of operator]],line_productivity[[#This Row],[total downtime in hrs]])</f>
        <v>0.53</v>
      </c>
      <c r="P101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20" spans="1:16" x14ac:dyDescent="0.25">
      <c r="A1020" s="10">
        <v>45783</v>
      </c>
      <c r="B1020" t="s">
        <v>22</v>
      </c>
      <c r="C1020" s="8">
        <v>423129</v>
      </c>
      <c r="D1020" t="s">
        <v>43</v>
      </c>
      <c r="E1020" s="26" t="s">
        <v>126</v>
      </c>
      <c r="F1020" s="25" t="s">
        <v>1659</v>
      </c>
      <c r="G1020" s="13">
        <v>1</v>
      </c>
      <c r="H1020" s="13">
        <f>line_downtime[[#This Row],[total downtime in mins]]</f>
        <v>10.199999999999999</v>
      </c>
      <c r="I1020" s="19">
        <f>line_productivity[[#This Row],[End time]]-line_productivity[[#This Row],[Start Time]]</f>
        <v>4.1666666666666685E-2</v>
      </c>
      <c r="J1020" t="str">
        <f t="shared" si="15"/>
        <v>Morning Shift</v>
      </c>
      <c r="K1020" s="9">
        <f>IF(line_productivity[[#This Row],[End time]]&lt;line_productivity[[#This Row],[Start Time]],((line_productivity[[#This Row],[End time]]+1)-line_productivity[[#This Row],[Start Time]])*24,(line_productivity[[#This Row],[End time]]-line_productivity[[#This Row],[Start Time]])*24)</f>
        <v>1.0000000000000004</v>
      </c>
      <c r="L1020" s="9">
        <f>MAX(0,line_productivity[[#This Row],[working hours3]]-line_productivity[[#This Row],[total downtime in hr2]])</f>
        <v>0.83000000000000052</v>
      </c>
      <c r="M1020" s="13">
        <f>IF(line_productivity[[#This Row],[Total downtime in min]]&gt;85,85,line_productivity[[#This Row],[Total downtime in min]])</f>
        <v>10.199999999999999</v>
      </c>
      <c r="N1020" s="9">
        <f>line_productivity[[#This Row],[total downtime in min 2]]/60</f>
        <v>0.16999999999999998</v>
      </c>
      <c r="O1020" s="9">
        <f>IF(line_productivity[[#This Row],[total downtime in hrs]]&gt;line_productivity[[#This Row],[working hours of operator]],line_productivity[[#This Row],[working hours of operator]],line_productivity[[#This Row],[total downtime in hrs]])</f>
        <v>0.16999999999999998</v>
      </c>
      <c r="P1020"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21" spans="1:16" x14ac:dyDescent="0.25">
      <c r="A1021" s="10">
        <v>45783</v>
      </c>
      <c r="B1021" t="s">
        <v>20</v>
      </c>
      <c r="C1021" s="8">
        <v>423130</v>
      </c>
      <c r="D1021" t="s">
        <v>49</v>
      </c>
      <c r="E1021" s="26">
        <v>0.38224429398148146</v>
      </c>
      <c r="F1021" s="25" t="s">
        <v>1772</v>
      </c>
      <c r="G1021" s="13">
        <v>1</v>
      </c>
      <c r="H1021" s="13">
        <f>line_downtime[[#This Row],[total downtime in mins]]</f>
        <v>22.8</v>
      </c>
      <c r="I1021" s="19">
        <f>line_productivity[[#This Row],[End time]]-line_productivity[[#This Row],[Start Time]]</f>
        <v>4.1666666666666685E-2</v>
      </c>
      <c r="J1021" t="str">
        <f t="shared" si="15"/>
        <v>Morning Shift</v>
      </c>
      <c r="K1021" s="9">
        <f>IF(line_productivity[[#This Row],[End time]]&lt;line_productivity[[#This Row],[Start Time]],((line_productivity[[#This Row],[End time]]+1)-line_productivity[[#This Row],[Start Time]])*24,(line_productivity[[#This Row],[End time]]-line_productivity[[#This Row],[Start Time]])*24)</f>
        <v>1.0000000000000004</v>
      </c>
      <c r="L1021" s="9">
        <f>MAX(0,line_productivity[[#This Row],[working hours3]]-line_productivity[[#This Row],[total downtime in hr2]])</f>
        <v>0.62000000000000044</v>
      </c>
      <c r="M1021" s="13">
        <f>IF(line_productivity[[#This Row],[Total downtime in min]]&gt;85,85,line_productivity[[#This Row],[Total downtime in min]])</f>
        <v>22.8</v>
      </c>
      <c r="N1021" s="9">
        <f>line_productivity[[#This Row],[total downtime in min 2]]/60</f>
        <v>0.38</v>
      </c>
      <c r="O1021" s="9">
        <f>IF(line_productivity[[#This Row],[total downtime in hrs]]&gt;line_productivity[[#This Row],[working hours of operator]],line_productivity[[#This Row],[working hours of operator]],line_productivity[[#This Row],[total downtime in hrs]])</f>
        <v>0.38</v>
      </c>
      <c r="P1021"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22" spans="1:16" x14ac:dyDescent="0.25">
      <c r="A1022" s="10">
        <v>45783</v>
      </c>
      <c r="B1022" t="s">
        <v>18</v>
      </c>
      <c r="C1022" s="8">
        <v>423131</v>
      </c>
      <c r="D1022" t="s">
        <v>50</v>
      </c>
      <c r="E1022" s="26">
        <v>0.43981026620370373</v>
      </c>
      <c r="F1022" s="25" t="s">
        <v>1773</v>
      </c>
      <c r="G1022" s="13">
        <v>1</v>
      </c>
      <c r="H1022" s="13">
        <f>line_downtime[[#This Row],[total downtime in mins]]</f>
        <v>18</v>
      </c>
      <c r="I1022" s="19">
        <f>line_productivity[[#This Row],[End time]]-line_productivity[[#This Row],[Start Time]]</f>
        <v>4.1666666666666685E-2</v>
      </c>
      <c r="J1022" t="str">
        <f t="shared" si="15"/>
        <v>Morning Shift</v>
      </c>
      <c r="K1022" s="9">
        <f>IF(line_productivity[[#This Row],[End time]]&lt;line_productivity[[#This Row],[Start Time]],((line_productivity[[#This Row],[End time]]+1)-line_productivity[[#This Row],[Start Time]])*24,(line_productivity[[#This Row],[End time]]-line_productivity[[#This Row],[Start Time]])*24)</f>
        <v>1.0000000000000004</v>
      </c>
      <c r="L1022" s="9">
        <f>MAX(0,line_productivity[[#This Row],[working hours3]]-line_productivity[[#This Row],[total downtime in hr2]])</f>
        <v>0.7000000000000004</v>
      </c>
      <c r="M1022" s="13">
        <f>IF(line_productivity[[#This Row],[Total downtime in min]]&gt;85,85,line_productivity[[#This Row],[Total downtime in min]])</f>
        <v>18</v>
      </c>
      <c r="N1022" s="9">
        <f>line_productivity[[#This Row],[total downtime in min 2]]/60</f>
        <v>0.3</v>
      </c>
      <c r="O1022" s="9">
        <f>IF(line_productivity[[#This Row],[total downtime in hrs]]&gt;line_productivity[[#This Row],[working hours of operator]],line_productivity[[#This Row],[working hours of operator]],line_productivity[[#This Row],[total downtime in hrs]])</f>
        <v>0.3</v>
      </c>
      <c r="P1022"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23" spans="1:16" x14ac:dyDescent="0.25">
      <c r="A1023" s="10">
        <v>45783</v>
      </c>
      <c r="B1023" t="s">
        <v>18</v>
      </c>
      <c r="C1023" s="8">
        <v>423132</v>
      </c>
      <c r="D1023" t="s">
        <v>43</v>
      </c>
      <c r="E1023" s="26">
        <v>0.49391396990740744</v>
      </c>
      <c r="F1023" s="25" t="s">
        <v>1774</v>
      </c>
      <c r="G1023" s="13">
        <v>1</v>
      </c>
      <c r="H1023" s="13">
        <f>line_downtime[[#This Row],[total downtime in mins]]</f>
        <v>16.200000000000003</v>
      </c>
      <c r="I1023" s="19">
        <f>line_productivity[[#This Row],[End time]]-line_productivity[[#This Row],[Start Time]]</f>
        <v>4.166666666666663E-2</v>
      </c>
      <c r="J1023" t="str">
        <f t="shared" si="15"/>
        <v>Morning Shift</v>
      </c>
      <c r="K1023" s="9">
        <f>IF(line_productivity[[#This Row],[End time]]&lt;line_productivity[[#This Row],[Start Time]],((line_productivity[[#This Row],[End time]]+1)-line_productivity[[#This Row],[Start Time]])*24,(line_productivity[[#This Row],[End time]]-line_productivity[[#This Row],[Start Time]])*24)</f>
        <v>0.99999999999999911</v>
      </c>
      <c r="L1023" s="9">
        <f>MAX(0,line_productivity[[#This Row],[working hours3]]-line_productivity[[#This Row],[total downtime in hr2]])</f>
        <v>0.72999999999999909</v>
      </c>
      <c r="M1023" s="13">
        <f>IF(line_productivity[[#This Row],[Total downtime in min]]&gt;85,85,line_productivity[[#This Row],[Total downtime in min]])</f>
        <v>16.200000000000003</v>
      </c>
      <c r="N1023" s="9">
        <f>line_productivity[[#This Row],[total downtime in min 2]]/60</f>
        <v>0.27000000000000007</v>
      </c>
      <c r="O1023" s="9">
        <f>IF(line_productivity[[#This Row],[total downtime in hrs]]&gt;line_productivity[[#This Row],[working hours of operator]],line_productivity[[#This Row],[working hours of operator]],line_productivity[[#This Row],[total downtime in hrs]])</f>
        <v>0.27000000000000007</v>
      </c>
      <c r="P1023"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24" spans="1:16" x14ac:dyDescent="0.25">
      <c r="A1024" s="10">
        <v>45784</v>
      </c>
      <c r="B1024" t="s">
        <v>23</v>
      </c>
      <c r="C1024" s="8">
        <v>423133</v>
      </c>
      <c r="D1024" t="s">
        <v>32</v>
      </c>
      <c r="E1024" s="26" t="s">
        <v>126</v>
      </c>
      <c r="F1024" s="25" t="s">
        <v>1684</v>
      </c>
      <c r="G1024" s="13">
        <v>1.6333333333333331</v>
      </c>
      <c r="H1024" s="13">
        <f>line_downtime[[#This Row],[total downtime in mins]]</f>
        <v>13.799999999999999</v>
      </c>
      <c r="I1024" s="19">
        <f>line_productivity[[#This Row],[End time]]-line_productivity[[#This Row],[Start Time]]</f>
        <v>6.8055555555555591E-2</v>
      </c>
      <c r="J1024" t="str">
        <f t="shared" si="15"/>
        <v>Morning Shift</v>
      </c>
      <c r="K1024" s="9">
        <f>IF(line_productivity[[#This Row],[End time]]&lt;line_productivity[[#This Row],[Start Time]],((line_productivity[[#This Row],[End time]]+1)-line_productivity[[#This Row],[Start Time]])*24,(line_productivity[[#This Row],[End time]]-line_productivity[[#This Row],[Start Time]])*24)</f>
        <v>1.6333333333333342</v>
      </c>
      <c r="L1024" s="9">
        <f>MAX(0,line_productivity[[#This Row],[working hours3]]-line_productivity[[#This Row],[total downtime in hr2]])</f>
        <v>1.4033333333333342</v>
      </c>
      <c r="M1024" s="13">
        <f>IF(line_productivity[[#This Row],[Total downtime in min]]&gt;85,85,line_productivity[[#This Row],[Total downtime in min]])</f>
        <v>13.799999999999999</v>
      </c>
      <c r="N1024" s="9">
        <f>line_productivity[[#This Row],[total downtime in min 2]]/60</f>
        <v>0.22999999999999998</v>
      </c>
      <c r="O1024" s="9">
        <f>IF(line_productivity[[#This Row],[total downtime in hrs]]&gt;line_productivity[[#This Row],[working hours of operator]],line_productivity[[#This Row],[working hours of operator]],line_productivity[[#This Row],[total downtime in hrs]])</f>
        <v>0.22999999999999998</v>
      </c>
      <c r="P1024"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1025" spans="1:16" x14ac:dyDescent="0.25">
      <c r="A1025" s="10">
        <v>45784</v>
      </c>
      <c r="B1025" t="s">
        <v>20</v>
      </c>
      <c r="C1025" s="8">
        <v>423134</v>
      </c>
      <c r="D1025" t="s">
        <v>33</v>
      </c>
      <c r="E1025" s="26">
        <v>0.41064604166666668</v>
      </c>
      <c r="F1025" s="25" t="s">
        <v>1775</v>
      </c>
      <c r="G1025" s="13">
        <v>1</v>
      </c>
      <c r="H1025" s="13">
        <f>line_downtime[[#This Row],[total downtime in mins]]</f>
        <v>34.799999999999997</v>
      </c>
      <c r="I1025" s="19">
        <f>line_productivity[[#This Row],[End time]]-line_productivity[[#This Row],[Start Time]]</f>
        <v>4.166666666666663E-2</v>
      </c>
      <c r="J1025" t="str">
        <f t="shared" si="15"/>
        <v>Morning Shift</v>
      </c>
      <c r="K1025" s="9">
        <f>IF(line_productivity[[#This Row],[End time]]&lt;line_productivity[[#This Row],[Start Time]],((line_productivity[[#This Row],[End time]]+1)-line_productivity[[#This Row],[Start Time]])*24,(line_productivity[[#This Row],[End time]]-line_productivity[[#This Row],[Start Time]])*24)</f>
        <v>0.99999999999999911</v>
      </c>
      <c r="L1025" s="9">
        <f>MAX(0,line_productivity[[#This Row],[working hours3]]-line_productivity[[#This Row],[total downtime in hr2]])</f>
        <v>0.41999999999999915</v>
      </c>
      <c r="M1025" s="13">
        <f>IF(line_productivity[[#This Row],[Total downtime in min]]&gt;85,85,line_productivity[[#This Row],[Total downtime in min]])</f>
        <v>34.799999999999997</v>
      </c>
      <c r="N1025" s="9">
        <f>line_productivity[[#This Row],[total downtime in min 2]]/60</f>
        <v>0.57999999999999996</v>
      </c>
      <c r="O1025" s="9">
        <f>IF(line_productivity[[#This Row],[total downtime in hrs]]&gt;line_productivity[[#This Row],[working hours of operator]],line_productivity[[#This Row],[working hours of operator]],line_productivity[[#This Row],[total downtime in hrs]])</f>
        <v>0.57999999999999996</v>
      </c>
      <c r="P1025"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26" spans="1:16" x14ac:dyDescent="0.25">
      <c r="A1026" s="10">
        <v>45784</v>
      </c>
      <c r="B1026" t="s">
        <v>20</v>
      </c>
      <c r="C1026" s="8">
        <v>423135</v>
      </c>
      <c r="D1026" t="s">
        <v>34</v>
      </c>
      <c r="E1026" s="26">
        <v>0.47653284722222222</v>
      </c>
      <c r="F1026" s="25" t="s">
        <v>1776</v>
      </c>
      <c r="G1026" s="13">
        <v>1</v>
      </c>
      <c r="H1026" s="13">
        <f>line_downtime[[#This Row],[total downtime in mins]]</f>
        <v>26.4</v>
      </c>
      <c r="I1026" s="19">
        <f>line_productivity[[#This Row],[End time]]-line_productivity[[#This Row],[Start Time]]</f>
        <v>4.1666666666666741E-2</v>
      </c>
      <c r="J1026" t="str">
        <f t="shared" ref="J1026:J1039" si="16">IF(HOUR(E1026)&lt;12, "Morning Shift", "Evening Shift")</f>
        <v>Morning Shift</v>
      </c>
      <c r="K1026" s="9">
        <f>IF(line_productivity[[#This Row],[End time]]&lt;line_productivity[[#This Row],[Start Time]],((line_productivity[[#This Row],[End time]]+1)-line_productivity[[#This Row],[Start Time]])*24,(line_productivity[[#This Row],[End time]]-line_productivity[[#This Row],[Start Time]])*24)</f>
        <v>1.0000000000000018</v>
      </c>
      <c r="L1026" s="9">
        <f>MAX(0,line_productivity[[#This Row],[working hours3]]-line_productivity[[#This Row],[total downtime in hr2]])</f>
        <v>0.56000000000000183</v>
      </c>
      <c r="M1026" s="13">
        <f>IF(line_productivity[[#This Row],[Total downtime in min]]&gt;85,85,line_productivity[[#This Row],[Total downtime in min]])</f>
        <v>26.4</v>
      </c>
      <c r="N1026" s="9">
        <f>line_productivity[[#This Row],[total downtime in min 2]]/60</f>
        <v>0.44</v>
      </c>
      <c r="O1026" s="9">
        <f>IF(line_productivity[[#This Row],[total downtime in hrs]]&gt;line_productivity[[#This Row],[working hours of operator]],line_productivity[[#This Row],[working hours of operator]],line_productivity[[#This Row],[total downtime in hrs]])</f>
        <v>0.44</v>
      </c>
      <c r="P1026"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1027" spans="1:16" x14ac:dyDescent="0.25">
      <c r="A1027" s="10">
        <v>45784</v>
      </c>
      <c r="B1027" t="s">
        <v>23</v>
      </c>
      <c r="C1027" s="8">
        <v>423136</v>
      </c>
      <c r="D1027" t="s">
        <v>35</v>
      </c>
      <c r="E1027" s="26">
        <v>0.5368519791666666</v>
      </c>
      <c r="F1027" s="25" t="s">
        <v>1777</v>
      </c>
      <c r="G1027" s="13">
        <v>1.6333333333333331</v>
      </c>
      <c r="H1027" s="13">
        <f>line_downtime[[#This Row],[total downtime in mins]]</f>
        <v>52.8</v>
      </c>
      <c r="I1027" s="19">
        <f>line_productivity[[#This Row],[End time]]-line_productivity[[#This Row],[Start Time]]</f>
        <v>6.8055555555555647E-2</v>
      </c>
      <c r="J1027" t="str">
        <f t="shared" si="16"/>
        <v>Evening Shift</v>
      </c>
      <c r="K1027" s="9">
        <f>IF(line_productivity[[#This Row],[End time]]&lt;line_productivity[[#This Row],[Start Time]],((line_productivity[[#This Row],[End time]]+1)-line_productivity[[#This Row],[Start Time]])*24,(line_productivity[[#This Row],[End time]]-line_productivity[[#This Row],[Start Time]])*24)</f>
        <v>1.6333333333333355</v>
      </c>
      <c r="L1027" s="9">
        <f>MAX(0,line_productivity[[#This Row],[working hours3]]-line_productivity[[#This Row],[total downtime in hr2]])</f>
        <v>0.75333333333333552</v>
      </c>
      <c r="M1027" s="13">
        <f>IF(line_productivity[[#This Row],[Total downtime in min]]&gt;85,85,line_productivity[[#This Row],[Total downtime in min]])</f>
        <v>52.8</v>
      </c>
      <c r="N1027" s="9">
        <f>line_productivity[[#This Row],[total downtime in min 2]]/60</f>
        <v>0.88</v>
      </c>
      <c r="O1027" s="9">
        <f>IF(line_productivity[[#This Row],[total downtime in hrs]]&gt;line_productivity[[#This Row],[working hours of operator]],line_productivity[[#This Row],[working hours of operator]],line_productivity[[#This Row],[total downtime in hrs]])</f>
        <v>0.88</v>
      </c>
      <c r="P1027" s="9">
        <f>IF(line_productivity[[#This Row],[working hours of operator]]=line_productivity[[#This Row],[total downtime in hr2]],(line_productivity[[#This Row],[working hours of operator]]+line_productivity[[#This Row],[total downtime in hr2]])*0.9,line_productivity[[#This Row],[working hours of operator]])</f>
        <v>1.6333333333333355</v>
      </c>
    </row>
    <row r="1028" spans="1:16" x14ac:dyDescent="0.25">
      <c r="A1028" s="10">
        <v>45785</v>
      </c>
      <c r="B1028" t="s">
        <v>22</v>
      </c>
      <c r="C1028" s="8">
        <v>423137</v>
      </c>
      <c r="D1028" t="s">
        <v>32</v>
      </c>
      <c r="E1028" s="26" t="s">
        <v>126</v>
      </c>
      <c r="F1028" s="25" t="s">
        <v>1659</v>
      </c>
      <c r="G1028" s="13">
        <v>1</v>
      </c>
      <c r="H1028" s="13">
        <f>line_downtime[[#This Row],[total downtime in mins]]</f>
        <v>24.599999999999998</v>
      </c>
      <c r="I1028" s="19">
        <f>line_productivity[[#This Row],[End time]]-line_productivity[[#This Row],[Start Time]]</f>
        <v>4.1666666666666685E-2</v>
      </c>
      <c r="J1028" t="str">
        <f t="shared" si="16"/>
        <v>Morning Shift</v>
      </c>
      <c r="K1028" s="9">
        <f>IF(line_productivity[[#This Row],[End time]]&lt;line_productivity[[#This Row],[Start Time]],((line_productivity[[#This Row],[End time]]+1)-line_productivity[[#This Row],[Start Time]])*24,(line_productivity[[#This Row],[End time]]-line_productivity[[#This Row],[Start Time]])*24)</f>
        <v>1.0000000000000004</v>
      </c>
      <c r="L1028" s="9">
        <f>MAX(0,line_productivity[[#This Row],[working hours3]]-line_productivity[[#This Row],[total downtime in hr2]])</f>
        <v>0.59000000000000052</v>
      </c>
      <c r="M1028" s="13">
        <f>IF(line_productivity[[#This Row],[Total downtime in min]]&gt;85,85,line_productivity[[#This Row],[Total downtime in min]])</f>
        <v>24.599999999999998</v>
      </c>
      <c r="N1028" s="9">
        <f>line_productivity[[#This Row],[total downtime in min 2]]/60</f>
        <v>0.41</v>
      </c>
      <c r="O1028" s="9">
        <f>IF(line_productivity[[#This Row],[total downtime in hrs]]&gt;line_productivity[[#This Row],[working hours of operator]],line_productivity[[#This Row],[working hours of operator]],line_productivity[[#This Row],[total downtime in hrs]])</f>
        <v>0.41</v>
      </c>
      <c r="P1028"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29" spans="1:16" x14ac:dyDescent="0.25">
      <c r="A1029" s="10">
        <v>45785</v>
      </c>
      <c r="B1029" t="s">
        <v>19</v>
      </c>
      <c r="C1029" s="8">
        <v>423138</v>
      </c>
      <c r="D1029" t="s">
        <v>33</v>
      </c>
      <c r="E1029" s="26">
        <v>0.39204513888888887</v>
      </c>
      <c r="F1029" s="25" t="s">
        <v>1778</v>
      </c>
      <c r="G1029" s="13">
        <v>1</v>
      </c>
      <c r="H1029" s="13">
        <f>line_downtime[[#This Row],[total downtime in mins]]</f>
        <v>33.6</v>
      </c>
      <c r="I1029" s="19">
        <f>line_productivity[[#This Row],[End time]]-line_productivity[[#This Row],[Start Time]]</f>
        <v>4.166666666666663E-2</v>
      </c>
      <c r="J1029" t="str">
        <f t="shared" si="16"/>
        <v>Morning Shift</v>
      </c>
      <c r="K1029" s="9">
        <f>IF(line_productivity[[#This Row],[End time]]&lt;line_productivity[[#This Row],[Start Time]],((line_productivity[[#This Row],[End time]]+1)-line_productivity[[#This Row],[Start Time]])*24,(line_productivity[[#This Row],[End time]]-line_productivity[[#This Row],[Start Time]])*24)</f>
        <v>0.99999999999999911</v>
      </c>
      <c r="L1029" s="9">
        <f>MAX(0,line_productivity[[#This Row],[working hours3]]-line_productivity[[#This Row],[total downtime in hr2]])</f>
        <v>0.43999999999999906</v>
      </c>
      <c r="M1029" s="13">
        <f>IF(line_productivity[[#This Row],[Total downtime in min]]&gt;85,85,line_productivity[[#This Row],[Total downtime in min]])</f>
        <v>33.6</v>
      </c>
      <c r="N1029" s="9">
        <f>line_productivity[[#This Row],[total downtime in min 2]]/60</f>
        <v>0.56000000000000005</v>
      </c>
      <c r="O1029" s="9">
        <f>IF(line_productivity[[#This Row],[total downtime in hrs]]&gt;line_productivity[[#This Row],[working hours of operator]],line_productivity[[#This Row],[working hours of operator]],line_productivity[[#This Row],[total downtime in hrs]])</f>
        <v>0.56000000000000005</v>
      </c>
      <c r="P1029"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30" spans="1:16" x14ac:dyDescent="0.25">
      <c r="A1030" s="10">
        <v>45785</v>
      </c>
      <c r="B1030" t="s">
        <v>19</v>
      </c>
      <c r="C1030" s="8">
        <v>423139</v>
      </c>
      <c r="D1030" t="s">
        <v>34</v>
      </c>
      <c r="E1030" s="26">
        <v>0.4569140972222222</v>
      </c>
      <c r="F1030" s="25" t="s">
        <v>1779</v>
      </c>
      <c r="G1030" s="13">
        <v>1</v>
      </c>
      <c r="H1030" s="13">
        <f>line_downtime[[#This Row],[total downtime in mins]]</f>
        <v>23.4</v>
      </c>
      <c r="I1030" s="19">
        <f>line_productivity[[#This Row],[End time]]-line_productivity[[#This Row],[Start Time]]</f>
        <v>4.166666666666663E-2</v>
      </c>
      <c r="J1030" t="str">
        <f t="shared" si="16"/>
        <v>Morning Shift</v>
      </c>
      <c r="K1030" s="9">
        <f>IF(line_productivity[[#This Row],[End time]]&lt;line_productivity[[#This Row],[Start Time]],((line_productivity[[#This Row],[End time]]+1)-line_productivity[[#This Row],[Start Time]])*24,(line_productivity[[#This Row],[End time]]-line_productivity[[#This Row],[Start Time]])*24)</f>
        <v>0.99999999999999911</v>
      </c>
      <c r="L1030" s="9">
        <f>MAX(0,line_productivity[[#This Row],[working hours3]]-line_productivity[[#This Row],[total downtime in hr2]])</f>
        <v>0.60999999999999921</v>
      </c>
      <c r="M1030" s="13">
        <f>IF(line_productivity[[#This Row],[Total downtime in min]]&gt;85,85,line_productivity[[#This Row],[Total downtime in min]])</f>
        <v>23.4</v>
      </c>
      <c r="N1030" s="9">
        <f>line_productivity[[#This Row],[total downtime in min 2]]/60</f>
        <v>0.38999999999999996</v>
      </c>
      <c r="O1030" s="9">
        <f>IF(line_productivity[[#This Row],[total downtime in hrs]]&gt;line_productivity[[#This Row],[working hours of operator]],line_productivity[[#This Row],[working hours of operator]],line_productivity[[#This Row],[total downtime in hrs]])</f>
        <v>0.38999999999999996</v>
      </c>
      <c r="P1030"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31" spans="1:16" x14ac:dyDescent="0.25">
      <c r="A1031" s="10">
        <v>45785</v>
      </c>
      <c r="B1031" t="s">
        <v>19</v>
      </c>
      <c r="C1031" s="8">
        <v>423140</v>
      </c>
      <c r="D1031" t="s">
        <v>35</v>
      </c>
      <c r="E1031" s="26">
        <v>0.51507527777777784</v>
      </c>
      <c r="F1031" s="25" t="s">
        <v>1780</v>
      </c>
      <c r="G1031" s="13">
        <v>1</v>
      </c>
      <c r="H1031" s="13">
        <f>line_downtime[[#This Row],[total downtime in mins]]</f>
        <v>26.4</v>
      </c>
      <c r="I1031" s="19">
        <f>line_productivity[[#This Row],[End time]]-line_productivity[[#This Row],[Start Time]]</f>
        <v>4.166666666666663E-2</v>
      </c>
      <c r="J1031" t="str">
        <f t="shared" si="16"/>
        <v>Evening Shift</v>
      </c>
      <c r="K1031" s="9">
        <f>IF(line_productivity[[#This Row],[End time]]&lt;line_productivity[[#This Row],[Start Time]],((line_productivity[[#This Row],[End time]]+1)-line_productivity[[#This Row],[Start Time]])*24,(line_productivity[[#This Row],[End time]]-line_productivity[[#This Row],[Start Time]])*24)</f>
        <v>0.99999999999999911</v>
      </c>
      <c r="L1031" s="9">
        <f>MAX(0,line_productivity[[#This Row],[working hours3]]-line_productivity[[#This Row],[total downtime in hr2]])</f>
        <v>0.55999999999999917</v>
      </c>
      <c r="M1031" s="13">
        <f>IF(line_productivity[[#This Row],[Total downtime in min]]&gt;85,85,line_productivity[[#This Row],[Total downtime in min]])</f>
        <v>26.4</v>
      </c>
      <c r="N1031" s="9">
        <f>line_productivity[[#This Row],[total downtime in min 2]]/60</f>
        <v>0.44</v>
      </c>
      <c r="O1031" s="9">
        <f>IF(line_productivity[[#This Row],[total downtime in hrs]]&gt;line_productivity[[#This Row],[working hours of operator]],line_productivity[[#This Row],[working hours of operator]],line_productivity[[#This Row],[total downtime in hrs]])</f>
        <v>0.44</v>
      </c>
      <c r="P1031" s="9">
        <f>IF(line_productivity[[#This Row],[working hours of operator]]=line_productivity[[#This Row],[total downtime in hr2]],(line_productivity[[#This Row],[working hours of operator]]+line_productivity[[#This Row],[total downtime in hr2]])*0.9,line_productivity[[#This Row],[working hours of operator]])</f>
        <v>0.99999999999999911</v>
      </c>
    </row>
    <row r="1032" spans="1:16" x14ac:dyDescent="0.25">
      <c r="A1032" s="10">
        <v>45786</v>
      </c>
      <c r="B1032" t="s">
        <v>23</v>
      </c>
      <c r="C1032" s="8">
        <v>423141</v>
      </c>
      <c r="D1032" t="s">
        <v>32</v>
      </c>
      <c r="E1032" s="26">
        <v>0.33333333333333331</v>
      </c>
      <c r="F1032" s="25" t="s">
        <v>1684</v>
      </c>
      <c r="G1032" s="13">
        <v>1.6333333333333331</v>
      </c>
      <c r="H1032" s="13">
        <f>line_downtime[[#This Row],[total downtime in mins]]</f>
        <v>36.000000000000007</v>
      </c>
      <c r="I1032" s="19">
        <f>line_productivity[[#This Row],[End time]]-line_productivity[[#This Row],[Start Time]]</f>
        <v>6.8055555555555591E-2</v>
      </c>
      <c r="J1032" t="str">
        <f t="shared" si="16"/>
        <v>Morning Shift</v>
      </c>
      <c r="K1032" s="9">
        <f>IF(line_productivity[[#This Row],[End time]]&lt;line_productivity[[#This Row],[Start Time]],((line_productivity[[#This Row],[End time]]+1)-line_productivity[[#This Row],[Start Time]])*24,(line_productivity[[#This Row],[End time]]-line_productivity[[#This Row],[Start Time]])*24)</f>
        <v>1.6333333333333342</v>
      </c>
      <c r="L1032" s="9">
        <f>MAX(0,line_productivity[[#This Row],[working hours3]]-line_productivity[[#This Row],[total downtime in hr2]])</f>
        <v>1.0333333333333341</v>
      </c>
      <c r="M1032" s="13">
        <f>IF(line_productivity[[#This Row],[Total downtime in min]]&gt;85,85,line_productivity[[#This Row],[Total downtime in min]])</f>
        <v>36.000000000000007</v>
      </c>
      <c r="N1032" s="9">
        <f>line_productivity[[#This Row],[total downtime in min 2]]/60</f>
        <v>0.60000000000000009</v>
      </c>
      <c r="O1032" s="9">
        <f>IF(line_productivity[[#This Row],[total downtime in hrs]]&gt;line_productivity[[#This Row],[working hours of operator]],line_productivity[[#This Row],[working hours of operator]],line_productivity[[#This Row],[total downtime in hrs]])</f>
        <v>0.60000000000000009</v>
      </c>
      <c r="P1032"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1033" spans="1:16" x14ac:dyDescent="0.25">
      <c r="A1033" s="10">
        <v>45786</v>
      </c>
      <c r="B1033" t="s">
        <v>22</v>
      </c>
      <c r="C1033" s="8">
        <v>423142</v>
      </c>
      <c r="D1033" t="s">
        <v>33</v>
      </c>
      <c r="E1033" s="26">
        <v>0.42640253472222217</v>
      </c>
      <c r="F1033" s="25" t="s">
        <v>1781</v>
      </c>
      <c r="G1033" s="13">
        <v>1</v>
      </c>
      <c r="H1033" s="13">
        <f>line_downtime[[#This Row],[total downtime in mins]]</f>
        <v>10.200000000000001</v>
      </c>
      <c r="I1033" s="19">
        <f>line_productivity[[#This Row],[End time]]-line_productivity[[#This Row],[Start Time]]</f>
        <v>4.1666666666666685E-2</v>
      </c>
      <c r="J1033" t="str">
        <f t="shared" si="16"/>
        <v>Morning Shift</v>
      </c>
      <c r="K1033" s="9">
        <f>IF(line_productivity[[#This Row],[End time]]&lt;line_productivity[[#This Row],[Start Time]],((line_productivity[[#This Row],[End time]]+1)-line_productivity[[#This Row],[Start Time]])*24,(line_productivity[[#This Row],[End time]]-line_productivity[[#This Row],[Start Time]])*24)</f>
        <v>1.0000000000000004</v>
      </c>
      <c r="L1033" s="9">
        <f>MAX(0,line_productivity[[#This Row],[working hours3]]-line_productivity[[#This Row],[total downtime in hr2]])</f>
        <v>0.8300000000000004</v>
      </c>
      <c r="M1033" s="13">
        <f>IF(line_productivity[[#This Row],[Total downtime in min]]&gt;85,85,line_productivity[[#This Row],[Total downtime in min]])</f>
        <v>10.200000000000001</v>
      </c>
      <c r="N1033" s="9">
        <f>line_productivity[[#This Row],[total downtime in min 2]]/60</f>
        <v>0.17</v>
      </c>
      <c r="O1033" s="9">
        <f>IF(line_productivity[[#This Row],[total downtime in hrs]]&gt;line_productivity[[#This Row],[working hours of operator]],line_productivity[[#This Row],[working hours of operator]],line_productivity[[#This Row],[total downtime in hrs]])</f>
        <v>0.17</v>
      </c>
      <c r="P1033"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34" spans="1:16" x14ac:dyDescent="0.25">
      <c r="A1034" s="10">
        <v>45786</v>
      </c>
      <c r="B1034" t="s">
        <v>21</v>
      </c>
      <c r="C1034" s="8">
        <v>423143</v>
      </c>
      <c r="D1034" t="s">
        <v>34</v>
      </c>
      <c r="E1034" s="26">
        <v>0.47505731481481478</v>
      </c>
      <c r="F1034" s="25" t="s">
        <v>1782</v>
      </c>
      <c r="G1034" s="13">
        <v>1</v>
      </c>
      <c r="H1034" s="13">
        <f>line_downtime[[#This Row],[total downtime in mins]]</f>
        <v>59.4</v>
      </c>
      <c r="I1034" s="19">
        <f>line_productivity[[#This Row],[End time]]-line_productivity[[#This Row],[Start Time]]</f>
        <v>4.1666666666666685E-2</v>
      </c>
      <c r="J1034" t="str">
        <f t="shared" si="16"/>
        <v>Morning Shift</v>
      </c>
      <c r="K1034" s="9">
        <f>IF(line_productivity[[#This Row],[End time]]&lt;line_productivity[[#This Row],[Start Time]],((line_productivity[[#This Row],[End time]]+1)-line_productivity[[#This Row],[Start Time]])*24,(line_productivity[[#This Row],[End time]]-line_productivity[[#This Row],[Start Time]])*24)</f>
        <v>1.0000000000000004</v>
      </c>
      <c r="L1034" s="9">
        <f>MAX(0,line_productivity[[#This Row],[working hours3]]-line_productivity[[#This Row],[total downtime in hr2]])</f>
        <v>1.0000000000000453E-2</v>
      </c>
      <c r="M1034" s="13">
        <f>IF(line_productivity[[#This Row],[Total downtime in min]]&gt;85,85,line_productivity[[#This Row],[Total downtime in min]])</f>
        <v>59.4</v>
      </c>
      <c r="N1034" s="9">
        <f>line_productivity[[#This Row],[total downtime in min 2]]/60</f>
        <v>0.99</v>
      </c>
      <c r="O1034" s="9">
        <f>IF(line_productivity[[#This Row],[total downtime in hrs]]&gt;line_productivity[[#This Row],[working hours of operator]],line_productivity[[#This Row],[working hours of operator]],line_productivity[[#This Row],[total downtime in hrs]])</f>
        <v>0.99</v>
      </c>
      <c r="P1034" s="9">
        <f>IF(line_productivity[[#This Row],[working hours of operator]]=line_productivity[[#This Row],[total downtime in hr2]],(line_productivity[[#This Row],[working hours of operator]]+line_productivity[[#This Row],[total downtime in hr2]])*0.9,line_productivity[[#This Row],[working hours of operator]])</f>
        <v>1.0000000000000004</v>
      </c>
    </row>
    <row r="1035" spans="1:16" x14ac:dyDescent="0.25">
      <c r="A1035" s="10">
        <v>45786</v>
      </c>
      <c r="B1035" t="s">
        <v>18</v>
      </c>
      <c r="C1035" s="8">
        <v>423144</v>
      </c>
      <c r="D1035" t="s">
        <v>35</v>
      </c>
      <c r="E1035" s="26">
        <v>0.5581528356481481</v>
      </c>
      <c r="F1035" s="25" t="s">
        <v>1783</v>
      </c>
      <c r="G1035" s="13">
        <v>1</v>
      </c>
      <c r="H1035" s="13">
        <f>line_downtime[[#This Row],[total downtime in mins]]</f>
        <v>23.4</v>
      </c>
      <c r="I1035" s="19">
        <f>line_productivity[[#This Row],[End time]]-line_productivity[[#This Row],[Start Time]]</f>
        <v>4.1666666666666741E-2</v>
      </c>
      <c r="J1035" t="str">
        <f t="shared" si="16"/>
        <v>Evening Shift</v>
      </c>
      <c r="K1035" s="9">
        <f>IF(line_productivity[[#This Row],[End time]]&lt;line_productivity[[#This Row],[Start Time]],((line_productivity[[#This Row],[End time]]+1)-line_productivity[[#This Row],[Start Time]])*24,(line_productivity[[#This Row],[End time]]-line_productivity[[#This Row],[Start Time]])*24)</f>
        <v>1.0000000000000018</v>
      </c>
      <c r="L1035" s="9">
        <f>MAX(0,line_productivity[[#This Row],[working hours3]]-line_productivity[[#This Row],[total downtime in hr2]])</f>
        <v>0.61000000000000187</v>
      </c>
      <c r="M1035" s="13">
        <f>IF(line_productivity[[#This Row],[Total downtime in min]]&gt;85,85,line_productivity[[#This Row],[Total downtime in min]])</f>
        <v>23.4</v>
      </c>
      <c r="N1035" s="9">
        <f>line_productivity[[#This Row],[total downtime in min 2]]/60</f>
        <v>0.38999999999999996</v>
      </c>
      <c r="O1035" s="9">
        <f>IF(line_productivity[[#This Row],[total downtime in hrs]]&gt;line_productivity[[#This Row],[working hours of operator]],line_productivity[[#This Row],[working hours of operator]],line_productivity[[#This Row],[total downtime in hrs]])</f>
        <v>0.38999999999999996</v>
      </c>
      <c r="P1035" s="9">
        <f>IF(line_productivity[[#This Row],[working hours of operator]]=line_productivity[[#This Row],[total downtime in hr2]],(line_productivity[[#This Row],[working hours of operator]]+line_productivity[[#This Row],[total downtime in hr2]])*0.9,line_productivity[[#This Row],[working hours of operator]])</f>
        <v>1.0000000000000018</v>
      </c>
    </row>
    <row r="1036" spans="1:16" x14ac:dyDescent="0.25">
      <c r="A1036" s="10">
        <v>45787</v>
      </c>
      <c r="B1036" t="s">
        <v>23</v>
      </c>
      <c r="C1036" s="8">
        <v>423145</v>
      </c>
      <c r="D1036" t="s">
        <v>32</v>
      </c>
      <c r="E1036" s="26">
        <v>0.33333333333333331</v>
      </c>
      <c r="F1036" s="25" t="s">
        <v>1684</v>
      </c>
      <c r="G1036" s="13">
        <v>1.6333333333333331</v>
      </c>
      <c r="H1036" s="13">
        <f>line_downtime[[#This Row],[total downtime in mins]]</f>
        <v>97.200000000000017</v>
      </c>
      <c r="I1036" s="19">
        <f>line_productivity[[#This Row],[End time]]-line_productivity[[#This Row],[Start Time]]</f>
        <v>6.8055555555555591E-2</v>
      </c>
      <c r="J1036" t="str">
        <f t="shared" si="16"/>
        <v>Morning Shift</v>
      </c>
      <c r="K1036" s="9">
        <f>IF(line_productivity[[#This Row],[End time]]&lt;line_productivity[[#This Row],[Start Time]],((line_productivity[[#This Row],[End time]]+1)-line_productivity[[#This Row],[Start Time]])*24,(line_productivity[[#This Row],[End time]]-line_productivity[[#This Row],[Start Time]])*24)</f>
        <v>1.6333333333333342</v>
      </c>
      <c r="L1036" s="9">
        <f>MAX(0,line_productivity[[#This Row],[working hours3]]-line_productivity[[#This Row],[total downtime in hr2]])</f>
        <v>0.21666666666666745</v>
      </c>
      <c r="M1036" s="13">
        <f>IF(line_productivity[[#This Row],[Total downtime in min]]&gt;85,85,line_productivity[[#This Row],[Total downtime in min]])</f>
        <v>85</v>
      </c>
      <c r="N1036" s="9">
        <f>line_productivity[[#This Row],[total downtime in min 2]]/60</f>
        <v>1.4166666666666667</v>
      </c>
      <c r="O1036" s="9">
        <f>IF(line_productivity[[#This Row],[total downtime in hrs]]&gt;line_productivity[[#This Row],[working hours of operator]],line_productivity[[#This Row],[working hours of operator]],line_productivity[[#This Row],[total downtime in hrs]])</f>
        <v>1.4166666666666667</v>
      </c>
      <c r="P1036" s="9">
        <f>IF(line_productivity[[#This Row],[working hours of operator]]=line_productivity[[#This Row],[total downtime in hr2]],(line_productivity[[#This Row],[working hours of operator]]+line_productivity[[#This Row],[total downtime in hr2]])*0.9,line_productivity[[#This Row],[working hours of operator]])</f>
        <v>1.6333333333333342</v>
      </c>
    </row>
    <row r="1037" spans="1:16" x14ac:dyDescent="0.25">
      <c r="A1037" s="10">
        <v>45787</v>
      </c>
      <c r="B1037" t="s">
        <v>18</v>
      </c>
      <c r="C1037" s="8">
        <v>423146</v>
      </c>
      <c r="D1037" t="s">
        <v>33</v>
      </c>
      <c r="E1037" s="26">
        <v>0.46890046296296295</v>
      </c>
      <c r="F1037" s="25" t="s">
        <v>1784</v>
      </c>
      <c r="G1037" s="13">
        <v>1</v>
      </c>
      <c r="H1037" s="13">
        <f>line_downtime[[#This Row],[total downtime in mins]]</f>
        <v>18.600000000000001</v>
      </c>
      <c r="I1037" s="19">
        <f>line_productivity[[#This Row],[End time]]-line_productivity[[#This Row],[Start Time]]</f>
        <v>4.1671435185185124E-2</v>
      </c>
      <c r="J1037" t="str">
        <f t="shared" si="16"/>
        <v>Morning Shift</v>
      </c>
      <c r="K1037" s="9">
        <f>IF(line_productivity[[#This Row],[End time]]&lt;line_productivity[[#This Row],[Start Time]],((line_productivity[[#This Row],[End time]]+1)-line_productivity[[#This Row],[Start Time]])*24,(line_productivity[[#This Row],[End time]]-line_productivity[[#This Row],[Start Time]])*24)</f>
        <v>1.000114444444443</v>
      </c>
      <c r="L1037" s="9">
        <f>MAX(0,line_productivity[[#This Row],[working hours3]]-line_productivity[[#This Row],[total downtime in hr2]])</f>
        <v>0.69011444444444292</v>
      </c>
      <c r="M1037" s="13">
        <f>IF(line_productivity[[#This Row],[Total downtime in min]]&gt;85,85,line_productivity[[#This Row],[Total downtime in min]])</f>
        <v>18.600000000000001</v>
      </c>
      <c r="N1037" s="9">
        <f>line_productivity[[#This Row],[total downtime in min 2]]/60</f>
        <v>0.31</v>
      </c>
      <c r="O1037" s="9">
        <f>IF(line_productivity[[#This Row],[total downtime in hrs]]&gt;line_productivity[[#This Row],[working hours of operator]],line_productivity[[#This Row],[working hours of operator]],line_productivity[[#This Row],[total downtime in hrs]])</f>
        <v>0.31</v>
      </c>
      <c r="P1037" s="9">
        <f>IF(line_productivity[[#This Row],[working hours of operator]]=line_productivity[[#This Row],[total downtime in hr2]],(line_productivity[[#This Row],[working hours of operator]]+line_productivity[[#This Row],[total downtime in hr2]])*0.9,line_productivity[[#This Row],[working hours of operator]])</f>
        <v>1.000114444444443</v>
      </c>
    </row>
    <row r="1038" spans="1:16" x14ac:dyDescent="0.25">
      <c r="A1038" s="10">
        <v>45787</v>
      </c>
      <c r="B1038" t="s">
        <v>20</v>
      </c>
      <c r="C1038" s="8">
        <v>423147</v>
      </c>
      <c r="D1038" t="s">
        <v>34</v>
      </c>
      <c r="E1038" s="26">
        <v>0.52334490740740736</v>
      </c>
      <c r="F1038" s="25" t="s">
        <v>1785</v>
      </c>
      <c r="G1038" s="13">
        <v>1</v>
      </c>
      <c r="H1038" s="13">
        <f>line_downtime[[#This Row],[total downtime in mins]]</f>
        <v>17.399999999999999</v>
      </c>
      <c r="I1038" s="19">
        <f>line_productivity[[#This Row],[End time]]-line_productivity[[#This Row],[Start Time]]</f>
        <v>4.1670000000000096E-2</v>
      </c>
      <c r="J1038" t="str">
        <f t="shared" si="16"/>
        <v>Evening Shift</v>
      </c>
      <c r="K1038" s="9">
        <f>IF(line_productivity[[#This Row],[End time]]&lt;line_productivity[[#This Row],[Start Time]],((line_productivity[[#This Row],[End time]]+1)-line_productivity[[#This Row],[Start Time]])*24,(line_productivity[[#This Row],[End time]]-line_productivity[[#This Row],[Start Time]])*24)</f>
        <v>1.0000800000000023</v>
      </c>
      <c r="L1038" s="9">
        <f>MAX(0,line_productivity[[#This Row],[working hours3]]-line_productivity[[#This Row],[total downtime in hr2]])</f>
        <v>0.71008000000000226</v>
      </c>
      <c r="M1038" s="13">
        <f>IF(line_productivity[[#This Row],[Total downtime in min]]&gt;85,85,line_productivity[[#This Row],[Total downtime in min]])</f>
        <v>17.399999999999999</v>
      </c>
      <c r="N1038" s="9">
        <f>line_productivity[[#This Row],[total downtime in min 2]]/60</f>
        <v>0.28999999999999998</v>
      </c>
      <c r="O1038" s="9">
        <f>IF(line_productivity[[#This Row],[total downtime in hrs]]&gt;line_productivity[[#This Row],[working hours of operator]],line_productivity[[#This Row],[working hours of operator]],line_productivity[[#This Row],[total downtime in hrs]])</f>
        <v>0.28999999999999998</v>
      </c>
      <c r="P1038" s="9">
        <f>IF(line_productivity[[#This Row],[working hours of operator]]=line_productivity[[#This Row],[total downtime in hr2]],(line_productivity[[#This Row],[working hours of operator]]+line_productivity[[#This Row],[total downtime in hr2]])*0.9,line_productivity[[#This Row],[working hours of operator]])</f>
        <v>1.0000800000000023</v>
      </c>
    </row>
    <row r="1039" spans="1:16" x14ac:dyDescent="0.25">
      <c r="A1039" s="10">
        <v>45787</v>
      </c>
      <c r="B1039" t="s">
        <v>22</v>
      </c>
      <c r="C1039" s="8">
        <v>423148</v>
      </c>
      <c r="D1039" t="s">
        <v>35</v>
      </c>
      <c r="E1039" s="26">
        <v>0.57701128472222218</v>
      </c>
      <c r="F1039" s="25" t="s">
        <v>1786</v>
      </c>
      <c r="G1039" s="13">
        <v>1</v>
      </c>
      <c r="H1039" s="13">
        <f>line_downtime[[#This Row],[total downtime in mins]]</f>
        <v>22.2</v>
      </c>
      <c r="I1039" s="19">
        <f>line_productivity[[#This Row],[End time]]-line_productivity[[#This Row],[Start Time]]</f>
        <v>4.1666666666666741E-2</v>
      </c>
      <c r="J1039" t="str">
        <f t="shared" si="16"/>
        <v>Evening Shift</v>
      </c>
      <c r="K1039" s="9">
        <f>IF(line_productivity[[#This Row],[End time]]&lt;line_productivity[[#This Row],[Start Time]],((line_productivity[[#This Row],[End time]]+1)-line_productivity[[#This Row],[Start Time]])*24,(line_productivity[[#This Row],[End time]]-line_productivity[[#This Row],[Start Time]])*24)</f>
        <v>1.0000000000000018</v>
      </c>
      <c r="L1039" s="9">
        <f>MAX(0,line_productivity[[#This Row],[working hours3]]-line_productivity[[#This Row],[total downtime in hr2]])</f>
        <v>0.63000000000000178</v>
      </c>
      <c r="M1039" s="13">
        <f>IF(line_productivity[[#This Row],[Total downtime in min]]&gt;85,85,line_productivity[[#This Row],[Total downtime in min]])</f>
        <v>22.2</v>
      </c>
      <c r="N1039" s="9">
        <f>line_productivity[[#This Row],[total downtime in min 2]]/60</f>
        <v>0.37</v>
      </c>
      <c r="O1039" s="9">
        <f>IF(line_productivity[[#This Row],[total downtime in hrs]]&gt;line_productivity[[#This Row],[working hours of operator]],line_productivity[[#This Row],[working hours of operator]],line_productivity[[#This Row],[total downtime in hrs]])</f>
        <v>0.37</v>
      </c>
      <c r="P1039" s="9">
        <f>IF(line_productivity[[#This Row],[working hours of operator]]=line_productivity[[#This Row],[total downtime in hr2]],(line_productivity[[#This Row],[working hours of operator]]+line_productivity[[#This Row],[total downtime in hr2]])*0.9,line_productivity[[#This Row],[working hours of operator]])</f>
        <v>1.0000000000000018</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 F l a v o r < / s t r i n g > < / k e y > < v a l u e > < i n t > 9 3 < / i n t > < / v a l u e > < / i t e m > < i t e m > < k e y > < s t r i n g > S i z e < / s t r i n g > < / k e y > < v a l u e > < i n t > 7 7 < / i n t > < / v a l u e > < / i t e m > < i t e m > < k e y > < s t r i n g > M i n   b a t c h   t i m e < / s t r i n g > < / k e y > < v a l u e > < i n t > 1 6 3 < / i n t > < / v a l u e > < / i t e m > < i t e m > < k e y > < s t r i n g > P r o d u c t   I d < / s t r i n g > < / k e y > < v a l u e > < i n t > 9 9 < / i n t > < / v a l u e > < / i t e m > < / C o l u m n W i d t h s > < C o l u m n D i s p l a y I n d e x > < i t e m > < k e y > < s t r i n g > F l a v o r < / s t r i n g > < / k e y > < v a l u e > < i n t > 0 < / i n t > < / v a l u e > < / i t e m > < i t e m > < k e y > < s t r i n g > S i z e < / s t r i n g > < / k e y > < v a l u e > < i n t > 1 < / i n t > < / v a l u e > < / i t e m > < i t e m > < k e y > < s t r i n g > M i n   b a t c h   t i m e < / s t r i n g > < / k e y > < v a l u e > < i n t > 2 < / i n t > < / v a l u e > < / i t e m > < i t e m > < k e y > < s t r i n g > P r o d u c t   I d 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 1 1 7 < / 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 l i n e _ d o w n t i m e < / K e y > < V a l u e   x m l n s : a = " h t t p : / / s c h e m a s . d a t a c o n t r a c t . o r g / 2 0 0 4 / 0 7 / M i c r o s o f t . A n a l y s i s S e r v i c e s . C o m m o n " > < a : H a s F o c u s > t r u e < / a : H a s F o c u s > < a : S i z e A t D p i 9 6 > 1 1 3 < / a : S i z e A t D p i 9 6 > < a : V i s i b l e > t r u e < / a : V i s i b l e > < / V a l u e > < / K e y V a l u e O f s t r i n g S a n d b o x E d i t o r . M e a s u r e G r i d S t a t e S c d E 3 5 R y > < K e y V a l u e O f s t r i n g S a n d b o x E d i t o r . M e a s u r e G r i d S t a t e S c d E 3 5 R y > < K e y > d o w n t i m e _ f a c t o r s 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l i n e _ d o w n t i m e " > < C u s t o m C o n t e n t > < ! [ C D A T A [ < T a b l e W i d g e t G r i d S e r i a l i z a t i o n   x m l n s : x s i = " h t t p : / / w w w . w 3 . o r g / 2 0 0 1 / X M L S c h e m a - i n s t a n c e "   x m l n s : x s d = " h t t p : / / w w w . w 3 . o r g / 2 0 0 1 / X M L S c h e m a " > < C o l u m n S u g g e s t e d T y p e   / > < C o l u m n F o r m a t   / > < C o l u m n A c c u r a c y   / > < C o l u m n C u r r e n c y S y m b o l   / > < C o l u m n P o s i t i v e P a t t e r n   / > < C o l u m n N e g a t i v e P a t t e r n   / > < C o l u m n W i d t h s > < i t e m > < k e y > < s t r i n g > B a t c h   I D < / s t r i n g > < / k e y > < v a l u e > < i n t > 8 6 < / i n t > < / v a l u e > < / i t e m > < i t e m > < k e y > < s t r i n g > E m e r g e n c y   s t o p < / s t r i n g > < / k e y > < v a l u e > < i n t > 1 3 4 < / i n t > < / v a l u e > < / i t e m > < i t e m > < k e y > < s t r i n g > B a t c h   c h a n g e < / s t r i n g > < / k e y > < v a l u e > < i n t > 1 1 7 < / i n t > < / v a l u e > < / i t e m > < i t e m > < k e y > < s t r i n g > L a b e l i n g   e r r o r < / s t r i n g > < / k e y > < v a l u e > < i n t > 1 2 2 < / i n t > < / v a l u e > < / i t e m > < i t e m > < k e y > < s t r i n g > I n v e n t o r y   s h o r t a g e < / s t r i n g > < / k e y > < v a l u e > < i n t > 1 5 3 < / i n t > < / v a l u e > < / i t e m > < i t e m > < k e y > < s t r i n g > P r o d u c t   s p i l l < / s t r i n g > < / k e y > < v a l u e > < i n t > 1 1 3 < / i n t > < / v a l u e > < / i t e m > < i t e m > < k e y > < s t r i n g > M a c h i n e   a d j u s t m e n t < / s t r i n g > < / k e y > < v a l u e > < i n t > 1 6 3 < / i n t > < / v a l u e > < / i t e m > < i t e m > < k e y > < s t r i n g > M a c h i n e   f a i l u r e < / s t r i n g > < / k e y > < v a l u e > < i n t > 1 3 3 < / i n t > < / v a l u e > < / i t e m > < i t e m > < k e y > < s t r i n g > B a t c h   c o d i n g   e r r o r < / s t r i n g > < / k e y > < v a l u e > < i n t > 1 4 8 < / i n t > < / v a l u e > < / i t e m > < i t e m > < k e y > < s t r i n g > C o n v e y o r   b e l t   j a m < / s t r i n g > < / k e y > < v a l u e > < i n t > 1 4 9 < / i n t > < / v a l u e > < / i t e m > < i t e m > < k e y > < s t r i n g > C a l i b r a t i o n   e r r o r < / s t r i n g > < / k e y > < v a l u e > < i n t > 1 3 7 < / i n t > < / v a l u e > < / i t e m > < i t e m > < k e y > < s t r i n g > L a b e l   s w i t c h < / s t r i n g > < / k e y > < v a l u e > < i n t > 1 1 2 < / i n t > < / v a l u e > < / i t e m > < i t e m > < k e y > < s t r i n g > O t h e r < / s t r i n g > < / k e y > < v a l u e > < i n t > 7 2 < / i n t > < / v a l u e > < / i t e m > < i t e m > < k e y > < s t r i n g > T o t a l   D o w n t i m e   H r < / s t r i n g > < / k e y > < v a l u e > < i n t > 1 5 0 < / i n t > < / v a l u e > < / i t e m > < i t e m > < k e y > < s t r i n g > T o t a l   H u m a n   E r r o r   D o w n t i m e   H r < / s t r i n g > < / k e y > < v a l u e > < i n t > 2 3 0 < / i n t > < / v a l u e > < / i t e m > < i t e m > < k e y > < s t r i n g > T o t a l   N o n - H u m a n   E r r o r   D o w n t i m e   H r < / s t r i n g > < / k e y > < v a l u e > < i n t > 2 6 1 < / i n t > < / v a l u e > < / i t e m > < i t e m > < k e y > < s t r i n g > t o t a l   d o w n t i m e   i n   m i n s < / s t r i n g > < / k e y > < v a l u e > < i n t > 1 7 9 < / i n t > < / v a l u e > < / i t e m > < / C o l u m n W i d t h s > < C o l u m n D i s p l a y I n d e x > < i t e m > < k e y > < s t r i n g > B a t c h   I D < / s t r i n g > < / k e y > < v a l u e > < i n t > 0 < / i n t > < / v a l u e > < / i t e m > < i t e m > < k e y > < s t r i n g > E m e r g e n c y   s t o p < / s t r i n g > < / k e y > < v a l u e > < i n t > 1 < / i n t > < / v a l u e > < / i t e m > < i t e m > < k e y > < s t r i n g > B a t c h   c h a n g e < / s t r i n g > < / k e y > < v a l u e > < i n t > 2 < / i n t > < / v a l u e > < / i t e m > < i t e m > < k e y > < s t r i n g > L a b e l i n g   e r r o r < / s t r i n g > < / k e y > < v a l u e > < i n t > 3 < / i n t > < / v a l u e > < / i t e m > < i t e m > < k e y > < s t r i n g > I n v e n t o r y   s h o r t a g e < / s t r i n g > < / k e y > < v a l u e > < i n t > 4 < / i n t > < / v a l u e > < / i t e m > < i t e m > < k e y > < s t r i n g > P r o d u c t   s p i l l < / s t r i n g > < / k e y > < v a l u e > < i n t > 5 < / i n t > < / v a l u e > < / i t e m > < i t e m > < k e y > < s t r i n g > M a c h i n e   a d j u s t m e n t < / s t r i n g > < / k e y > < v a l u e > < i n t > 6 < / i n t > < / v a l u e > < / i t e m > < i t e m > < k e y > < s t r i n g > M a c h i n e   f a i l u r e < / s t r i n g > < / k e y > < v a l u e > < i n t > 7 < / i n t > < / v a l u e > < / i t e m > < i t e m > < k e y > < s t r i n g > B a t c h   c o d i n g   e r r o r < / s t r i n g > < / k e y > < v a l u e > < i n t > 8 < / i n t > < / v a l u e > < / i t e m > < i t e m > < k e y > < s t r i n g > C o n v e y o r   b e l t   j a m < / s t r i n g > < / k e y > < v a l u e > < i n t > 9 < / i n t > < / v a l u e > < / i t e m > < i t e m > < k e y > < s t r i n g > C a l i b r a t i o n   e r r o r < / s t r i n g > < / k e y > < v a l u e > < i n t > 1 0 < / i n t > < / v a l u e > < / i t e m > < i t e m > < k e y > < s t r i n g > L a b e l   s w i t c h < / s t r i n g > < / k e y > < v a l u e > < i n t > 1 1 < / i n t > < / v a l u e > < / i t e m > < i t e m > < k e y > < s t r i n g > O t h e r < / s t r i n g > < / k e y > < v a l u e > < i n t > 1 2 < / i n t > < / v a l u e > < / i t e m > < i t e m > < k e y > < s t r i n g > T o t a l   D o w n t i m e   H r < / s t r i n g > < / k e y > < v a l u e > < i n t > 1 3 < / i n t > < / v a l u e > < / i t e m > < i t e m > < k e y > < s t r i n g > T o t a l   H u m a n   E r r o r   D o w n t i m e   H r < / s t r i n g > < / k e y > < v a l u e > < i n t > 1 4 < / i n t > < / v a l u e > < / i t e m > < i t e m > < k e y > < s t r i n g > T o t a l   N o n - H u m a n   E r r o r   D o w n t i m e   H r < / s t r i n g > < / k e y > < v a l u e > < i n t > 1 5 < / i n t > < / v a l u e > < / i t e m > < i t e m > < k e y > < s t r i n g > t o t a l   d o w n t i m e   i n   m i n s < / 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 M e a s u r e l i n e _ p r o d u c t i v i t y [ S u m   o f   T o t a l   d o w n t i m e   i n   m i n ] < / a : K e y > < a : V a l u e > < D e s c r i p t i o n > C o l u m n   ' T o t a l   D o w n t i m e   i n   m i n 1 '   i n   t a b l e   ' l i n e _ p r o d u c t i v i t y '   c a n n o t   b e   f o u n d   o r   m a y   n o t   b e   u s e d   i n   t h i s   e x p r e s s i o n . < / D e s c r i p t i o n > < R o w N u m b e r > - 1 < / R o w N u m b e r > < S o u r c e > < N a m e > S u m   o f   T o t a l   d o w n t i m e   i n   m i n < / N a m e > < T a b l e > l i n e _ p r o d u c t i v i t y < / T a b l e > < / S o u r c e > < / a : V a l u e > < / a : K e y V a l u e O f s t r i n g S a n d b o x E r r o r V S n 7 U v A O > < / E r r o r C a c h e D i c t i o n a r y > < L a s t P r o c e s s e d T i m e > 2 0 2 5 - 0 4 - 0 7 T 1 4 : 0 9 : 5 1 . 9 8 8 4 8 2 6 + 0 2 : 0 0 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 C o l u m n s \ F l a v o r 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 C o l u m n s \ M i n   b a t c h 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 l i n e _ d o w n t i m e 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 l i n e _ d o w n t i m e 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 C o l u m n s \ B a t c h   I D < / K e y > < / a : K e y > < a : V a l u e   i : t y p e = " T a b l e W i d g e t B a s e V i e w S t a t e " / > < / a : K e y V a l u e O f D i a g r a m O b j e c t K e y a n y T y p e z b w N T n L X > < a : K e y V a l u e O f D i a g r a m O b j e c t K e y a n y T y p e z b w N T n L X > < a : K e y > < K e y > C o l u m n s \ E m e r g e n c y   s t o p < / K e y > < / a : K e y > < a : V a l u e   i : t y p e = " T a b l e W i d g e t B a s e V i e w S t a t e " / > < / a : K e y V a l u e O f D i a g r a m O b j e c t K e y a n y T y p e z b w N T n L X > < a : K e y V a l u e O f D i a g r a m O b j e c t K e y a n y T y p e z b w N T n L X > < a : K e y > < K e y > C o l u m n s \ B a t c h   c h a n g e < / K e y > < / a : K e y > < a : V a l u e   i : t y p e = " T a b l e W i d g e t B a s e V i e w S t a t e " / > < / a : K e y V a l u e O f D i a g r a m O b j e c t K e y a n y T y p e z b w N T n L X > < a : K e y V a l u e O f D i a g r a m O b j e c t K e y a n y T y p e z b w N T n L X > < a : K e y > < K e y > C o l u m n s \ L a b e l i n g   e r r o r < / K e y > < / a : K e y > < a : V a l u e   i : t y p e = " T a b l e W i d g e t B a s e V i e w S t a t e " / > < / a : K e y V a l u e O f D i a g r a m O b j e c t K e y a n y T y p e z b w N T n L X > < a : K e y V a l u e O f D i a g r a m O b j e c t K e y a n y T y p e z b w N T n L X > < a : K e y > < K e y > C o l u m n s \ I n v e n t o r y   s h o r t a g e < / K e y > < / a : K e y > < a : V a l u e   i : t y p e = " T a b l e W i d g e t B a s e V i e w S t a t e " / > < / a : K e y V a l u e O f D i a g r a m O b j e c t K e y a n y T y p e z b w N T n L X > < a : K e y V a l u e O f D i a g r a m O b j e c t K e y a n y T y p e z b w N T n L X > < a : K e y > < K e y > C o l u m n s \ P r o d u c t   s p i l l < / K e y > < / a : K e y > < a : V a l u e   i : t y p e = " T a b l e W i d g e t B a s e V i e w S t a t e " / > < / a : K e y V a l u e O f D i a g r a m O b j e c t K e y a n y T y p e z b w N T n L X > < a : K e y V a l u e O f D i a g r a m O b j e c t K e y a n y T y p e z b w N T n L X > < a : K e y > < K e y > C o l u m n s \ M a c h i n e   a d j u s t m e n t < / K e y > < / a : K e y > < a : V a l u e   i : t y p e = " T a b l e W i d g e t B a s e V i e w S t a t e " / > < / a : K e y V a l u e O f D i a g r a m O b j e c t K e y a n y T y p e z b w N T n L X > < a : K e y V a l u e O f D i a g r a m O b j e c t K e y a n y T y p e z b w N T n L X > < a : K e y > < K e y > C o l u m n s \ M a c h i n e   f a i l u r e < / K e y > < / a : K e y > < a : V a l u e   i : t y p e = " T a b l e W i d g e t B a s e V i e w S t a t e " / > < / a : K e y V a l u e O f D i a g r a m O b j e c t K e y a n y T y p e z b w N T n L X > < a : K e y V a l u e O f D i a g r a m O b j e c t K e y a n y T y p e z b w N T n L X > < a : K e y > < K e y > C o l u m n s \ B a t c h   c o d i n g   e r r o r < / K e y > < / a : K e y > < a : V a l u e   i : t y p e = " T a b l e W i d g e t B a s e V i e w S t a t e " / > < / a : K e y V a l u e O f D i a g r a m O b j e c t K e y a n y T y p e z b w N T n L X > < a : K e y V a l u e O f D i a g r a m O b j e c t K e y a n y T y p e z b w N T n L X > < a : K e y > < K e y > C o l u m n s \ C o n v e y o r   b e l t   j a m < / K e y > < / a : K e y > < a : V a l u e   i : t y p e = " T a b l e W i d g e t B a s e V i e w S t a t e " / > < / a : K e y V a l u e O f D i a g r a m O b j e c t K e y a n y T y p e z b w N T n L X > < a : K e y V a l u e O f D i a g r a m O b j e c t K e y a n y T y p e z b w N T n L X > < a : K e y > < K e y > C o l u m n s \ C a l i b r a t i o n   e r r o r < / K e y > < / a : K e y > < a : V a l u e   i : t y p e = " T a b l e W i d g e t B a s e V i e w S t a t e " / > < / a : K e y V a l u e O f D i a g r a m O b j e c t K e y a n y T y p e z b w N T n L X > < a : K e y V a l u e O f D i a g r a m O b j e c t K e y a n y T y p e z b w N T n L X > < a : K e y > < K e y > C o l u m n s \ L a b e l   s w i t c h < / K e y > < / a : K e y > < a : V a l u e   i : t y p e = " T a b l e W i d g e t B a s e V i e w S t a t e " / > < / a : K e y V a l u e O f D i a g r a m O b j e c t K e y a n y T y p e z b w N T n L X > < a : K e y V a l u e O f D i a g r a m O b j e c t K e y a n y T y p e z b w N T n L X > < a : K e y > < K e y > C o l u m n s \ O t h e r < / K e y > < / a : K e y > < a : V a l u e   i : t y p e = " T a b l e W i d g e t B a s e V i e w S t a t e " / > < / a : K e y V a l u e O f D i a g r a m O b j e c t K e y a n y T y p e z b w N T n L X > < a : K e y V a l u e O f D i a g r a m O b j e c t K e y a n y T y p e z b w N T n L X > < a : K e y > < K e y > C o l u m n s \ T o t a l   D o w n t i m e   H r < / K e y > < / a : K e y > < a : V a l u e   i : t y p e = " T a b l e W i d g e t B a s e V i e w S t a t e " / > < / a : K e y V a l u e O f D i a g r a m O b j e c t K e y a n y T y p e z b w N T n L X > < a : K e y V a l u e O f D i a g r a m O b j e c t K e y a n y T y p e z b w N T n L X > < a : K e y > < K e y > C o l u m n s \ T o t a l   H u m a n   E r r o r   D o w n t i m e   H r < / K e y > < / a : K e y > < a : V a l u e   i : t y p e = " T a b l e W i d g e t B a s e V i e w S t a t e " / > < / a : K e y V a l u e O f D i a g r a m O b j e c t K e y a n y T y p e z b w N T n L X > < a : K e y V a l u e O f D i a g r a m O b j e c t K e y a n y T y p e z b w N T n L X > < a : K e y > < K e y > C o l u m n s \ T o t a l   N o n - H u m a n   E r r o r   D o w n t i m e   H r < / K e y > < / a : K e y > < a : V a l u e   i : t y p e = " T a b l e W i d g e t B a s e V i e w S t a t e " / > < / a : K e y V a l u e O f D i a g r a m O b j e c t K e y a n y T y p e z b w N T n L X > < a : K e y V a l u e O f D i a g r a m O b j e c t K e y a n y T y p e z b w N T n L X > < a : K e y > < K e y > C o l u m n s \ t o t a l   d o w n t i m e   i n   m i n s 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 d o w n t i m e _ f a c t o r s 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 d o w n t i m e _ f a c t o r s 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 C o l u m n s \ O p e r a t o r   E r r o r 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 l i n e _ p r o d u c t i v i t y 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 l i n e _ p r o d u c t i v i t y 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 C o l u m n s \ B a t c h   I d < / 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 C o l u m n s \ S t a r t   T i m e < / K e y > < / a : K e y > < a : V a l u e   i : t y p e = " T a b l e W i d g e t B a s e V i e w S t a t e " / > < / a : K e y V a l u e O f D i a g r a m O b j e c t K e y a n y T y p e z b w N T n L X > < a : K e y V a l u e O f D i a g r a m O b j e c t K e y a n y T y p e z b w N T n L X > < a : K e y > < K e y > C o l u m n s \ E n d   t i m e < / K e y > < / a : K e y > < a : V a l u e   i : t y p e = " T a b l e W i d g e t B a s e V i e w S t a t e " / > < / a : K e y V a l u e O f D i a g r a m O b j e c t K e y a n y T y p e z b w N T n L X > < a : K e y V a l u e O f D i a g r a m O b j e c t K e y a n y T y p e z b w N T n L X > < a : K e y > < K e y > C o l u m n s \ B a t c h   t i m e < / K e y > < / a : K e y > < a : V a l u e   i : t y p e = " T a b l e W i d g e t B a s e V i e w S t a t e " / > < / a : K e y V a l u e O f D i a g r a m O b j e c t K e y a n y T y p e z b w N T n L X > < a : K e y V a l u e O f D i a g r a m O b j e c t K e y a n y T y p e z b w N T n L X > < a : K e y > < K e y > C o l u m n s \ T o t a l   d o w n t i m e   i n   m i n < / K e y > < / a : K e y > < a : V a l u e   i : t y p e = " T a b l e W i d g e t B a s e V i e w S t a t e " / > < / a : K e y V a l u e O f D i a g r a m O b j e c t K e y a n y T y p e z b w N T n L X > < a : K e y V a l u e O f D i a g r a m O b j e c t K e y a n y T y p e z b w N T n L X > < a : K e y > < K e y > C o l u m n s \ w o r k i n g   h o u r s   i n   h r s < / K e y > < / a : K e y > < a : V a l u e   i : t y p e = " T a b l e W i d g e t B a s e V i e w S t a t e " / > < / a : K e y V a l u e O f D i a g r a m O b j e c t K e y a n y T y p e z b w N T n L X > < a : K e y V a l u e O f D i a g r a m O b j e c t K e y a n y T y p e z b w N T n L X > < a : K e y > < K e y > C o l u m n s \ s h i f t < / K e y > < / a : K e y > < a : V a l u e   i : t y p e = " T a b l e W i d g e t B a s e V i e w S t a t e " / > < / a : K e y V a l u e O f D i a g r a m O b j e c t K e y a n y T y p e z b w N T n L X > < a : K e y V a l u e O f D i a g r a m O b j e c t K e y a n y T y p e z b w N T n L X > < a : K e y > < K e y > C o l u m n s \ w o r k i n g   h o u r s   o f   o p e r a t o r 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 C o l u m n s \ p r o d u c t i v e   t i m e < / K e y > < / a : K e y > < a : V a l u e   i : t y p e = " T a b l e W i d g e t B a s e V i e w S t a t e " / > < / a : K e y V a l u e O f D i a g r a m O b j e c t K e y a n y T y p e z b w N T n L X > < a : K e y V a l u e O f D i a g r a m O b j e c t K e y a n y T y p e z b w N T n L X > < a : K e y > < K e y > C o l u m n s \ t o t a l   d o w n t i m e   i n   m i n   2 < / K e y > < / a : K e y > < a : V a l u e   i : t y p e = " T a b l e W i d g e t B a s e V i e w S t a t e " / > < / a : K e y V a l u e O f D i a g r a m O b j e c t K e y a n y T y p e z b w N T n L X > < a : K e y V a l u e O f D i a g r a m O b j e c t K e y a n y T y p e z b w N T n L X > < a : K e y > < K e y > C o l u m n s \ t o t a l   d o w n t i m e   i n   h r s < / K e y > < / a : K e y > < a : V a l u e   i : t y p e = " T a b l e W i d g e t B a s e V i e w S t a t e " / > < / a : K e y V a l u e O f D i a g r a m O b j e c t K e y a n y T y p e z b w N T n L X > < a : K e y V a l u e O f D i a g r a m O b j e c t K e y a n y T y p e z b w N T n L X > < a : K e y > < K e y > C o l u m n s \ t o t a l   d o w n t i m e   i n   h r 2 < / K e y > < / a : K e y > < a : V a l u e   i : t y p e = " T a b l e W i d g e t B a s e V i e w S t a t e " / > < / a : K e y V a l u e O f D i a g r a m O b j e c t K e y a n y T y p e z b w N T n L X > < a : K e y V a l u e O f D i a g r a m O b j e c t K e y a n y T y p e z b w N T n L X > < a : K e y > < K e y > C o l u m n s \ w o r k i n g   h o u r s 3 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 l i n e _ d o w n t i m e 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 l i n e _ d o w n t i m e 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 D o w n t i m e   H r < / K e y > < / D i a g r a m O b j e c t K e y > < D i a g r a m O b j e c t K e y > < K e y > M e a s u r e s \ S u m   o f   T o t a l   D o w n t i m e   H r \ T a g I n f o \ F o r m u l a < / K e y > < / D i a g r a m O b j e c t K e y > < D i a g r a m O b j e c t K e y > < K e y > M e a s u r e s \ S u m   o f   T o t a l   D o w n t i m e   H r \ T a g I n f o \ V a l u e < / K e y > < / D i a g r a m O b j e c t K e y > < D i a g r a m O b j e c t K e y > < K e y > M e a s u r e s \ S u m   o f   T o t a l   H u m a n   E r r o r   D o w n t i m e   H r < / K e y > < / D i a g r a m O b j e c t K e y > < D i a g r a m O b j e c t K e y > < K e y > M e a s u r e s \ S u m   o f   T o t a l   H u m a n   E r r o r   D o w n t i m e   H r \ T a g I n f o \ F o r m u l a < / K e y > < / D i a g r a m O b j e c t K e y > < D i a g r a m O b j e c t K e y > < K e y > M e a s u r e s \ S u m   o f   T o t a l   N o n - H u m a n   E r r o r   D o w n t i m e   H r < / K e y > < / D i a g r a m O b j e c t K e y > < D i a g r a m O b j e c t K e y > < K e y > M e a s u r e s \ S u m   o f   T o t a l   N o n - H u m a n   E r r o r   D o w n t i m e   H r \ T a g I n f o \ F o r m u l a < / K e y > < / D i a g r a m O b j e c t K e y > < D i a g r a m O b j e c t K e y > < K e y > M e a s u r e s \ S u m   o f   T o t a l   N o n - H u m a n   E r r o r   D o w n t i m e   H r \ T a g I n f o \ V a l u e < / K e y > < / D i a g r a m O b j e c t K e y > < D i a g r a m O b j e c t K e y > < K e y > M e a s u r e s \ S u m   o f   E m e r g e n c y   s t o p < / K e y > < / D i a g r a m O b j e c t K e y > < D i a g r a m O b j e c t K e y > < K e y > M e a s u r e s \ S u m   o f   E m e r g e n c y   s t o p \ T a g I n f o \ F o r m u l a < / K e y > < / D i a g r a m O b j e c t K e y > < D i a g r a m O b j e c t K e y > < K e y > M e a s u r e s \ S u m   o f   E m e r g e n c y   s t o p \ T a g I n f o \ V a l u e < / K e y > < / D i a g r a m O b j e c t K e y > < D i a g r a m O b j e c t K e y > < K e y > M e a s u r e s \ S u m   o f   B a t c h   c h a n g e < / K e y > < / D i a g r a m O b j e c t K e y > < D i a g r a m O b j e c t K e y > < K e y > M e a s u r e s \ S u m   o f   B a t c h   c h a n g e \ T a g I n f o \ F o r m u l a < / K e y > < / D i a g r a m O b j e c t K e y > < D i a g r a m O b j e c t K e y > < K e y > M e a s u r e s \ S u m   o f   B a t c h   c h a n g e \ T a g I n f o \ V a l u e < / K e y > < / D i a g r a m O b j e c t K e y > < D i a g r a m O b j e c t K e y > < K e y > M e a s u r e s \ S u m   o f   L a b e l i n g   e r r o r < / K e y > < / D i a g r a m O b j e c t K e y > < D i a g r a m O b j e c t K e y > < K e y > M e a s u r e s \ S u m   o f   L a b e l i n g   e r r o r \ T a g I n f o \ F o r m u l a < / K e y > < / D i a g r a m O b j e c t K e y > < D i a g r a m O b j e c t K e y > < K e y > M e a s u r e s \ S u m   o f   L a b e l i n g   e r r o r \ T a g I n f o \ V a l u e < / K e y > < / D i a g r a m O b j e c t K e y > < D i a g r a m O b j e c t K e y > < K e y > M e a s u r e s \ S u m   o f   I n v e n t o r y   s h o r t a g e < / K e y > < / D i a g r a m O b j e c t K e y > < D i a g r a m O b j e c t K e y > < K e y > M e a s u r e s \ S u m   o f   I n v e n t o r y   s h o r t a g e \ T a g I n f o \ F o r m u l a < / K e y > < / D i a g r a m O b j e c t K e y > < D i a g r a m O b j e c t K e y > < K e y > M e a s u r e s \ S u m   o f   I n v e n t o r y   s h o r t a g e \ T a g I n f o \ V a l u e < / K e y > < / D i a g r a m O b j e c t K e y > < D i a g r a m O b j e c t K e y > < K e y > M e a s u r e s \ S u m   o f   P r o d u c t   s p i l l < / K e y > < / D i a g r a m O b j e c t K e y > < D i a g r a m O b j e c t K e y > < K e y > M e a s u r e s \ S u m   o f   P r o d u c t   s p i l l \ T a g I n f o \ F o r m u l a < / K e y > < / D i a g r a m O b j e c t K e y > < D i a g r a m O b j e c t K e y > < K e y > M e a s u r e s \ S u m   o f   P r o d u c t   s p i l l \ T a g I n f o \ V a l u e < / K e y > < / D i a g r a m O b j e c t K e y > < D i a g r a m O b j e c t K e y > < K e y > M e a s u r e s \ S u m   o f   M a c h i n e   a d j u s t m e n t < / K e y > < / D i a g r a m O b j e c t K e y > < D i a g r a m O b j e c t K e y > < K e y > M e a s u r e s \ S u m   o f   M a c h i n e   a d j u s t m e n t \ T a g I n f o \ F o r m u l a < / K e y > < / D i a g r a m O b j e c t K e y > < D i a g r a m O b j e c t K e y > < K e y > M e a s u r e s \ S u m   o f   M a c h i n e   a d j u s t m e n t \ T a g I n f o \ V a l u e < / K e y > < / D i a g r a m O b j e c t K e y > < D i a g r a m O b j e c t K e y > < K e y > M e a s u r e s \ S u m   o f   M a c h i n e   f a i l u r e < / K e y > < / D i a g r a m O b j e c t K e y > < D i a g r a m O b j e c t K e y > < K e y > M e a s u r e s \ S u m   o f   M a c h i n e   f a i l u r e \ T a g I n f o \ F o r m u l a < / K e y > < / D i a g r a m O b j e c t K e y > < D i a g r a m O b j e c t K e y > < K e y > M e a s u r e s \ S u m   o f   M a c h i n e   f a i l u r e \ T a g I n f o \ V a l u e < / K e y > < / D i a g r a m O b j e c t K e y > < D i a g r a m O b j e c t K e y > < K e y > M e a s u r e s \ S u m   o f   B a t c h   c o d i n g   e r r o r < / K e y > < / D i a g r a m O b j e c t K e y > < D i a g r a m O b j e c t K e y > < K e y > M e a s u r e s \ S u m   o f   B a t c h   c o d i n g   e r r o r \ T a g I n f o \ F o r m u l a < / K e y > < / D i a g r a m O b j e c t K e y > < D i a g r a m O b j e c t K e y > < K e y > M e a s u r e s \ S u m   o f   B a t c h   c o d i n g   e r r o r \ T a g I n f o \ V a l u e < / K e y > < / D i a g r a m O b j e c t K e y > < D i a g r a m O b j e c t K e y > < K e y > M e a s u r e s \ S u m   o f   C o n v e y o r   b e l t   j a m < / K e y > < / D i a g r a m O b j e c t K e y > < D i a g r a m O b j e c t K e y > < K e y > M e a s u r e s \ S u m   o f   C o n v e y o r   b e l t   j a m \ T a g I n f o \ F o r m u l a < / K e y > < / D i a g r a m O b j e c t K e y > < D i a g r a m O b j e c t K e y > < K e y > M e a s u r e s \ S u m   o f   C o n v e y o r   b e l t   j a m \ T a g I n f o \ V a l u e < / K e y > < / D i a g r a m O b j e c t K e y > < D i a g r a m O b j e c t K e y > < K e y > M e a s u r e s \ S u m   o f   C a l i b r a t i o n   e r r o r < / K e y > < / D i a g r a m O b j e c t K e y > < D i a g r a m O b j e c t K e y > < K e y > M e a s u r e s \ S u m   o f   C a l i b r a t i o n   e r r o r \ T a g I n f o \ F o r m u l a < / K e y > < / D i a g r a m O b j e c t K e y > < D i a g r a m O b j e c t K e y > < K e y > M e a s u r e s \ S u m   o f   C a l i b r a t i o n   e r r o r \ T a g I n f o \ V a l u e < / K e y > < / D i a g r a m O b j e c t K e y > < D i a g r a m O b j e c t K e y > < K e y > M e a s u r e s \ S u m   o f   L a b e l   s w i t c h < / K e y > < / D i a g r a m O b j e c t K e y > < D i a g r a m O b j e c t K e y > < K e y > M e a s u r e s \ S u m   o f   L a b e l   s w i t c h \ T a g I n f o \ F o r m u l a < / K e y > < / D i a g r a m O b j e c t K e y > < D i a g r a m O b j e c t K e y > < K e y > M e a s u r e s \ S u m   o f   L a b e l   s w i t c h \ T a g I n f o \ V a l u e < / K e y > < / D i a g r a m O b j e c t K e y > < D i a g r a m O b j e c t K e y > < K e y > M e a s u r e s \ S u m   o f   O t h e r < / K e y > < / D i a g r a m O b j e c t K e y > < D i a g r a m O b j e c t K e y > < K e y > M e a s u r e s \ S u m   o f   O t h e r \ T a g I n f o \ F o r m u l a < / K e y > < / D i a g r a m O b j e c t K e y > < D i a g r a m O b j e c t K e y > < K e y > M e a s u r e s \ S u m   o f   O t h e r \ T a g I n f o \ V a l u e < / K e y > < / D i a g r a m O b j e c t K e y > < D i a g r a m O b j e c t K e y > < K e y > C o l u m n s \ B a t c h   I D < / K e y > < / D i a g r a m O b j e c t K e y > < D i a g r a m O b j e c t K e y > < K e y > C o l u m n s \ E m e r g e n c y   s t o p < / K e y > < / D i a g r a m O b j e c t K e y > < D i a g r a m O b j e c t K e y > < K e y > C o l u m n s \ B a t c h   c h a n g e < / K e y > < / D i a g r a m O b j e c t K e y > < D i a g r a m O b j e c t K e y > < K e y > C o l u m n s \ L a b e l i n g   e r r o r < / K e y > < / D i a g r a m O b j e c t K e y > < D i a g r a m O b j e c t K e y > < K e y > C o l u m n s \ I n v e n t o r y   s h o r t a g e < / K e y > < / D i a g r a m O b j e c t K e y > < D i a g r a m O b j e c t K e y > < K e y > C o l u m n s \ P r o d u c t   s p i l l < / K e y > < / D i a g r a m O b j e c t K e y > < D i a g r a m O b j e c t K e y > < K e y > C o l u m n s \ M a c h i n e   a d j u s t m e n t < / K e y > < / D i a g r a m O b j e c t K e y > < D i a g r a m O b j e c t K e y > < K e y > C o l u m n s \ M a c h i n e   f a i l u r e < / K e y > < / D i a g r a m O b j e c t K e y > < D i a g r a m O b j e c t K e y > < K e y > C o l u m n s \ B a t c h   c o d i n g   e r r o r < / K e y > < / D i a g r a m O b j e c t K e y > < D i a g r a m O b j e c t K e y > < K e y > C o l u m n s \ C o n v e y o r   b e l t   j a m < / K e y > < / D i a g r a m O b j e c t K e y > < D i a g r a m O b j e c t K e y > < K e y > C o l u m n s \ C a l i b r a t i o n   e r r o r < / K e y > < / D i a g r a m O b j e c t K e y > < D i a g r a m O b j e c t K e y > < K e y > C o l u m n s \ L a b e l   s w i t c h < / K e y > < / D i a g r a m O b j e c t K e y > < D i a g r a m O b j e c t K e y > < K e y > C o l u m n s \ O t h e r < / K e y > < / D i a g r a m O b j e c t K e y > < D i a g r a m O b j e c t K e y > < K e y > C o l u m n s \ T o t a l   D o w n t i m e   H r < / K e y > < / D i a g r a m O b j e c t K e y > < D i a g r a m O b j e c t K e y > < K e y > C o l u m n s \ T o t a l   H u m a n   E r r o r   D o w n t i m e   H r < / K e y > < / D i a g r a m O b j e c t K e y > < D i a g r a m O b j e c t K e y > < K e y > C o l u m n s \ T o t a l   N o n - H u m a n   E r r o r   D o w n t i m e   H r < / K e y > < / D i a g r a m O b j e c t K e y > < D i a g r a m O b j e c t K e y > < K e y > C o l u m n s \ t o t a l   d o w n t i m e   i n   m i n s < / K e y > < / D i a g r a m O b j e c t K e y > < D i a g r a m O b j e c t K e y > < K e y > L i n k s \ & l t ; C o l u m n s \ S u m   o f   T o t a l   D o w n t i m e   H r & g t ; - & l t ; M e a s u r e s \ T o t a l   D o w n t i m e   H r & g t ; < / K e y > < / D i a g r a m O b j e c t K e y > < D i a g r a m O b j e c t K e y > < K e y > L i n k s \ & l t ; C o l u m n s \ S u m   o f   T o t a l   D o w n t i m e   H r & g t ; - & l t ; M e a s u r e s \ T o t a l   D o w n t i m e   H r & g t ; \ C O L U M N < / K e y > < / D i a g r a m O b j e c t K e y > < D i a g r a m O b j e c t K e y > < K e y > L i n k s \ & l t ; C o l u m n s \ S u m   o f   T o t a l   D o w n t i m e   H r & g t ; - & l t ; M e a s u r e s \ T o t a l   D o w n t i m e   H r & g t ; \ M E A S U R E < / K e y > < / D i a g r a m O b j e c t K e y > < D i a g r a m O b j e c t K e y > < K e y > L i n k s \ & l t ; C o l u m n s \ S u m   o f   T o t a l   H u m a n   E r r o r   D o w n t i m e   H r & g t ; - & l t ; M e a s u r e s \ T o t a l   H u m a n   E r r o r   D o w n t i m e   H r & g t ; < / K e y > < / D i a g r a m O b j e c t K e y > < D i a g r a m O b j e c t K e y > < K e y > L i n k s \ & l t ; C o l u m n s \ S u m   o f   T o t a l   H u m a n   E r r o r   D o w n t i m e   H r & g t ; - & l t ; M e a s u r e s \ T o t a l   H u m a n   E r r o r   D o w n t i m e   H r & g t ; \ C O L U M N < / K e y > < / D i a g r a m O b j e c t K e y > < D i a g r a m O b j e c t K e y > < K e y > L i n k s \ & l t ; C o l u m n s \ S u m   o f   T o t a l   H u m a n   E r r o r   D o w n t i m e   H r & g t ; - & l t ; M e a s u r e s \ T o t a l   H u m a n   E r r o r   D o w n t i m e   H r & g t ; \ M E A S U R E < / K e y > < / D i a g r a m O b j e c t K e y > < D i a g r a m O b j e c t K e y > < K e y > L i n k s \ & l t ; C o l u m n s \ S u m   o f   T o t a l   N o n - H u m a n   E r r o r   D o w n t i m e   H r & g t ; - & l t ; M e a s u r e s \ T o t a l   N o n - H u m a n   E r r o r   D o w n t i m e   H r & g t ; < / K e y > < / D i a g r a m O b j e c t K e y > < D i a g r a m O b j e c t K e y > < K e y > L i n k s \ & l t ; C o l u m n s \ S u m   o f   T o t a l   N o n - H u m a n   E r r o r   D o w n t i m e   H r & g t ; - & l t ; M e a s u r e s \ T o t a l   N o n - H u m a n   E r r o r   D o w n t i m e   H r & g t ; \ C O L U M N < / K e y > < / D i a g r a m O b j e c t K e y > < D i a g r a m O b j e c t K e y > < K e y > L i n k s \ & l t ; C o l u m n s \ S u m   o f   T o t a l   N o n - H u m a n   E r r o r   D o w n t i m e   H r & g t ; - & l t ; M e a s u r e s \ T o t a l   N o n - H u m a n   E r r o r   D o w n t i m e   H r & g t ; \ M E A S U R E < / K e y > < / D i a g r a m O b j e c t K e y > < D i a g r a m O b j e c t K e y > < K e y > L i n k s \ & l t ; C o l u m n s \ S u m   o f   E m e r g e n c y   s t o p & g t ; - & l t ; M e a s u r e s \ E m e r g e n c y   s t o p & g t ; < / K e y > < / D i a g r a m O b j e c t K e y > < D i a g r a m O b j e c t K e y > < K e y > L i n k s \ & l t ; C o l u m n s \ S u m   o f   E m e r g e n c y   s t o p & g t ; - & l t ; M e a s u r e s \ E m e r g e n c y   s t o p & g t ; \ C O L U M N < / K e y > < / D i a g r a m O b j e c t K e y > < D i a g r a m O b j e c t K e y > < K e y > L i n k s \ & l t ; C o l u m n s \ S u m   o f   E m e r g e n c y   s t o p & g t ; - & l t ; M e a s u r e s \ E m e r g e n c y   s t o p & g t ; \ M E A S U R E < / K e y > < / D i a g r a m O b j e c t K e y > < D i a g r a m O b j e c t K e y > < K e y > L i n k s \ & l t ; C o l u m n s \ S u m   o f   B a t c h   c h a n g e & g t ; - & l t ; M e a s u r e s \ B a t c h   c h a n g e & g t ; < / K e y > < / D i a g r a m O b j e c t K e y > < D i a g r a m O b j e c t K e y > < K e y > L i n k s \ & l t ; C o l u m n s \ S u m   o f   B a t c h   c h a n g e & g t ; - & l t ; M e a s u r e s \ B a t c h   c h a n g e & g t ; \ C O L U M N < / K e y > < / D i a g r a m O b j e c t K e y > < D i a g r a m O b j e c t K e y > < K e y > L i n k s \ & l t ; C o l u m n s \ S u m   o f   B a t c h   c h a n g e & g t ; - & l t ; M e a s u r e s \ B a t c h   c h a n g e & g t ; \ M E A S U R E < / K e y > < / D i a g r a m O b j e c t K e y > < D i a g r a m O b j e c t K e y > < K e y > L i n k s \ & l t ; C o l u m n s \ S u m   o f   L a b e l i n g   e r r o r & g t ; - & l t ; M e a s u r e s \ L a b e l i n g   e r r o r & g t ; < / K e y > < / D i a g r a m O b j e c t K e y > < D i a g r a m O b j e c t K e y > < K e y > L i n k s \ & l t ; C o l u m n s \ S u m   o f   L a b e l i n g   e r r o r & g t ; - & l t ; M e a s u r e s \ L a b e l i n g   e r r o r & g t ; \ C O L U M N < / K e y > < / D i a g r a m O b j e c t K e y > < D i a g r a m O b j e c t K e y > < K e y > L i n k s \ & l t ; C o l u m n s \ S u m   o f   L a b e l i n g   e r r o r & g t ; - & l t ; M e a s u r e s \ L a b e l i n g   e r r o r & g t ; \ M E A S U R E < / K e y > < / D i a g r a m O b j e c t K e y > < D i a g r a m O b j e c t K e y > < K e y > L i n k s \ & l t ; C o l u m n s \ S u m   o f   I n v e n t o r y   s h o r t a g e & g t ; - & l t ; M e a s u r e s \ I n v e n t o r y   s h o r t a g e & g t ; < / K e y > < / D i a g r a m O b j e c t K e y > < D i a g r a m O b j e c t K e y > < K e y > L i n k s \ & l t ; C o l u m n s \ S u m   o f   I n v e n t o r y   s h o r t a g e & g t ; - & l t ; M e a s u r e s \ I n v e n t o r y   s h o r t a g e & g t ; \ C O L U M N < / K e y > < / D i a g r a m O b j e c t K e y > < D i a g r a m O b j e c t K e y > < K e y > L i n k s \ & l t ; C o l u m n s \ S u m   o f   I n v e n t o r y   s h o r t a g e & g t ; - & l t ; M e a s u r e s \ I n v e n t o r y   s h o r t a g e & g t ; \ M E A S U R E < / K e y > < / D i a g r a m O b j e c t K e y > < D i a g r a m O b j e c t K e y > < K e y > L i n k s \ & l t ; C o l u m n s \ S u m   o f   P r o d u c t   s p i l l & g t ; - & l t ; M e a s u r e s \ P r o d u c t   s p i l l & g t ; < / K e y > < / D i a g r a m O b j e c t K e y > < D i a g r a m O b j e c t K e y > < K e y > L i n k s \ & l t ; C o l u m n s \ S u m   o f   P r o d u c t   s p i l l & g t ; - & l t ; M e a s u r e s \ P r o d u c t   s p i l l & g t ; \ C O L U M N < / K e y > < / D i a g r a m O b j e c t K e y > < D i a g r a m O b j e c t K e y > < K e y > L i n k s \ & l t ; C o l u m n s \ S u m   o f   P r o d u c t   s p i l l & g t ; - & l t ; M e a s u r e s \ P r o d u c t   s p i l l & g t ; \ M E A S U R E < / K e y > < / D i a g r a m O b j e c t K e y > < D i a g r a m O b j e c t K e y > < K e y > L i n k s \ & l t ; C o l u m n s \ S u m   o f   M a c h i n e   a d j u s t m e n t & g t ; - & l t ; M e a s u r e s \ M a c h i n e   a d j u s t m e n t & g t ; < / K e y > < / D i a g r a m O b j e c t K e y > < D i a g r a m O b j e c t K e y > < K e y > L i n k s \ & l t ; C o l u m n s \ S u m   o f   M a c h i n e   a d j u s t m e n t & g t ; - & l t ; M e a s u r e s \ M a c h i n e   a d j u s t m e n t & g t ; \ C O L U M N < / K e y > < / D i a g r a m O b j e c t K e y > < D i a g r a m O b j e c t K e y > < K e y > L i n k s \ & l t ; C o l u m n s \ S u m   o f   M a c h i n e   a d j u s t m e n t & g t ; - & l t ; M e a s u r e s \ M a c h i n e   a d j u s t m e n t & g t ; \ M E A S U R E < / K e y > < / D i a g r a m O b j e c t K e y > < D i a g r a m O b j e c t K e y > < K e y > L i n k s \ & l t ; C o l u m n s \ S u m   o f   M a c h i n e   f a i l u r e & g t ; - & l t ; M e a s u r e s \ M a c h i n e   f a i l u r e & g t ; < / K e y > < / D i a g r a m O b j e c t K e y > < D i a g r a m O b j e c t K e y > < K e y > L i n k s \ & l t ; C o l u m n s \ S u m   o f   M a c h i n e   f a i l u r e & g t ; - & l t ; M e a s u r e s \ M a c h i n e   f a i l u r e & g t ; \ C O L U M N < / K e y > < / D i a g r a m O b j e c t K e y > < D i a g r a m O b j e c t K e y > < K e y > L i n k s \ & l t ; C o l u m n s \ S u m   o f   M a c h i n e   f a i l u r e & g t ; - & l t ; M e a s u r e s \ M a c h i n e   f a i l u r e & g t ; \ M E A S U R E < / K e y > < / D i a g r a m O b j e c t K e y > < D i a g r a m O b j e c t K e y > < K e y > L i n k s \ & l t ; C o l u m n s \ S u m   o f   B a t c h   c o d i n g   e r r o r & g t ; - & l t ; M e a s u r e s \ B a t c h   c o d i n g   e r r o r & g t ; < / K e y > < / D i a g r a m O b j e c t K e y > < D i a g r a m O b j e c t K e y > < K e y > L i n k s \ & l t ; C o l u m n s \ S u m   o f   B a t c h   c o d i n g   e r r o r & g t ; - & l t ; M e a s u r e s \ B a t c h   c o d i n g   e r r o r & g t ; \ C O L U M N < / K e y > < / D i a g r a m O b j e c t K e y > < D i a g r a m O b j e c t K e y > < K e y > L i n k s \ & l t ; C o l u m n s \ S u m   o f   B a t c h   c o d i n g   e r r o r & g t ; - & l t ; M e a s u r e s \ B a t c h   c o d i n g   e r r o r & g t ; \ M E A S U R E < / K e y > < / D i a g r a m O b j e c t K e y > < D i a g r a m O b j e c t K e y > < K e y > L i n k s \ & l t ; C o l u m n s \ S u m   o f   C o n v e y o r   b e l t   j a m & g t ; - & l t ; M e a s u r e s \ C o n v e y o r   b e l t   j a m & g t ; < / K e y > < / D i a g r a m O b j e c t K e y > < D i a g r a m O b j e c t K e y > < K e y > L i n k s \ & l t ; C o l u m n s \ S u m   o f   C o n v e y o r   b e l t   j a m & g t ; - & l t ; M e a s u r e s \ C o n v e y o r   b e l t   j a m & g t ; \ C O L U M N < / K e y > < / D i a g r a m O b j e c t K e y > < D i a g r a m O b j e c t K e y > < K e y > L i n k s \ & l t ; C o l u m n s \ S u m   o f   C o n v e y o r   b e l t   j a m & g t ; - & l t ; M e a s u r e s \ C o n v e y o r   b e l t   j a m & g t ; \ M E A S U R E < / K e y > < / D i a g r a m O b j e c t K e y > < D i a g r a m O b j e c t K e y > < K e y > L i n k s \ & l t ; C o l u m n s \ S u m   o f   C a l i b r a t i o n   e r r o r & g t ; - & l t ; M e a s u r e s \ C a l i b r a t i o n   e r r o r & g t ; < / K e y > < / D i a g r a m O b j e c t K e y > < D i a g r a m O b j e c t K e y > < K e y > L i n k s \ & l t ; C o l u m n s \ S u m   o f   C a l i b r a t i o n   e r r o r & g t ; - & l t ; M e a s u r e s \ C a l i b r a t i o n   e r r o r & g t ; \ C O L U M N < / K e y > < / D i a g r a m O b j e c t K e y > < D i a g r a m O b j e c t K e y > < K e y > L i n k s \ & l t ; C o l u m n s \ S u m   o f   C a l i b r a t i o n   e r r o r & g t ; - & l t ; M e a s u r e s \ C a l i b r a t i o n   e r r o r & g t ; \ M E A S U R E < / K e y > < / D i a g r a m O b j e c t K e y > < D i a g r a m O b j e c t K e y > < K e y > L i n k s \ & l t ; C o l u m n s \ S u m   o f   L a b e l   s w i t c h & g t ; - & l t ; M e a s u r e s \ L a b e l   s w i t c h & g t ; < / K e y > < / D i a g r a m O b j e c t K e y > < D i a g r a m O b j e c t K e y > < K e y > L i n k s \ & l t ; C o l u m n s \ S u m   o f   L a b e l   s w i t c h & g t ; - & l t ; M e a s u r e s \ L a b e l   s w i t c h & g t ; \ C O L U M N < / K e y > < / D i a g r a m O b j e c t K e y > < D i a g r a m O b j e c t K e y > < K e y > L i n k s \ & l t ; C o l u m n s \ S u m   o f   L a b e l   s w i t c h & g t ; - & l t ; M e a s u r e s \ L a b e l   s w i t c h & g t ; \ M E A S U R E < / K e y > < / D i a g r a m O b j e c t K e y > < D i a g r a m O b j e c t K e y > < K e y > L i n k s \ & l t ; C o l u m n s \ S u m   o f   O t h e r & g t ; - & l t ; M e a s u r e s \ O t h e r & g t ; < / K e y > < / D i a g r a m O b j e c t K e y > < D i a g r a m O b j e c t K e y > < K e y > L i n k s \ & l t ; C o l u m n s \ S u m   o f   O t h e r & g t ; - & l t ; M e a s u r e s \ O t h e r & g t ; \ C O L U M N < / K e y > < / D i a g r a m O b j e c t K e y > < D i a g r a m O b j e c t K e y > < K e y > L i n k s \ & l t ; C o l u m n s \ S u m   o f   O t h e r & g t ; - & l t ; M e a s u r e s \ O t h e r & g t ; \ M E A S U R E 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S e l e c t i o n E n d C o l u m n > 9 < / S e l e c t i o n E n d C o l u m n > < S e l e c t i o n S t a r t C o l u m n > 9 < / 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 D o w n t i m e   H r < / K e y > < / a : K e y > < a : V a l u e   i : t y p e = " M e a s u r e G r i d N o d e V i e w S t a t e " > < C o l u m n > 1 3 < / C o l u m n > < L a y e d O u t > t r u e < / L a y e d O u t > < W a s U I I n v i s i b l e > t r u e < / W a s U I I n v i s i b l e > < / a : V a l u e > < / a : K e y V a l u e O f D i a g r a m O b j e c t K e y a n y T y p e z b w N T n L X > < a : K e y V a l u e O f D i a g r a m O b j e c t K e y a n y T y p e z b w N T n L X > < a : K e y > < K e y > M e a s u r e s \ S u m   o f   T o t a l   D o w n t i m e   H r \ T a g I n f o \ F o r m u l a < / K e y > < / a : K e y > < a : V a l u e   i : t y p e = " M e a s u r e G r i d V i e w S t a t e I D i a g r a m T a g A d d i t i o n a l I n f o " / > < / a : K e y V a l u e O f D i a g r a m O b j e c t K e y a n y T y p e z b w N T n L X > < a : K e y V a l u e O f D i a g r a m O b j e c t K e y a n y T y p e z b w N T n L X > < a : K e y > < K e y > M e a s u r e s \ S u m   o f   T o t a l   D o w n t i m e   H r \ T a g I n f o \ V a l u e < / K e y > < / a : K e y > < a : V a l u e   i : t y p e = " M e a s u r e G r i d V i e w S t a t e I D i a g r a m T a g A d d i t i o n a l I n f o " / > < / a : K e y V a l u e O f D i a g r a m O b j e c t K e y a n y T y p e z b w N T n L X > < a : K e y V a l u e O f D i a g r a m O b j e c t K e y a n y T y p e z b w N T n L X > < a : K e y > < K e y > M e a s u r e s \ S u m   o f   T o t a l   H u m a n   E r r o r   D o w n t i m e   H r < / K e y > < / a : K e y > < a : V a l u e   i : t y p e = " M e a s u r e G r i d N o d e V i e w S t a t e " > < C o l u m n > 1 4 < / C o l u m n > < L a y e d O u t > t r u e < / L a y e d O u t > < W a s U I I n v i s i b l e > t r u e < / W a s U I I n v i s i b l e > < / a : V a l u e > < / a : K e y V a l u e O f D i a g r a m O b j e c t K e y a n y T y p e z b w N T n L X > < a : K e y V a l u e O f D i a g r a m O b j e c t K e y a n y T y p e z b w N T n L X > < a : K e y > < K e y > M e a s u r e s \ S u m   o f   T o t a l   H u m a n   E r r o r   D o w n t i m e   H r \ T a g I n f o \ F o r m u l a < / K e y > < / a : K e y > < a : V a l u e   i : t y p e = " M e a s u r e G r i d V i e w S t a t e I D i a g r a m T a g A d d i t i o n a l I n f o " / > < / a : K e y V a l u e O f D i a g r a m O b j e c t K e y a n y T y p e z b w N T n L X > < a : K e y V a l u e O f D i a g r a m O b j e c t K e y a n y T y p e z b w N T n L X > < a : K e y > < K e y > M e a s u r e s \ S u m   o f   T o t a l   N o n - H u m a n   E r r o r   D o w n t i m e   H r < / K e y > < / a : K e y > < a : V a l u e   i : t y p e = " M e a s u r e G r i d N o d e V i e w S t a t e " > < C o l u m n > 1 5 < / C o l u m n > < L a y e d O u t > t r u e < / L a y e d O u t > < W a s U I I n v i s i b l e > t r u e < / W a s U I I n v i s i b l e > < / a : V a l u e > < / a : K e y V a l u e O f D i a g r a m O b j e c t K e y a n y T y p e z b w N T n L X > < a : K e y V a l u e O f D i a g r a m O b j e c t K e y a n y T y p e z b w N T n L X > < a : K e y > < K e y > M e a s u r e s \ S u m   o f   T o t a l   N o n - H u m a n   E r r o r   D o w n t i m e   H r \ T a g I n f o \ F o r m u l a < / K e y > < / a : K e y > < a : V a l u e   i : t y p e = " M e a s u r e G r i d V i e w S t a t e I D i a g r a m T a g A d d i t i o n a l I n f o " / > < / a : K e y V a l u e O f D i a g r a m O b j e c t K e y a n y T y p e z b w N T n L X > < a : K e y V a l u e O f D i a g r a m O b j e c t K e y a n y T y p e z b w N T n L X > < a : K e y > < K e y > M e a s u r e s \ S u m   o f   T o t a l   N o n - H u m a n   E r r o r   D o w n t i m e   H r \ T a g I n f o \ V a l u e < / K e y > < / a : K e y > < a : V a l u e   i : t y p e = " M e a s u r e G r i d V i e w S t a t e I D i a g r a m T a g A d d i t i o n a l I n f o " / > < / a : K e y V a l u e O f D i a g r a m O b j e c t K e y a n y T y p e z b w N T n L X > < a : K e y V a l u e O f D i a g r a m O b j e c t K e y a n y T y p e z b w N T n L X > < a : K e y > < K e y > M e a s u r e s \ S u m   o f   E m e r g e n c y   s t o p < / K e y > < / a : K e y > < a : V a l u e   i : t y p e = " M e a s u r e G r i d N o d e V i e w S t a t e " > < C o l u m n > 1 < / C o l u m n > < L a y e d O u t > t r u e < / L a y e d O u t > < W a s U I I n v i s i b l e > t r u e < / W a s U I I n v i s i b l e > < / a : V a l u e > < / a : K e y V a l u e O f D i a g r a m O b j e c t K e y a n y T y p e z b w N T n L X > < a : K e y V a l u e O f D i a g r a m O b j e c t K e y a n y T y p e z b w N T n L X > < a : K e y > < K e y > M e a s u r e s \ S u m   o f   E m e r g e n c y   s t o p \ T a g I n f o \ F o r m u l a < / K e y > < / a : K e y > < a : V a l u e   i : t y p e = " M e a s u r e G r i d V i e w S t a t e I D i a g r a m T a g A d d i t i o n a l I n f o " / > < / a : K e y V a l u e O f D i a g r a m O b j e c t K e y a n y T y p e z b w N T n L X > < a : K e y V a l u e O f D i a g r a m O b j e c t K e y a n y T y p e z b w N T n L X > < a : K e y > < K e y > M e a s u r e s \ S u m   o f   E m e r g e n c y   s t o p \ T a g I n f o \ V a l u e < / K e y > < / a : K e y > < a : V a l u e   i : t y p e = " M e a s u r e G r i d V i e w S t a t e I D i a g r a m T a g A d d i t i o n a l I n f o " / > < / a : K e y V a l u e O f D i a g r a m O b j e c t K e y a n y T y p e z b w N T n L X > < a : K e y V a l u e O f D i a g r a m O b j e c t K e y a n y T y p e z b w N T n L X > < a : K e y > < K e y > M e a s u r e s \ S u m   o f   B a t c h   c h a n g e < / K e y > < / a : K e y > < a : V a l u e   i : t y p e = " M e a s u r e G r i d N o d e V i e w S t a t e " > < C o l u m n > 2 < / C o l u m n > < L a y e d O u t > t r u e < / L a y e d O u t > < W a s U I I n v i s i b l e > t r u e < / W a s U I I n v i s i b l e > < / a : V a l u e > < / a : K e y V a l u e O f D i a g r a m O b j e c t K e y a n y T y p e z b w N T n L X > < a : K e y V a l u e O f D i a g r a m O b j e c t K e y a n y T y p e z b w N T n L X > < a : K e y > < K e y > M e a s u r e s \ S u m   o f   B a t c h   c h a n g e \ T a g I n f o \ F o r m u l a < / K e y > < / a : K e y > < a : V a l u e   i : t y p e = " M e a s u r e G r i d V i e w S t a t e I D i a g r a m T a g A d d i t i o n a l I n f o " / > < / a : K e y V a l u e O f D i a g r a m O b j e c t K e y a n y T y p e z b w N T n L X > < a : K e y V a l u e O f D i a g r a m O b j e c t K e y a n y T y p e z b w N T n L X > < a : K e y > < K e y > M e a s u r e s \ S u m   o f   B a t c h   c h a n g e \ T a g I n f o \ V a l u e < / K e y > < / a : K e y > < a : V a l u e   i : t y p e = " M e a s u r e G r i d V i e w S t a t e I D i a g r a m T a g A d d i t i o n a l I n f o " / > < / a : K e y V a l u e O f D i a g r a m O b j e c t K e y a n y T y p e z b w N T n L X > < a : K e y V a l u e O f D i a g r a m O b j e c t K e y a n y T y p e z b w N T n L X > < a : K e y > < K e y > M e a s u r e s \ S u m   o f   L a b e l i n g   e r r o r < / K e y > < / a : K e y > < a : V a l u e   i : t y p e = " M e a s u r e G r i d N o d e V i e w S t a t e " > < C o l u m n > 3 < / C o l u m n > < L a y e d O u t > t r u e < / L a y e d O u t > < W a s U I I n v i s i b l e > t r u e < / W a s U I I n v i s i b l e > < / a : V a l u e > < / a : K e y V a l u e O f D i a g r a m O b j e c t K e y a n y T y p e z b w N T n L X > < a : K e y V a l u e O f D i a g r a m O b j e c t K e y a n y T y p e z b w N T n L X > < a : K e y > < K e y > M e a s u r e s \ S u m   o f   L a b e l i n g   e r r o r \ T a g I n f o \ F o r m u l a < / K e y > < / a : K e y > < a : V a l u e   i : t y p e = " M e a s u r e G r i d V i e w S t a t e I D i a g r a m T a g A d d i t i o n a l I n f o " / > < / a : K e y V a l u e O f D i a g r a m O b j e c t K e y a n y T y p e z b w N T n L X > < a : K e y V a l u e O f D i a g r a m O b j e c t K e y a n y T y p e z b w N T n L X > < a : K e y > < K e y > M e a s u r e s \ S u m   o f   L a b e l i n g   e r r o r \ T a g I n f o \ V a l u e < / K e y > < / a : K e y > < a : V a l u e   i : t y p e = " M e a s u r e G r i d V i e w S t a t e I D i a g r a m T a g A d d i t i o n a l I n f o " / > < / a : K e y V a l u e O f D i a g r a m O b j e c t K e y a n y T y p e z b w N T n L X > < a : K e y V a l u e O f D i a g r a m O b j e c t K e y a n y T y p e z b w N T n L X > < a : K e y > < K e y > M e a s u r e s \ S u m   o f   I n v e n t o r y   s h o r t a g e < / K e y > < / a : K e y > < a : V a l u e   i : t y p e = " M e a s u r e G r i d N o d e V i e w S t a t e " > < C o l u m n > 4 < / C o l u m n > < L a y e d O u t > t r u e < / L a y e d O u t > < W a s U I I n v i s i b l e > t r u e < / W a s U I I n v i s i b l e > < / a : V a l u e > < / a : K e y V a l u e O f D i a g r a m O b j e c t K e y a n y T y p e z b w N T n L X > < a : K e y V a l u e O f D i a g r a m O b j e c t K e y a n y T y p e z b w N T n L X > < a : K e y > < K e y > M e a s u r e s \ S u m   o f   I n v e n t o r y   s h o r t a g e \ T a g I n f o \ F o r m u l a < / K e y > < / a : K e y > < a : V a l u e   i : t y p e = " M e a s u r e G r i d V i e w S t a t e I D i a g r a m T a g A d d i t i o n a l I n f o " / > < / a : K e y V a l u e O f D i a g r a m O b j e c t K e y a n y T y p e z b w N T n L X > < a : K e y V a l u e O f D i a g r a m O b j e c t K e y a n y T y p e z b w N T n L X > < a : K e y > < K e y > M e a s u r e s \ S u m   o f   I n v e n t o r y   s h o r t a g e \ T a g I n f o \ V a l u e < / K e y > < / a : K e y > < a : V a l u e   i : t y p e = " M e a s u r e G r i d V i e w S t a t e I D i a g r a m T a g A d d i t i o n a l I n f o " / > < / a : K e y V a l u e O f D i a g r a m O b j e c t K e y a n y T y p e z b w N T n L X > < a : K e y V a l u e O f D i a g r a m O b j e c t K e y a n y T y p e z b w N T n L X > < a : K e y > < K e y > M e a s u r e s \ S u m   o f   P r o d u c t   s p i l l < / K e y > < / a : K e y > < a : V a l u e   i : t y p e = " M e a s u r e G r i d N o d e V i e w S t a t e " > < C o l u m n > 5 < / C o l u m n > < L a y e d O u t > t r u e < / L a y e d O u t > < W a s U I I n v i s i b l e > t r u e < / W a s U I I n v i s i b l e > < / a : V a l u e > < / a : K e y V a l u e O f D i a g r a m O b j e c t K e y a n y T y p e z b w N T n L X > < a : K e y V a l u e O f D i a g r a m O b j e c t K e y a n y T y p e z b w N T n L X > < a : K e y > < K e y > M e a s u r e s \ S u m   o f   P r o d u c t   s p i l l \ T a g I n f o \ F o r m u l a < / K e y > < / a : K e y > < a : V a l u e   i : t y p e = " M e a s u r e G r i d V i e w S t a t e I D i a g r a m T a g A d d i t i o n a l I n f o " / > < / a : K e y V a l u e O f D i a g r a m O b j e c t K e y a n y T y p e z b w N T n L X > < a : K e y V a l u e O f D i a g r a m O b j e c t K e y a n y T y p e z b w N T n L X > < a : K e y > < K e y > M e a s u r e s \ S u m   o f   P r o d u c t   s p i l l \ T a g I n f o \ V a l u e < / K e y > < / a : K e y > < a : V a l u e   i : t y p e = " M e a s u r e G r i d V i e w S t a t e I D i a g r a m T a g A d d i t i o n a l I n f o " / > < / a : K e y V a l u e O f D i a g r a m O b j e c t K e y a n y T y p e z b w N T n L X > < a : K e y V a l u e O f D i a g r a m O b j e c t K e y a n y T y p e z b w N T n L X > < a : K e y > < K e y > M e a s u r e s \ S u m   o f   M a c h i n e   a d j u s t m e n t < / K e y > < / a : K e y > < a : V a l u e   i : t y p e = " M e a s u r e G r i d N o d e V i e w S t a t e " > < C o l u m n > 6 < / C o l u m n > < L a y e d O u t > t r u e < / L a y e d O u t > < W a s U I I n v i s i b l e > t r u e < / W a s U I I n v i s i b l e > < / a : V a l u e > < / a : K e y V a l u e O f D i a g r a m O b j e c t K e y a n y T y p e z b w N T n L X > < a : K e y V a l u e O f D i a g r a m O b j e c t K e y a n y T y p e z b w N T n L X > < a : K e y > < K e y > M e a s u r e s \ S u m   o f   M a c h i n e   a d j u s t m e n t \ T a g I n f o \ F o r m u l a < / K e y > < / a : K e y > < a : V a l u e   i : t y p e = " M e a s u r e G r i d V i e w S t a t e I D i a g r a m T a g A d d i t i o n a l I n f o " / > < / a : K e y V a l u e O f D i a g r a m O b j e c t K e y a n y T y p e z b w N T n L X > < a : K e y V a l u e O f D i a g r a m O b j e c t K e y a n y T y p e z b w N T n L X > < a : K e y > < K e y > M e a s u r e s \ S u m   o f   M a c h i n e   a d j u s t m e n t \ T a g I n f o \ V a l u e < / K e y > < / a : K e y > < a : V a l u e   i : t y p e = " M e a s u r e G r i d V i e w S t a t e I D i a g r a m T a g A d d i t i o n a l I n f o " / > < / a : K e y V a l u e O f D i a g r a m O b j e c t K e y a n y T y p e z b w N T n L X > < a : K e y V a l u e O f D i a g r a m O b j e c t K e y a n y T y p e z b w N T n L X > < a : K e y > < K e y > M e a s u r e s \ S u m   o f   M a c h i n e   f a i l u r e < / K e y > < / a : K e y > < a : V a l u e   i : t y p e = " M e a s u r e G r i d N o d e V i e w S t a t e " > < C o l u m n > 7 < / C o l u m n > < L a y e d O u t > t r u e < / L a y e d O u t > < W a s U I I n v i s i b l e > t r u e < / W a s U I I n v i s i b l e > < / a : V a l u e > < / a : K e y V a l u e O f D i a g r a m O b j e c t K e y a n y T y p e z b w N T n L X > < a : K e y V a l u e O f D i a g r a m O b j e c t K e y a n y T y p e z b w N T n L X > < a : K e y > < K e y > M e a s u r e s \ S u m   o f   M a c h i n e   f a i l u r e \ T a g I n f o \ F o r m u l a < / K e y > < / a : K e y > < a : V a l u e   i : t y p e = " M e a s u r e G r i d V i e w S t a t e I D i a g r a m T a g A d d i t i o n a l I n f o " / > < / a : K e y V a l u e O f D i a g r a m O b j e c t K e y a n y T y p e z b w N T n L X > < a : K e y V a l u e O f D i a g r a m O b j e c t K e y a n y T y p e z b w N T n L X > < a : K e y > < K e y > M e a s u r e s \ S u m   o f   M a c h i n e   f a i l u r e \ T a g I n f o \ V a l u e < / K e y > < / a : K e y > < a : V a l u e   i : t y p e = " M e a s u r e G r i d V i e w S t a t e I D i a g r a m T a g A d d i t i o n a l I n f o " / > < / a : K e y V a l u e O f D i a g r a m O b j e c t K e y a n y T y p e z b w N T n L X > < a : K e y V a l u e O f D i a g r a m O b j e c t K e y a n y T y p e z b w N T n L X > < a : K e y > < K e y > M e a s u r e s \ S u m   o f   B a t c h   c o d i n g   e r r o r < / K e y > < / a : K e y > < a : V a l u e   i : t y p e = " M e a s u r e G r i d N o d e V i e w S t a t e " > < C o l u m n > 8 < / C o l u m n > < L a y e d O u t > t r u e < / L a y e d O u t > < W a s U I I n v i s i b l e > t r u e < / W a s U I I n v i s i b l e > < / a : V a l u e > < / a : K e y V a l u e O f D i a g r a m O b j e c t K e y a n y T y p e z b w N T n L X > < a : K e y V a l u e O f D i a g r a m O b j e c t K e y a n y T y p e z b w N T n L X > < a : K e y > < K e y > M e a s u r e s \ S u m   o f   B a t c h   c o d i n g   e r r o r \ T a g I n f o \ F o r m u l a < / K e y > < / a : K e y > < a : V a l u e   i : t y p e = " M e a s u r e G r i d V i e w S t a t e I D i a g r a m T a g A d d i t i o n a l I n f o " / > < / a : K e y V a l u e O f D i a g r a m O b j e c t K e y a n y T y p e z b w N T n L X > < a : K e y V a l u e O f D i a g r a m O b j e c t K e y a n y T y p e z b w N T n L X > < a : K e y > < K e y > M e a s u r e s \ S u m   o f   B a t c h   c o d i n g   e r r o r \ T a g I n f o \ V a l u e < / K e y > < / a : K e y > < a : V a l u e   i : t y p e = " M e a s u r e G r i d V i e w S t a t e I D i a g r a m T a g A d d i t i o n a l I n f o " / > < / a : K e y V a l u e O f D i a g r a m O b j e c t K e y a n y T y p e z b w N T n L X > < a : K e y V a l u e O f D i a g r a m O b j e c t K e y a n y T y p e z b w N T n L X > < a : K e y > < K e y > M e a s u r e s \ S u m   o f   C o n v e y o r   b e l t   j a m < / K e y > < / a : K e y > < a : V a l u e   i : t y p e = " M e a s u r e G r i d N o d e V i e w S t a t e " > < C o l u m n > 9 < / C o l u m n > < L a y e d O u t > t r u e < / L a y e d O u t > < W a s U I I n v i s i b l e > t r u e < / W a s U I I n v i s i b l e > < / a : V a l u e > < / a : K e y V a l u e O f D i a g r a m O b j e c t K e y a n y T y p e z b w N T n L X > < a : K e y V a l u e O f D i a g r a m O b j e c t K e y a n y T y p e z b w N T n L X > < a : K e y > < K e y > M e a s u r e s \ S u m   o f   C o n v e y o r   b e l t   j a m \ T a g I n f o \ F o r m u l a < / K e y > < / a : K e y > < a : V a l u e   i : t y p e = " M e a s u r e G r i d V i e w S t a t e I D i a g r a m T a g A d d i t i o n a l I n f o " / > < / a : K e y V a l u e O f D i a g r a m O b j e c t K e y a n y T y p e z b w N T n L X > < a : K e y V a l u e O f D i a g r a m O b j e c t K e y a n y T y p e z b w N T n L X > < a : K e y > < K e y > M e a s u r e s \ S u m   o f   C o n v e y o r   b e l t   j a m \ T a g I n f o \ V a l u e < / K e y > < / a : K e y > < a : V a l u e   i : t y p e = " M e a s u r e G r i d V i e w S t a t e I D i a g r a m T a g A d d i t i o n a l I n f o " / > < / a : K e y V a l u e O f D i a g r a m O b j e c t K e y a n y T y p e z b w N T n L X > < a : K e y V a l u e O f D i a g r a m O b j e c t K e y a n y T y p e z b w N T n L X > < a : K e y > < K e y > M e a s u r e s \ S u m   o f   C a l i b r a t i o n   e r r o r < / K e y > < / a : K e y > < a : V a l u e   i : t y p e = " M e a s u r e G r i d N o d e V i e w S t a t e " > < C o l u m n > 1 0 < / C o l u m n > < L a y e d O u t > t r u e < / L a y e d O u t > < W a s U I I n v i s i b l e > t r u e < / W a s U I I n v i s i b l e > < / a : V a l u e > < / a : K e y V a l u e O f D i a g r a m O b j e c t K e y a n y T y p e z b w N T n L X > < a : K e y V a l u e O f D i a g r a m O b j e c t K e y a n y T y p e z b w N T n L X > < a : K e y > < K e y > M e a s u r e s \ S u m   o f   C a l i b r a t i o n   e r r o r \ T a g I n f o \ F o r m u l a < / K e y > < / a : K e y > < a : V a l u e   i : t y p e = " M e a s u r e G r i d V i e w S t a t e I D i a g r a m T a g A d d i t i o n a l I n f o " / > < / a : K e y V a l u e O f D i a g r a m O b j e c t K e y a n y T y p e z b w N T n L X > < a : K e y V a l u e O f D i a g r a m O b j e c t K e y a n y T y p e z b w N T n L X > < a : K e y > < K e y > M e a s u r e s \ S u m   o f   C a l i b r a t i o n   e r r o r \ T a g I n f o \ V a l u e < / K e y > < / a : K e y > < a : V a l u e   i : t y p e = " M e a s u r e G r i d V i e w S t a t e I D i a g r a m T a g A d d i t i o n a l I n f o " / > < / a : K e y V a l u e O f D i a g r a m O b j e c t K e y a n y T y p e z b w N T n L X > < a : K e y V a l u e O f D i a g r a m O b j e c t K e y a n y T y p e z b w N T n L X > < a : K e y > < K e y > M e a s u r e s \ S u m   o f   L a b e l   s w i t c h < / K e y > < / a : K e y > < a : V a l u e   i : t y p e = " M e a s u r e G r i d N o d e V i e w S t a t e " > < C o l u m n > 1 1 < / C o l u m n > < L a y e d O u t > t r u e < / L a y e d O u t > < W a s U I I n v i s i b l e > t r u e < / W a s U I I n v i s i b l e > < / a : V a l u e > < / a : K e y V a l u e O f D i a g r a m O b j e c t K e y a n y T y p e z b w N T n L X > < a : K e y V a l u e O f D i a g r a m O b j e c t K e y a n y T y p e z b w N T n L X > < a : K e y > < K e y > M e a s u r e s \ S u m   o f   L a b e l   s w i t c h \ T a g I n f o \ F o r m u l a < / K e y > < / a : K e y > < a : V a l u e   i : t y p e = " M e a s u r e G r i d V i e w S t a t e I D i a g r a m T a g A d d i t i o n a l I n f o " / > < / a : K e y V a l u e O f D i a g r a m O b j e c t K e y a n y T y p e z b w N T n L X > < a : K e y V a l u e O f D i a g r a m O b j e c t K e y a n y T y p e z b w N T n L X > < a : K e y > < K e y > M e a s u r e s \ S u m   o f   L a b e l   s w i t c h \ T a g I n f o \ V a l u e < / K e y > < / a : K e y > < a : V a l u e   i : t y p e = " M e a s u r e G r i d V i e w S t a t e I D i a g r a m T a g A d d i t i o n a l I n f o " / > < / a : K e y V a l u e O f D i a g r a m O b j e c t K e y a n y T y p e z b w N T n L X > < a : K e y V a l u e O f D i a g r a m O b j e c t K e y a n y T y p e z b w N T n L X > < a : K e y > < K e y > M e a s u r e s \ S u m   o f   O t h e r < / K e y > < / a : K e y > < a : V a l u e   i : t y p e = " M e a s u r e G r i d N o d e V i e w S t a t e " > < C o l u m n > 1 2 < / C o l u m n > < L a y e d O u t > t r u e < / L a y e d O u t > < W a s U I I n v i s i b l e > t r u e < / W a s U I I n v i s i b l e > < / a : V a l u e > < / a : K e y V a l u e O f D i a g r a m O b j e c t K e y a n y T y p e z b w N T n L X > < a : K e y V a l u e O f D i a g r a m O b j e c t K e y a n y T y p e z b w N T n L X > < a : K e y > < K e y > M e a s u r e s \ S u m   o f   O t h e r \ T a g I n f o \ F o r m u l a < / K e y > < / a : K e y > < a : V a l u e   i : t y p e = " M e a s u r e G r i d V i e w S t a t e I D i a g r a m T a g A d d i t i o n a l I n f o " / > < / a : K e y V a l u e O f D i a g r a m O b j e c t K e y a n y T y p e z b w N T n L X > < a : K e y V a l u e O f D i a g r a m O b j e c t K e y a n y T y p e z b w N T n L X > < a : K e y > < K e y > M e a s u r e s \ S u m   o f   O t h e r \ T a g I n f o \ V a l u e < / K e y > < / a : K e y > < a : V a l u e   i : t y p e = " M e a s u r e G r i d V i e w S t a t e I D i a g r a m T a g A d d i t i o n a l I n f o " / > < / a : K e y V a l u e O f D i a g r a m O b j e c t K e y a n y T y p e z b w N T n L X > < a : K e y V a l u e O f D i a g r a m O b j e c t K e y a n y T y p e z b w N T n L X > < a : K e y > < K e y > C o l u m n s \ B a t c h   I D < / K e y > < / a : K e y > < a : V a l u e   i : t y p e = " M e a s u r e G r i d N o d e V i e w S t a t e " > < L a y e d O u t > t r u e < / L a y e d O u t > < / a : V a l u e > < / a : K e y V a l u e O f D i a g r a m O b j e c t K e y a n y T y p e z b w N T n L X > < a : K e y V a l u e O f D i a g r a m O b j e c t K e y a n y T y p e z b w N T n L X > < a : K e y > < K e y > C o l u m n s \ E m e r g e n c y   s t o p < / K e y > < / a : K e y > < a : V a l u e   i : t y p e = " M e a s u r e G r i d N o d e V i e w S t a t e " > < C o l u m n > 1 < / C o l u m n > < L a y e d O u t > t r u e < / L a y e d O u t > < / a : V a l u e > < / a : K e y V a l u e O f D i a g r a m O b j e c t K e y a n y T y p e z b w N T n L X > < a : K e y V a l u e O f D i a g r a m O b j e c t K e y a n y T y p e z b w N T n L X > < a : K e y > < K e y > C o l u m n s \ B a t c h   c h a n g e < / K e y > < / a : K e y > < a : V a l u e   i : t y p e = " M e a s u r e G r i d N o d e V i e w S t a t e " > < C o l u m n > 2 < / C o l u m n > < L a y e d O u t > t r u e < / L a y e d O u t > < / a : V a l u e > < / a : K e y V a l u e O f D i a g r a m O b j e c t K e y a n y T y p e z b w N T n L X > < a : K e y V a l u e O f D i a g r a m O b j e c t K e y a n y T y p e z b w N T n L X > < a : K e y > < K e y > C o l u m n s \ L a b e l i n g   e r r o r < / K e y > < / a : K e y > < a : V a l u e   i : t y p e = " M e a s u r e G r i d N o d e V i e w S t a t e " > < C o l u m n > 3 < / C o l u m n > < L a y e d O u t > t r u e < / L a y e d O u t > < / a : V a l u e > < / a : K e y V a l u e O f D i a g r a m O b j e c t K e y a n y T y p e z b w N T n L X > < a : K e y V a l u e O f D i a g r a m O b j e c t K e y a n y T y p e z b w N T n L X > < a : K e y > < K e y > C o l u m n s \ I n v e n t o r y   s h o r t a g e < / K e y > < / a : K e y > < a : V a l u e   i : t y p e = " M e a s u r e G r i d N o d e V i e w S t a t e " > < C o l u m n > 4 < / C o l u m n > < L a y e d O u t > t r u e < / L a y e d O u t > < / a : V a l u e > < / a : K e y V a l u e O f D i a g r a m O b j e c t K e y a n y T y p e z b w N T n L X > < a : K e y V a l u e O f D i a g r a m O b j e c t K e y a n y T y p e z b w N T n L X > < a : K e y > < K e y > C o l u m n s \ P r o d u c t   s p i l l < / K e y > < / a : K e y > < a : V a l u e   i : t y p e = " M e a s u r e G r i d N o d e V i e w S t a t e " > < C o l u m n > 5 < / C o l u m n > < L a y e d O u t > t r u e < / L a y e d O u t > < / a : V a l u e > < / a : K e y V a l u e O f D i a g r a m O b j e c t K e y a n y T y p e z b w N T n L X > < a : K e y V a l u e O f D i a g r a m O b j e c t K e y a n y T y p e z b w N T n L X > < a : K e y > < K e y > C o l u m n s \ M a c h i n e   a d j u s t m e n t < / K e y > < / a : K e y > < a : V a l u e   i : t y p e = " M e a s u r e G r i d N o d e V i e w S t a t e " > < C o l u m n > 6 < / C o l u m n > < L a y e d O u t > t r u e < / L a y e d O u t > < / a : V a l u e > < / a : K e y V a l u e O f D i a g r a m O b j e c t K e y a n y T y p e z b w N T n L X > < a : K e y V a l u e O f D i a g r a m O b j e c t K e y a n y T y p e z b w N T n L X > < a : K e y > < K e y > C o l u m n s \ M a c h i n e   f a i l u r e < / K e y > < / a : K e y > < a : V a l u e   i : t y p e = " M e a s u r e G r i d N o d e V i e w S t a t e " > < C o l u m n > 7 < / C o l u m n > < L a y e d O u t > t r u e < / L a y e d O u t > < / a : V a l u e > < / a : K e y V a l u e O f D i a g r a m O b j e c t K e y a n y T y p e z b w N T n L X > < a : K e y V a l u e O f D i a g r a m O b j e c t K e y a n y T y p e z b w N T n L X > < a : K e y > < K e y > C o l u m n s \ B a t c h   c o d i n g   e r r o r < / K e y > < / a : K e y > < a : V a l u e   i : t y p e = " M e a s u r e G r i d N o d e V i e w S t a t e " > < C o l u m n > 8 < / C o l u m n > < L a y e d O u t > t r u e < / L a y e d O u t > < / a : V a l u e > < / a : K e y V a l u e O f D i a g r a m O b j e c t K e y a n y T y p e z b w N T n L X > < a : K e y V a l u e O f D i a g r a m O b j e c t K e y a n y T y p e z b w N T n L X > < a : K e y > < K e y > C o l u m n s \ C o n v e y o r   b e l t   j a m < / K e y > < / a : K e y > < a : V a l u e   i : t y p e = " M e a s u r e G r i d N o d e V i e w S t a t e " > < C o l u m n > 9 < / C o l u m n > < L a y e d O u t > t r u e < / L a y e d O u t > < / a : V a l u e > < / a : K e y V a l u e O f D i a g r a m O b j e c t K e y a n y T y p e z b w N T n L X > < a : K e y V a l u e O f D i a g r a m O b j e c t K e y a n y T y p e z b w N T n L X > < a : K e y > < K e y > C o l u m n s \ C a l i b r a t i o n   e r r o r < / K e y > < / a : K e y > < a : V a l u e   i : t y p e = " M e a s u r e G r i d N o d e V i e w S t a t e " > < C o l u m n > 1 0 < / C o l u m n > < L a y e d O u t > t r u e < / L a y e d O u t > < / a : V a l u e > < / a : K e y V a l u e O f D i a g r a m O b j e c t K e y a n y T y p e z b w N T n L X > < a : K e y V a l u e O f D i a g r a m O b j e c t K e y a n y T y p e z b w N T n L X > < a : K e y > < K e y > C o l u m n s \ L a b e l   s w i t c h < / K e y > < / a : K e y > < a : V a l u e   i : t y p e = " M e a s u r e G r i d N o d e V i e w S t a t e " > < C o l u m n > 1 1 < / C o l u m n > < L a y e d O u t > t r u e < / L a y e d O u t > < / a : V a l u e > < / a : K e y V a l u e O f D i a g r a m O b j e c t K e y a n y T y p e z b w N T n L X > < a : K e y V a l u e O f D i a g r a m O b j e c t K e y a n y T y p e z b w N T n L X > < a : K e y > < K e y > C o l u m n s \ O t h e r < / K e y > < / a : K e y > < a : V a l u e   i : t y p e = " M e a s u r e G r i d N o d e V i e w S t a t e " > < C o l u m n > 1 2 < / C o l u m n > < L a y e d O u t > t r u e < / L a y e d O u t > < / a : V a l u e > < / a : K e y V a l u e O f D i a g r a m O b j e c t K e y a n y T y p e z b w N T n L X > < a : K e y V a l u e O f D i a g r a m O b j e c t K e y a n y T y p e z b w N T n L X > < a : K e y > < K e y > C o l u m n s \ T o t a l   D o w n t i m e   H r < / K e y > < / a : K e y > < a : V a l u e   i : t y p e = " M e a s u r e G r i d N o d e V i e w S t a t e " > < C o l u m n > 1 3 < / C o l u m n > < L a y e d O u t > t r u e < / L a y e d O u t > < / a : V a l u e > < / a : K e y V a l u e O f D i a g r a m O b j e c t K e y a n y T y p e z b w N T n L X > < a : K e y V a l u e O f D i a g r a m O b j e c t K e y a n y T y p e z b w N T n L X > < a : K e y > < K e y > C o l u m n s \ T o t a l   H u m a n   E r r o r   D o w n t i m e   H r < / K e y > < / a : K e y > < a : V a l u e   i : t y p e = " M e a s u r e G r i d N o d e V i e w S t a t e " > < C o l u m n > 1 4 < / C o l u m n > < L a y e d O u t > t r u e < / L a y e d O u t > < / a : V a l u e > < / a : K e y V a l u e O f D i a g r a m O b j e c t K e y a n y T y p e z b w N T n L X > < a : K e y V a l u e O f D i a g r a m O b j e c t K e y a n y T y p e z b w N T n L X > < a : K e y > < K e y > C o l u m n s \ T o t a l   N o n - H u m a n   E r r o r   D o w n t i m e   H r < / K e y > < / a : K e y > < a : V a l u e   i : t y p e = " M e a s u r e G r i d N o d e V i e w S t a t e " > < C o l u m n > 1 5 < / C o l u m n > < L a y e d O u t > t r u e < / L a y e d O u t > < / a : V a l u e > < / a : K e y V a l u e O f D i a g r a m O b j e c t K e y a n y T y p e z b w N T n L X > < a : K e y V a l u e O f D i a g r a m O b j e c t K e y a n y T y p e z b w N T n L X > < a : K e y > < K e y > C o l u m n s \ t o t a l   d o w n t i m e   i n   m i n s < / K e y > < / a : K e y > < a : V a l u e   i : t y p e = " M e a s u r e G r i d N o d e V i e w S t a t e " > < C o l u m n > 1 6 < / C o l u m n > < L a y e d O u t > t r u e < / L a y e d O u t > < / a : V a l u e > < / a : K e y V a l u e O f D i a g r a m O b j e c t K e y a n y T y p e z b w N T n L X > < a : K e y V a l u e O f D i a g r a m O b j e c t K e y a n y T y p e z b w N T n L X > < a : K e y > < K e y > L i n k s \ & l t ; C o l u m n s \ S u m   o f   T o t a l   D o w n t i m e   H r & g t ; - & l t ; M e a s u r e s \ T o t a l   D o w n t i m e   H r & g t ; < / K e y > < / a : K e y > < a : V a l u e   i : t y p e = " M e a s u r e G r i d V i e w S t a t e I D i a g r a m L i n k " / > < / a : K e y V a l u e O f D i a g r a m O b j e c t K e y a n y T y p e z b w N T n L X > < a : K e y V a l u e O f D i a g r a m O b j e c t K e y a n y T y p e z b w N T n L X > < a : K e y > < K e y > L i n k s \ & l t ; C o l u m n s \ S u m   o f   T o t a l   D o w n t i m e   H r & g t ; - & l t ; M e a s u r e s \ T o t a l   D o w n t i m e   H r & g t ; \ C O L U M N < / K e y > < / a : K e y > < a : V a l u e   i : t y p e = " M e a s u r e G r i d V i e w S t a t e I D i a g r a m L i n k E n d p o i n t " / > < / a : K e y V a l u e O f D i a g r a m O b j e c t K e y a n y T y p e z b w N T n L X > < a : K e y V a l u e O f D i a g r a m O b j e c t K e y a n y T y p e z b w N T n L X > < a : K e y > < K e y > L i n k s \ & l t ; C o l u m n s \ S u m   o f   T o t a l   D o w n t i m e   H r & g t ; - & l t ; M e a s u r e s \ T o t a l   D o w n t i m e   H r & g t ; \ M E A S U R E < / K e y > < / a : K e y > < a : V a l u e   i : t y p e = " M e a s u r e G r i d V i e w S t a t e I D i a g r a m L i n k E n d p o i n t " / > < / a : K e y V a l u e O f D i a g r a m O b j e c t K e y a n y T y p e z b w N T n L X > < a : K e y V a l u e O f D i a g r a m O b j e c t K e y a n y T y p e z b w N T n L X > < a : K e y > < K e y > L i n k s \ & l t ; C o l u m n s \ S u m   o f   T o t a l   H u m a n   E r r o r   D o w n t i m e   H r & g t ; - & l t ; M e a s u r e s \ T o t a l   H u m a n   E r r o r   D o w n t i m e   H r & g t ; < / K e y > < / a : K e y > < a : V a l u e   i : t y p e = " M e a s u r e G r i d V i e w S t a t e I D i a g r a m L i n k " / > < / a : K e y V a l u e O f D i a g r a m O b j e c t K e y a n y T y p e z b w N T n L X > < a : K e y V a l u e O f D i a g r a m O b j e c t K e y a n y T y p e z b w N T n L X > < a : K e y > < K e y > L i n k s \ & l t ; C o l u m n s \ S u m   o f   T o t a l   H u m a n   E r r o r   D o w n t i m e   H r & g t ; - & l t ; M e a s u r e s \ T o t a l   H u m a n   E r r o r   D o w n t i m e   H r & g t ; \ C O L U M N < / K e y > < / a : K e y > < a : V a l u e   i : t y p e = " M e a s u r e G r i d V i e w S t a t e I D i a g r a m L i n k E n d p o i n t " / > < / a : K e y V a l u e O f D i a g r a m O b j e c t K e y a n y T y p e z b w N T n L X > < a : K e y V a l u e O f D i a g r a m O b j e c t K e y a n y T y p e z b w N T n L X > < a : K e y > < K e y > L i n k s \ & l t ; C o l u m n s \ S u m   o f   T o t a l   H u m a n   E r r o r   D o w n t i m e   H r & g t ; - & l t ; M e a s u r e s \ T o t a l   H u m a n   E r r o r   D o w n t i m e   H r & g t ; \ M E A S U R E < / K e y > < / a : K e y > < a : V a l u e   i : t y p e = " M e a s u r e G r i d V i e w S t a t e I D i a g r a m L i n k E n d p o i n t " / > < / a : K e y V a l u e O f D i a g r a m O b j e c t K e y a n y T y p e z b w N T n L X > < a : K e y V a l u e O f D i a g r a m O b j e c t K e y a n y T y p e z b w N T n L X > < a : K e y > < K e y > L i n k s \ & l t ; C o l u m n s \ S u m   o f   T o t a l   N o n - H u m a n   E r r o r   D o w n t i m e   H r & g t ; - & l t ; M e a s u r e s \ T o t a l   N o n - H u m a n   E r r o r   D o w n t i m e   H r & g t ; < / K e y > < / a : K e y > < a : V a l u e   i : t y p e = " M e a s u r e G r i d V i e w S t a t e I D i a g r a m L i n k " / > < / a : K e y V a l u e O f D i a g r a m O b j e c t K e y a n y T y p e z b w N T n L X > < a : K e y V a l u e O f D i a g r a m O b j e c t K e y a n y T y p e z b w N T n L X > < a : K e y > < K e y > L i n k s \ & l t ; C o l u m n s \ S u m   o f   T o t a l   N o n - H u m a n   E r r o r   D o w n t i m e   H r & g t ; - & l t ; M e a s u r e s \ T o t a l   N o n - H u m a n   E r r o r   D o w n t i m e   H r & g t ; \ C O L U M N < / K e y > < / a : K e y > < a : V a l u e   i : t y p e = " M e a s u r e G r i d V i e w S t a t e I D i a g r a m L i n k E n d p o i n t " / > < / a : K e y V a l u e O f D i a g r a m O b j e c t K e y a n y T y p e z b w N T n L X > < a : K e y V a l u e O f D i a g r a m O b j e c t K e y a n y T y p e z b w N T n L X > < a : K e y > < K e y > L i n k s \ & l t ; C o l u m n s \ S u m   o f   T o t a l   N o n - H u m a n   E r r o r   D o w n t i m e   H r & g t ; - & l t ; M e a s u r e s \ T o t a l   N o n - H u m a n   E r r o r   D o w n t i m e   H r & g t ; \ M E A S U R E < / K e y > < / a : K e y > < a : V a l u e   i : t y p e = " M e a s u r e G r i d V i e w S t a t e I D i a g r a m L i n k E n d p o i n t " / > < / a : K e y V a l u e O f D i a g r a m O b j e c t K e y a n y T y p e z b w N T n L X > < a : K e y V a l u e O f D i a g r a m O b j e c t K e y a n y T y p e z b w N T n L X > < a : K e y > < K e y > L i n k s \ & l t ; C o l u m n s \ S u m   o f   E m e r g e n c y   s t o p & g t ; - & l t ; M e a s u r e s \ E m e r g e n c y   s t o p & g t ; < / K e y > < / a : K e y > < a : V a l u e   i : t y p e = " M e a s u r e G r i d V i e w S t a t e I D i a g r a m L i n k " / > < / a : K e y V a l u e O f D i a g r a m O b j e c t K e y a n y T y p e z b w N T n L X > < a : K e y V a l u e O f D i a g r a m O b j e c t K e y a n y T y p e z b w N T n L X > < a : K e y > < K e y > L i n k s \ & l t ; C o l u m n s \ S u m   o f   E m e r g e n c y   s t o p & g t ; - & l t ; M e a s u r e s \ E m e r g e n c y   s t o p & g t ; \ C O L U M N < / K e y > < / a : K e y > < a : V a l u e   i : t y p e = " M e a s u r e G r i d V i e w S t a t e I D i a g r a m L i n k E n d p o i n t " / > < / a : K e y V a l u e O f D i a g r a m O b j e c t K e y a n y T y p e z b w N T n L X > < a : K e y V a l u e O f D i a g r a m O b j e c t K e y a n y T y p e z b w N T n L X > < a : K e y > < K e y > L i n k s \ & l t ; C o l u m n s \ S u m   o f   E m e r g e n c y   s t o p & g t ; - & l t ; M e a s u r e s \ E m e r g e n c y   s t o p & g t ; \ M E A S U R E < / K e y > < / a : K e y > < a : V a l u e   i : t y p e = " M e a s u r e G r i d V i e w S t a t e I D i a g r a m L i n k E n d p o i n t " / > < / a : K e y V a l u e O f D i a g r a m O b j e c t K e y a n y T y p e z b w N T n L X > < a : K e y V a l u e O f D i a g r a m O b j e c t K e y a n y T y p e z b w N T n L X > < a : K e y > < K e y > L i n k s \ & l t ; C o l u m n s \ S u m   o f   B a t c h   c h a n g e & g t ; - & l t ; M e a s u r e s \ B a t c h   c h a n g e & g t ; < / K e y > < / a : K e y > < a : V a l u e   i : t y p e = " M e a s u r e G r i d V i e w S t a t e I D i a g r a m L i n k " / > < / a : K e y V a l u e O f D i a g r a m O b j e c t K e y a n y T y p e z b w N T n L X > < a : K e y V a l u e O f D i a g r a m O b j e c t K e y a n y T y p e z b w N T n L X > < a : K e y > < K e y > L i n k s \ & l t ; C o l u m n s \ S u m   o f   B a t c h   c h a n g e & g t ; - & l t ; M e a s u r e s \ B a t c h   c h a n g e & g t ; \ C O L U M N < / K e y > < / a : K e y > < a : V a l u e   i : t y p e = " M e a s u r e G r i d V i e w S t a t e I D i a g r a m L i n k E n d p o i n t " / > < / a : K e y V a l u e O f D i a g r a m O b j e c t K e y a n y T y p e z b w N T n L X > < a : K e y V a l u e O f D i a g r a m O b j e c t K e y a n y T y p e z b w N T n L X > < a : K e y > < K e y > L i n k s \ & l t ; C o l u m n s \ S u m   o f   B a t c h   c h a n g e & g t ; - & l t ; M e a s u r e s \ B a t c h   c h a n g e & g t ; \ M E A S U R E < / K e y > < / a : K e y > < a : V a l u e   i : t y p e = " M e a s u r e G r i d V i e w S t a t e I D i a g r a m L i n k E n d p o i n t " / > < / a : K e y V a l u e O f D i a g r a m O b j e c t K e y a n y T y p e z b w N T n L X > < a : K e y V a l u e O f D i a g r a m O b j e c t K e y a n y T y p e z b w N T n L X > < a : K e y > < K e y > L i n k s \ & l t ; C o l u m n s \ S u m   o f   L a b e l i n g   e r r o r & g t ; - & l t ; M e a s u r e s \ L a b e l i n g   e r r o r & g t ; < / K e y > < / a : K e y > < a : V a l u e   i : t y p e = " M e a s u r e G r i d V i e w S t a t e I D i a g r a m L i n k " / > < / a : K e y V a l u e O f D i a g r a m O b j e c t K e y a n y T y p e z b w N T n L X > < a : K e y V a l u e O f D i a g r a m O b j e c t K e y a n y T y p e z b w N T n L X > < a : K e y > < K e y > L i n k s \ & l t ; C o l u m n s \ S u m   o f   L a b e l i n g   e r r o r & g t ; - & l t ; M e a s u r e s \ L a b e l i n g   e r r o r & g t ; \ C O L U M N < / K e y > < / a : K e y > < a : V a l u e   i : t y p e = " M e a s u r e G r i d V i e w S t a t e I D i a g r a m L i n k E n d p o i n t " / > < / a : K e y V a l u e O f D i a g r a m O b j e c t K e y a n y T y p e z b w N T n L X > < a : K e y V a l u e O f D i a g r a m O b j e c t K e y a n y T y p e z b w N T n L X > < a : K e y > < K e y > L i n k s \ & l t ; C o l u m n s \ S u m   o f   L a b e l i n g   e r r o r & g t ; - & l t ; M e a s u r e s \ L a b e l i n g   e r r o r & g t ; \ M E A S U R E < / K e y > < / a : K e y > < a : V a l u e   i : t y p e = " M e a s u r e G r i d V i e w S t a t e I D i a g r a m L i n k E n d p o i n t " / > < / a : K e y V a l u e O f D i a g r a m O b j e c t K e y a n y T y p e z b w N T n L X > < a : K e y V a l u e O f D i a g r a m O b j e c t K e y a n y T y p e z b w N T n L X > < a : K e y > < K e y > L i n k s \ & l t ; C o l u m n s \ S u m   o f   I n v e n t o r y   s h o r t a g e & g t ; - & l t ; M e a s u r e s \ I n v e n t o r y   s h o r t a g e & g t ; < / K e y > < / a : K e y > < a : V a l u e   i : t y p e = " M e a s u r e G r i d V i e w S t a t e I D i a g r a m L i n k " / > < / a : K e y V a l u e O f D i a g r a m O b j e c t K e y a n y T y p e z b w N T n L X > < a : K e y V a l u e O f D i a g r a m O b j e c t K e y a n y T y p e z b w N T n L X > < a : K e y > < K e y > L i n k s \ & l t ; C o l u m n s \ S u m   o f   I n v e n t o r y   s h o r t a g e & g t ; - & l t ; M e a s u r e s \ I n v e n t o r y   s h o r t a g e & g t ; \ C O L U M N < / K e y > < / a : K e y > < a : V a l u e   i : t y p e = " M e a s u r e G r i d V i e w S t a t e I D i a g r a m L i n k E n d p o i n t " / > < / a : K e y V a l u e O f D i a g r a m O b j e c t K e y a n y T y p e z b w N T n L X > < a : K e y V a l u e O f D i a g r a m O b j e c t K e y a n y T y p e z b w N T n L X > < a : K e y > < K e y > L i n k s \ & l t ; C o l u m n s \ S u m   o f   I n v e n t o r y   s h o r t a g e & g t ; - & l t ; M e a s u r e s \ I n v e n t o r y   s h o r t a g e & g t ; \ M E A S U R E < / K e y > < / a : K e y > < a : V a l u e   i : t y p e = " M e a s u r e G r i d V i e w S t a t e I D i a g r a m L i n k E n d p o i n t " / > < / a : K e y V a l u e O f D i a g r a m O b j e c t K e y a n y T y p e z b w N T n L X > < a : K e y V a l u e O f D i a g r a m O b j e c t K e y a n y T y p e z b w N T n L X > < a : K e y > < K e y > L i n k s \ & l t ; C o l u m n s \ S u m   o f   P r o d u c t   s p i l l & g t ; - & l t ; M e a s u r e s \ P r o d u c t   s p i l l & g t ; < / K e y > < / a : K e y > < a : V a l u e   i : t y p e = " M e a s u r e G r i d V i e w S t a t e I D i a g r a m L i n k " / > < / a : K e y V a l u e O f D i a g r a m O b j e c t K e y a n y T y p e z b w N T n L X > < a : K e y V a l u e O f D i a g r a m O b j e c t K e y a n y T y p e z b w N T n L X > < a : K e y > < K e y > L i n k s \ & l t ; C o l u m n s \ S u m   o f   P r o d u c t   s p i l l & g t ; - & l t ; M e a s u r e s \ P r o d u c t   s p i l l & g t ; \ C O L U M N < / K e y > < / a : K e y > < a : V a l u e   i : t y p e = " M e a s u r e G r i d V i e w S t a t e I D i a g r a m L i n k E n d p o i n t " / > < / a : K e y V a l u e O f D i a g r a m O b j e c t K e y a n y T y p e z b w N T n L X > < a : K e y V a l u e O f D i a g r a m O b j e c t K e y a n y T y p e z b w N T n L X > < a : K e y > < K e y > L i n k s \ & l t ; C o l u m n s \ S u m   o f   P r o d u c t   s p i l l & g t ; - & l t ; M e a s u r e s \ P r o d u c t   s p i l l & g t ; \ M E A S U R E < / K e y > < / a : K e y > < a : V a l u e   i : t y p e = " M e a s u r e G r i d V i e w S t a t e I D i a g r a m L i n k E n d p o i n t " / > < / a : K e y V a l u e O f D i a g r a m O b j e c t K e y a n y T y p e z b w N T n L X > < a : K e y V a l u e O f D i a g r a m O b j e c t K e y a n y T y p e z b w N T n L X > < a : K e y > < K e y > L i n k s \ & l t ; C o l u m n s \ S u m   o f   M a c h i n e   a d j u s t m e n t & g t ; - & l t ; M e a s u r e s \ M a c h i n e   a d j u s t m e n t & g t ; < / K e y > < / a : K e y > < a : V a l u e   i : t y p e = " M e a s u r e G r i d V i e w S t a t e I D i a g r a m L i n k " / > < / a : K e y V a l u e O f D i a g r a m O b j e c t K e y a n y T y p e z b w N T n L X > < a : K e y V a l u e O f D i a g r a m O b j e c t K e y a n y T y p e z b w N T n L X > < a : K e y > < K e y > L i n k s \ & l t ; C o l u m n s \ S u m   o f   M a c h i n e   a d j u s t m e n t & g t ; - & l t ; M e a s u r e s \ M a c h i n e   a d j u s t m e n t & g t ; \ C O L U M N < / K e y > < / a : K e y > < a : V a l u e   i : t y p e = " M e a s u r e G r i d V i e w S t a t e I D i a g r a m L i n k E n d p o i n t " / > < / a : K e y V a l u e O f D i a g r a m O b j e c t K e y a n y T y p e z b w N T n L X > < a : K e y V a l u e O f D i a g r a m O b j e c t K e y a n y T y p e z b w N T n L X > < a : K e y > < K e y > L i n k s \ & l t ; C o l u m n s \ S u m   o f   M a c h i n e   a d j u s t m e n t & g t ; - & l t ; M e a s u r e s \ M a c h i n e   a d j u s t m e n t & g t ; \ M E A S U R E < / K e y > < / a : K e y > < a : V a l u e   i : t y p e = " M e a s u r e G r i d V i e w S t a t e I D i a g r a m L i n k E n d p o i n t " / > < / a : K e y V a l u e O f D i a g r a m O b j e c t K e y a n y T y p e z b w N T n L X > < a : K e y V a l u e O f D i a g r a m O b j e c t K e y a n y T y p e z b w N T n L X > < a : K e y > < K e y > L i n k s \ & l t ; C o l u m n s \ S u m   o f   M a c h i n e   f a i l u r e & g t ; - & l t ; M e a s u r e s \ M a c h i n e   f a i l u r e & g t ; < / K e y > < / a : K e y > < a : V a l u e   i : t y p e = " M e a s u r e G r i d V i e w S t a t e I D i a g r a m L i n k " / > < / a : K e y V a l u e O f D i a g r a m O b j e c t K e y a n y T y p e z b w N T n L X > < a : K e y V a l u e O f D i a g r a m O b j e c t K e y a n y T y p e z b w N T n L X > < a : K e y > < K e y > L i n k s \ & l t ; C o l u m n s \ S u m   o f   M a c h i n e   f a i l u r e & g t ; - & l t ; M e a s u r e s \ M a c h i n e   f a i l u r e & g t ; \ C O L U M N < / K e y > < / a : K e y > < a : V a l u e   i : t y p e = " M e a s u r e G r i d V i e w S t a t e I D i a g r a m L i n k E n d p o i n t " / > < / a : K e y V a l u e O f D i a g r a m O b j e c t K e y a n y T y p e z b w N T n L X > < a : K e y V a l u e O f D i a g r a m O b j e c t K e y a n y T y p e z b w N T n L X > < a : K e y > < K e y > L i n k s \ & l t ; C o l u m n s \ S u m   o f   M a c h i n e   f a i l u r e & g t ; - & l t ; M e a s u r e s \ M a c h i n e   f a i l u r e & g t ; \ M E A S U R E < / K e y > < / a : K e y > < a : V a l u e   i : t y p e = " M e a s u r e G r i d V i e w S t a t e I D i a g r a m L i n k E n d p o i n t " / > < / a : K e y V a l u e O f D i a g r a m O b j e c t K e y a n y T y p e z b w N T n L X > < a : K e y V a l u e O f D i a g r a m O b j e c t K e y a n y T y p e z b w N T n L X > < a : K e y > < K e y > L i n k s \ & l t ; C o l u m n s \ S u m   o f   B a t c h   c o d i n g   e r r o r & g t ; - & l t ; M e a s u r e s \ B a t c h   c o d i n g   e r r o r & g t ; < / K e y > < / a : K e y > < a : V a l u e   i : t y p e = " M e a s u r e G r i d V i e w S t a t e I D i a g r a m L i n k " / > < / a : K e y V a l u e O f D i a g r a m O b j e c t K e y a n y T y p e z b w N T n L X > < a : K e y V a l u e O f D i a g r a m O b j e c t K e y a n y T y p e z b w N T n L X > < a : K e y > < K e y > L i n k s \ & l t ; C o l u m n s \ S u m   o f   B a t c h   c o d i n g   e r r o r & g t ; - & l t ; M e a s u r e s \ B a t c h   c o d i n g   e r r o r & g t ; \ C O L U M N < / K e y > < / a : K e y > < a : V a l u e   i : t y p e = " M e a s u r e G r i d V i e w S t a t e I D i a g r a m L i n k E n d p o i n t " / > < / a : K e y V a l u e O f D i a g r a m O b j e c t K e y a n y T y p e z b w N T n L X > < a : K e y V a l u e O f D i a g r a m O b j e c t K e y a n y T y p e z b w N T n L X > < a : K e y > < K e y > L i n k s \ & l t ; C o l u m n s \ S u m   o f   B a t c h   c o d i n g   e r r o r & g t ; - & l t ; M e a s u r e s \ B a t c h   c o d i n g   e r r o r & g t ; \ M E A S U R E < / K e y > < / a : K e y > < a : V a l u e   i : t y p e = " M e a s u r e G r i d V i e w S t a t e I D i a g r a m L i n k E n d p o i n t " / > < / a : K e y V a l u e O f D i a g r a m O b j e c t K e y a n y T y p e z b w N T n L X > < a : K e y V a l u e O f D i a g r a m O b j e c t K e y a n y T y p e z b w N T n L X > < a : K e y > < K e y > L i n k s \ & l t ; C o l u m n s \ S u m   o f   C o n v e y o r   b e l t   j a m & g t ; - & l t ; M e a s u r e s \ C o n v e y o r   b e l t   j a m & g t ; < / K e y > < / a : K e y > < a : V a l u e   i : t y p e = " M e a s u r e G r i d V i e w S t a t e I D i a g r a m L i n k " / > < / a : K e y V a l u e O f D i a g r a m O b j e c t K e y a n y T y p e z b w N T n L X > < a : K e y V a l u e O f D i a g r a m O b j e c t K e y a n y T y p e z b w N T n L X > < a : K e y > < K e y > L i n k s \ & l t ; C o l u m n s \ S u m   o f   C o n v e y o r   b e l t   j a m & g t ; - & l t ; M e a s u r e s \ C o n v e y o r   b e l t   j a m & g t ; \ C O L U M N < / K e y > < / a : K e y > < a : V a l u e   i : t y p e = " M e a s u r e G r i d V i e w S t a t e I D i a g r a m L i n k E n d p o i n t " / > < / a : K e y V a l u e O f D i a g r a m O b j e c t K e y a n y T y p e z b w N T n L X > < a : K e y V a l u e O f D i a g r a m O b j e c t K e y a n y T y p e z b w N T n L X > < a : K e y > < K e y > L i n k s \ & l t ; C o l u m n s \ S u m   o f   C o n v e y o r   b e l t   j a m & g t ; - & l t ; M e a s u r e s \ C o n v e y o r   b e l t   j a m & g t ; \ M E A S U R E < / K e y > < / a : K e y > < a : V a l u e   i : t y p e = " M e a s u r e G r i d V i e w S t a t e I D i a g r a m L i n k E n d p o i n t " / > < / a : K e y V a l u e O f D i a g r a m O b j e c t K e y a n y T y p e z b w N T n L X > < a : K e y V a l u e O f D i a g r a m O b j e c t K e y a n y T y p e z b w N T n L X > < a : K e y > < K e y > L i n k s \ & l t ; C o l u m n s \ S u m   o f   C a l i b r a t i o n   e r r o r & g t ; - & l t ; M e a s u r e s \ C a l i b r a t i o n   e r r o r & g t ; < / K e y > < / a : K e y > < a : V a l u e   i : t y p e = " M e a s u r e G r i d V i e w S t a t e I D i a g r a m L i n k " / > < / a : K e y V a l u e O f D i a g r a m O b j e c t K e y a n y T y p e z b w N T n L X > < a : K e y V a l u e O f D i a g r a m O b j e c t K e y a n y T y p e z b w N T n L X > < a : K e y > < K e y > L i n k s \ & l t ; C o l u m n s \ S u m   o f   C a l i b r a t i o n   e r r o r & g t ; - & l t ; M e a s u r e s \ C a l i b r a t i o n   e r r o r & g t ; \ C O L U M N < / K e y > < / a : K e y > < a : V a l u e   i : t y p e = " M e a s u r e G r i d V i e w S t a t e I D i a g r a m L i n k E n d p o i n t " / > < / a : K e y V a l u e O f D i a g r a m O b j e c t K e y a n y T y p e z b w N T n L X > < a : K e y V a l u e O f D i a g r a m O b j e c t K e y a n y T y p e z b w N T n L X > < a : K e y > < K e y > L i n k s \ & l t ; C o l u m n s \ S u m   o f   C a l i b r a t i o n   e r r o r & g t ; - & l t ; M e a s u r e s \ C a l i b r a t i o n   e r r o r & g t ; \ M E A S U R E < / K e y > < / a : K e y > < a : V a l u e   i : t y p e = " M e a s u r e G r i d V i e w S t a t e I D i a g r a m L i n k E n d p o i n t " / > < / a : K e y V a l u e O f D i a g r a m O b j e c t K e y a n y T y p e z b w N T n L X > < a : K e y V a l u e O f D i a g r a m O b j e c t K e y a n y T y p e z b w N T n L X > < a : K e y > < K e y > L i n k s \ & l t ; C o l u m n s \ S u m   o f   L a b e l   s w i t c h & g t ; - & l t ; M e a s u r e s \ L a b e l   s w i t c h & g t ; < / K e y > < / a : K e y > < a : V a l u e   i : t y p e = " M e a s u r e G r i d V i e w S t a t e I D i a g r a m L i n k " / > < / a : K e y V a l u e O f D i a g r a m O b j e c t K e y a n y T y p e z b w N T n L X > < a : K e y V a l u e O f D i a g r a m O b j e c t K e y a n y T y p e z b w N T n L X > < a : K e y > < K e y > L i n k s \ & l t ; C o l u m n s \ S u m   o f   L a b e l   s w i t c h & g t ; - & l t ; M e a s u r e s \ L a b e l   s w i t c h & g t ; \ C O L U M N < / K e y > < / a : K e y > < a : V a l u e   i : t y p e = " M e a s u r e G r i d V i e w S t a t e I D i a g r a m L i n k E n d p o i n t " / > < / a : K e y V a l u e O f D i a g r a m O b j e c t K e y a n y T y p e z b w N T n L X > < a : K e y V a l u e O f D i a g r a m O b j e c t K e y a n y T y p e z b w N T n L X > < a : K e y > < K e y > L i n k s \ & l t ; C o l u m n s \ S u m   o f   L a b e l   s w i t c h & g t ; - & l t ; M e a s u r e s \ L a b e l   s w i t c h & g t ; \ M E A S U R E < / K e y > < / a : K e y > < a : V a l u e   i : t y p e = " M e a s u r e G r i d V i e w S t a t e I D i a g r a m L i n k E n d p o i n t " / > < / a : K e y V a l u e O f D i a g r a m O b j e c t K e y a n y T y p e z b w N T n L X > < a : K e y V a l u e O f D i a g r a m O b j e c t K e y a n y T y p e z b w N T n L X > < a : K e y > < K e y > L i n k s \ & l t ; C o l u m n s \ S u m   o f   O t h e r & g t ; - & l t ; M e a s u r e s \ O t h e r & g t ; < / K e y > < / a : K e y > < a : V a l u e   i : t y p e = " M e a s u r e G r i d V i e w S t a t e I D i a g r a m L i n k " / > < / a : K e y V a l u e O f D i a g r a m O b j e c t K e y a n y T y p e z b w N T n L X > < a : K e y V a l u e O f D i a g r a m O b j e c t K e y a n y T y p e z b w N T n L X > < a : K e y > < K e y > L i n k s \ & l t ; C o l u m n s \ S u m   o f   O t h e r & g t ; - & l t ; M e a s u r e s \ O t h e r & g t ; \ C O L U M N < / K e y > < / a : K e y > < a : V a l u e   i : t y p e = " M e a s u r e G r i d V i e w S t a t e I D i a g r a m L i n k E n d p o i n t " / > < / a : K e y V a l u e O f D i a g r a m O b j e c t K e y a n y T y p e z b w N T n L X > < a : K e y V a l u e O f D i a g r a m O b j e c t K e y a n y T y p e z b w N T n L X > < a : K e y > < K e y > L i n k s \ & l t ; C o l u m n s \ S u m   o f   O t h e r & g t ; - & l t ; M e a s u r e s \ O t h e r & g t ; \ M E A S U R E < / K e y > < / a : K e y > < a : V a l u e   i : t y p e = " M e a s u r e G r i d V i e w S t a t e I D i a g r a m L i n k E n d p o i n t " / > < / a : K e y V a l u e O f D i a g r a m O b j e c t K e y a n y T y p e z b w N T n L X > < / V i e w S t a t e s > < / D i a g r a m M a n a g e r . S e r i a l i z a b l e D i a g r a m > < D i a g r a m M a n a g e r . S e r i a l i z a b l e D i a g r a m > < A d a p t e r   i : t y p e = " M e a s u r e D i a g r a m S a n d b o x A d a p t e r " > < T a b l e N a m e > d o w n t i m e _ f a c t o r s 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 d o w n t i m e _ f a c t o r s 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 O p e r a t o r   E r r o r < / K e y > < / D i a g r a m O b j e c t K e y > < D i a g r a m O b j e c t K e y > < K e y > M e a s u r e s \ C o u n t   o f   O p e r a t o r   E r r o r \ T a g I n f o \ F o r m u l a < / K e y > < / D i a g r a m O b j e c t K e y > < D i a g r a m O b j e c t K e y > < K e y > C o l u m n s \ F a c t o r < / K e y > < / D i a g r a m O b j e c t K e y > < D i a g r a m O b j e c t K e y > < K e y > C o l u m n s \ D e s c r i p t i o n < / K e y > < / D i a g r a m O b j e c t K e y > < D i a g r a m O b j e c t K e y > < K e y > C o l u m n s \ O p e r a t o r   E r r o r < / K e y > < / D i a g r a m O b j e c t K e y > < D i a g r a m O b j e c t K e y > < K e y > L i n k s \ & l t ; C o l u m n s \ C o u n t   o f   O p e r a t o r   E r r o r & g t ; - & l t ; M e a s u r e s \ O p e r a t o r   E r r o r & g t ; < / K e y > < / D i a g r a m O b j e c t K e y > < D i a g r a m O b j e c t K e y > < K e y > L i n k s \ & l t ; C o l u m n s \ C o u n t   o f   O p e r a t o r   E r r o r & g t ; - & l t ; M e a s u r e s \ O p e r a t o r   E r r o r & g t ; \ C O L U M N < / K e y > < / D i a g r a m O b j e c t K e y > < D i a g r a m O b j e c t K e y > < K e y > L i n k s \ & l t ; C o l u m n s \ C o u n t   o f   O p e r a t o r   E r r o r & g t ; - & l t ; M e a s u r e s \ O p e r a t o r   E r r o r & g t ; \ M E A S U R E 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 O p e r a t o r   E r r o r < / K e y > < / a : K e y > < a : V a l u e   i : t y p e = " M e a s u r e G r i d N o d e V i e w S t a t e " > < C o l u m n > 2 < / C o l u m n > < L a y e d O u t > t r u e < / L a y e d O u t > < W a s U I I n v i s i b l e > t r u e < / W a s U I I n v i s i b l e > < / a : V a l u e > < / a : K e y V a l u e O f D i a g r a m O b j e c t K e y a n y T y p e z b w N T n L X > < a : K e y V a l u e O f D i a g r a m O b j e c t K e y a n y T y p e z b w N T n L X > < a : K e y > < K e y > M e a s u r e s \ C o u n t   o f   O p e r a t o r   E r r o r \ T a g I n f o \ F o r m u l a < / K e y > < / a : K e y > < a : V a l u e   i : t y p e = " M e a s u r e G r i d V i e w S t a t e I D i a g r a m T a g A d d i t i o n a l I n f o " / > < / a : K e y V a l u e O f D i a g r a m O b j e c t K e y a n y T y p e z b w N T n L X > < a : K e y V a l u e O f D i a g r a m O b j e c t K e y a n y T y p e z b w N T n L X > < a : K e y > < K e y > C o l u m n s \ F a c t o r 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 C o l u m n s \ O p e r a t o r   E r r o r < / K e y > < / a : K e y > < a : V a l u e   i : t y p e = " M e a s u r e G r i d N o d e V i e w S t a t e " > < C o l u m n > 2 < / C o l u m n > < L a y e d O u t > t r u e < / L a y e d O u t > < / a : V a l u e > < / a : K e y V a l u e O f D i a g r a m O b j e c t K e y a n y T y p e z b w N T n L X > < a : K e y V a l u e O f D i a g r a m O b j e c t K e y a n y T y p e z b w N T n L X > < a : K e y > < K e y > L i n k s \ & l t ; C o l u m n s \ C o u n t   o f   O p e r a t o r   E r r o r & g t ; - & l t ; M e a s u r e s \ O p e r a t o r   E r r o r & g t ; < / K e y > < / a : K e y > < a : V a l u e   i : t y p e = " M e a s u r e G r i d V i e w S t a t e I D i a g r a m L i n k " / > < / a : K e y V a l u e O f D i a g r a m O b j e c t K e y a n y T y p e z b w N T n L X > < a : K e y V a l u e O f D i a g r a m O b j e c t K e y a n y T y p e z b w N T n L X > < a : K e y > < K e y > L i n k s \ & l t ; C o l u m n s \ C o u n t   o f   O p e r a t o r   E r r o r & g t ; - & l t ; M e a s u r e s \ O p e r a t o r   E r r o r & g t ; \ C O L U M N < / K e y > < / a : K e y > < a : V a l u e   i : t y p e = " M e a s u r e G r i d V i e w S t a t e I D i a g r a m L i n k E n d p o i n t " / > < / a : K e y V a l u e O f D i a g r a m O b j e c t K e y a n y T y p e z b w N T n L X > < a : K e y V a l u e O f D i a g r a m O b j e c t K e y a n y T y p e z b w N T n L X > < a : K e y > < K e y > L i n k s \ & l t ; C o l u m n s \ C o u n t   o f   O p e r a t o r   E r r o r & g t ; - & l t ; M e a s u r e s \ O p e r a t o r   E r r o r & g t ; \ M E A S U R E 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 I d < / K e y > < / D i a g r a m O b j e c t K e y > < D i a g r a m O b j e c t K e y > < K e y > M e a s u r e s \ C o u n t   o f   P r o d u c t   I d \ T a g I n f o \ F o r m u l a < / K e y > < / D i a g r a m O b j e c t K e y > < D i a g r a m O b j e c t K e y > < K e y > M e a s u r e s \ S u m   o f   M i n   b a t c h   t i m e < / K e y > < / D i a g r a m O b j e c t K e y > < D i a g r a m O b j e c t K e y > < K e y > M e a s u r e s \ S u m   o f   M i n   b a t c h   t i m e \ T a g I n f o \ F o r m u l a < / K e y > < / D i a g r a m O b j e c t K e y > < D i a g r a m O b j e c t K e y > < K e y > M e a s u r e s \ A v e r a g e   o f   M i n   b a t c h   t i m e < / K e y > < / D i a g r a m O b j e c t K e y > < D i a g r a m O b j e c t K e y > < K e y > M e a s u r e s \ A v e r a g e   o f   M i n   b a t c h   t i m e \ T a g I n f o \ F o r m u l a < / K e y > < / D i a g r a m O b j e c t K e y > < D i a g r a m O b j e c t K e y > < K e y > C o l u m n s \ P r o d u c t   I d < / K e y > < / D i a g r a m O b j e c t K e y > < D i a g r a m O b j e c t K e y > < K e y > C o l u m n s \ F l a v o r < / K e y > < / D i a g r a m O b j e c t K e y > < D i a g r a m O b j e c t K e y > < K e y > C o l u m n s \ S i z e < / K e y > < / D i a g r a m O b j e c t K e y > < D i a g r a m O b j e c t K e y > < K e y > C o l u m n s \ M i n   b a t c h   t i m e 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 L i n k s \ & l t ; C o l u m n s \ S u m   o f   M i n   b a t c h   t i m e & g t ; - & l t ; M e a s u r e s \ M i n   b a t c h   t i m e & g t ; < / K e y > < / D i a g r a m O b j e c t K e y > < D i a g r a m O b j e c t K e y > < K e y > L i n k s \ & l t ; C o l u m n s \ S u m   o f   M i n   b a t c h   t i m e & g t ; - & l t ; M e a s u r e s \ M i n   b a t c h   t i m e & g t ; \ C O L U M N < / K e y > < / D i a g r a m O b j e c t K e y > < D i a g r a m O b j e c t K e y > < K e y > L i n k s \ & l t ; C o l u m n s \ S u m   o f   M i n   b a t c h   t i m e & g t ; - & l t ; M e a s u r e s \ M i n   b a t c h   t i m e & g t ; \ M E A S U R E < / K e y > < / D i a g r a m O b j e c t K e y > < D i a g r a m O b j e c t K e y > < K e y > L i n k s \ & l t ; C o l u m n s \ A v e r a g e   o f   M i n   b a t c h   t i m e & g t ; - & l t ; M e a s u r e s \ M i n   b a t c h   t i m e & g t ; < / K e y > < / D i a g r a m O b j e c t K e y > < D i a g r a m O b j e c t K e y > < K e y > L i n k s \ & l t ; C o l u m n s \ A v e r a g e   o f   M i n   b a t c h   t i m e & g t ; - & l t ; M e a s u r e s \ M i n   b a t c h   t i m e & g t ; \ C O L U M N < / K e y > < / D i a g r a m O b j e c t K e y > < D i a g r a m O b j e c t K e y > < K e y > L i n k s \ & l t ; C o l u m n s \ A v e r a g e   o f   M i n   b a t c h   t i m e & g t ; - & l t ; M e a s u r e s \ M i n   b a t c h 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 I d < / K e y > < / a : K e y > < a : V a l u e   i : t y p e = " M e a s u r e G r i d N o d e V i e w S t a t e " > < C o l u m n > 3 < / 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 M e a s u r e s \ S u m   o f   M i n   b a t c h   t i m e < / K e y > < / a : K e y > < a : V a l u e   i : t y p e = " M e a s u r e G r i d N o d e V i e w S t a t e " > < C o l u m n > 2 < / C o l u m n > < L a y e d O u t > t r u e < / L a y e d O u t > < W a s U I I n v i s i b l e > t r u e < / W a s U I I n v i s i b l e > < / a : V a l u e > < / a : K e y V a l u e O f D i a g r a m O b j e c t K e y a n y T y p e z b w N T n L X > < a : K e y V a l u e O f D i a g r a m O b j e c t K e y a n y T y p e z b w N T n L X > < a : K e y > < K e y > M e a s u r e s \ S u m   o f   M i n   b a t c h   t i m e \ T a g I n f o \ F o r m u l a < / K e y > < / a : K e y > < a : V a l u e   i : t y p e = " M e a s u r e G r i d V i e w S t a t e I D i a g r a m T a g A d d i t i o n a l I n f o " / > < / a : K e y V a l u e O f D i a g r a m O b j e c t K e y a n y T y p e z b w N T n L X > < a : K e y V a l u e O f D i a g r a m O b j e c t K e y a n y T y p e z b w N T n L X > < a : K e y > < K e y > M e a s u r e s \ A v e r a g e   o f   M i n   b a t c h   t i m e < / K e y > < / a : K e y > < a : V a l u e   i : t y p e = " M e a s u r e G r i d N o d e V i e w S t a t e " > < C o l u m n > 2 < / C o l u m n > < L a y e d O u t > t r u e < / L a y e d O u t > < R o w > 1 < / R o w > < W a s U I I n v i s i b l e > t r u e < / W a s U I I n v i s i b l e > < / a : V a l u e > < / a : K e y V a l u e O f D i a g r a m O b j e c t K e y a n y T y p e z b w N T n L X > < a : K e y V a l u e O f D i a g r a m O b j e c t K e y a n y T y p e z b w N T n L X > < a : K e y > < K e y > M e a s u r e s \ A v e r a g e   o f   M i n   b a t c h   t i m e \ T a g I n f o \ F o r m u l a < / K e y > < / a : K e y > < a : V a l u e   i : t y p e = " M e a s u r e G r i d V i e w S t a t e I D i a g r a m T a g A d d i t i o n a l I n f o " / > < / 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 C o l u m n s \ F l a v o r < / K e y > < / a : K e y > < a : V a l u e   i : t y p e = " M e a s u r e G r i d N o d e V i e w S t a t e " > < L a y e d O u t > t r u e < / L a y e d O u t > < / a : V a l u e > < / a : K e y V a l u e O f D i a g r a m O b j e c t K e y a n y T y p e z b w N T n L X > < a : K e y V a l u e O f D i a g r a m O b j e c t K e y a n y T y p e z b w N T n L X > < a : K e y > < K e y > C o l u m n s \ S i z e < / K e y > < / a : K e y > < a : V a l u e   i : t y p e = " M e a s u r e G r i d N o d e V i e w S t a t e " > < C o l u m n > 1 < / C o l u m n > < L a y e d O u t > t r u e < / L a y e d O u t > < / a : V a l u e > < / a : K e y V a l u e O f D i a g r a m O b j e c t K e y a n y T y p e z b w N T n L X > < a : K e y V a l u e O f D i a g r a m O b j e c t K e y a n y T y p e z b w N T n L X > < a : K e y > < K e y > C o l u m n s \ M i n   b a t c h   t i m e < / K e y > < / a : K e y > < a : V a l u e   i : t y p e = " M e a s u r e G r i d N o d e V i e w S t a t e " > < C o l u m n > 2 < / C o l u m n > < L a y e d O u t > t r u e < / L a y e d O u t > < / a : V a l u e > < / 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 L i n k s \ & l t ; C o l u m n s \ S u m   o f   M i n   b a t c h   t i m e & g t ; - & l t ; M e a s u r e s \ M i n   b a t c h   t i m e & g t ; < / K e y > < / a : K e y > < a : V a l u e   i : t y p e = " M e a s u r e G r i d V i e w S t a t e I D i a g r a m L i n k " / > < / a : K e y V a l u e O f D i a g r a m O b j e c t K e y a n y T y p e z b w N T n L X > < a : K e y V a l u e O f D i a g r a m O b j e c t K e y a n y T y p e z b w N T n L X > < a : K e y > < K e y > L i n k s \ & l t ; C o l u m n s \ S u m   o f   M i n   b a t c h   t i m e & g t ; - & l t ; M e a s u r e s \ M i n   b a t c h   t i m e & g t ; \ C O L U M N < / K e y > < / a : K e y > < a : V a l u e   i : t y p e = " M e a s u r e G r i d V i e w S t a t e I D i a g r a m L i n k E n d p o i n t " / > < / a : K e y V a l u e O f D i a g r a m O b j e c t K e y a n y T y p e z b w N T n L X > < a : K e y V a l u e O f D i a g r a m O b j e c t K e y a n y T y p e z b w N T n L X > < a : K e y > < K e y > L i n k s \ & l t ; C o l u m n s \ S u m   o f   M i n   b a t c h   t i m e & g t ; - & l t ; M e a s u r e s \ M i n   b a t c h   t i m e & g t ; \ M E A S U R E < / K e y > < / a : K e y > < a : V a l u e   i : t y p e = " M e a s u r e G r i d V i e w S t a t e I D i a g r a m L i n k E n d p o i n t " / > < / a : K e y V a l u e O f D i a g r a m O b j e c t K e y a n y T y p e z b w N T n L X > < a : K e y V a l u e O f D i a g r a m O b j e c t K e y a n y T y p e z b w N T n L X > < a : K e y > < K e y > L i n k s \ & l t ; C o l u m n s \ A v e r a g e   o f   M i n   b a t c h   t i m e & g t ; - & l t ; M e a s u r e s \ M i n   b a t c h   t i m e & g t ; < / K e y > < / a : K e y > < a : V a l u e   i : t y p e = " M e a s u r e G r i d V i e w S t a t e I D i a g r a m L i n k " / > < / a : K e y V a l u e O f D i a g r a m O b j e c t K e y a n y T y p e z b w N T n L X > < a : K e y V a l u e O f D i a g r a m O b j e c t K e y a n y T y p e z b w N T n L X > < a : K e y > < K e y > L i n k s \ & l t ; C o l u m n s \ A v e r a g e   o f   M i n   b a t c h   t i m e & g t ; - & l t ; M e a s u r e s \ M i n   b a t c h   t i m e & g t ; \ C O L U M N < / K e y > < / a : K e y > < a : V a l u e   i : t y p e = " M e a s u r e G r i d V i e w S t a t e I D i a g r a m L i n k E n d p o i n t " / > < / a : K e y V a l u e O f D i a g r a m O b j e c t K e y a n y T y p e z b w N T n L X > < a : K e y V a l u e O f D i a g r a m O b j e c t K e y a n y T y p e z b w N T n L X > < a : K e y > < K e y > L i n k s \ & l t ; C o l u m n s \ A v e r a g e   o f   M i n   b a t c h   t i m e & g t ; - & l t ; M e a s u r e s \ M i n   b a t c h   t i m e & g t ; \ M E A S U R E < / K e y > < / a : K e y > < a : V a l u e   i : t y p e = " M e a s u r e G r i d V i e w S t a t e I D i a g r a m L i n k E n d p o i n t " / > < / a : K e y V a l u e O f D i a g r a m O b j e c t K e y a n y T y p e z b w N T n L X > < / V i e w S t a t e s > < / D i a g r a m M a n a g e r . S e r i a l i z a b l e D i a g r a m > < D i a g r a m M a n a g e r . S e r i a l i z a b l e D i a g r a m > < A d a p t e r   i : t y p e = " M e a s u r e D i a g r a m S a n d b o x A d a p t e r " > < T a b l e N a m e > l i n e _ p r o d u c t i v i t y 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 l i n e _ p r o d u c t i v i t y 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 w o r k i n g   h o u r s   o f   o p e r a t o r < / K e y > < / D i a g r a m O b j e c t K e y > < D i a g r a m O b j e c t K e y > < K e y > M e a s u r e s \ S u m   o f   w o r k i n g   h o u r s   o f   o p e r a t o r \ T a g I n f o \ F o r m u l a < / K e y > < / D i a g r a m O b j e c t K e y > < D i a g r a m O b j e c t K e y > < K e y > M e a s u r e s \ S u m   o f   w o r k i n g   h o u r s   o f   o p e r a t o r \ T a g I n f o \ V a l u e < / K e y > < / D i a g r a m O b j e c t K e y > < D i a g r a m O b j e c t K e y > < K e y > M e a s u r e s \ C o u n t   o f   w o r k i n g   h o u r s   i n   h r s   2 < / K e y > < / D i a g r a m O b j e c t K e y > < D i a g r a m O b j e c t K e y > < K e y > M e a s u r e s \ C o u n t   o f   w o r k i n g   h o u r s   i n   h r s   2 \ T a g I n f o \ F o r m u l a < / K e y > < / D i a g r a m O b j e c t K e y > < D i a g r a m O b j e c t K e y > < K e y > M e a s u r e s \ C o u n t   o f   w o r k i n g   h o u r s   i n   h r s   2 \ T a g I n f o \ V a l u e < / K e y > < / D i a g r a m O b j e c t K e y > < D i a g r a m O b j e c t K e y > < K e y > M e a s u r e s \ C o u n t   o f   s h i f t < / K e y > < / D i a g r a m O b j e c t K e y > < D i a g r a m O b j e c t K e y > < K e y > M e a s u r e s \ C o u n t   o f   s h i f t \ T a g I n f o \ F o r m u l a < / K e y > < / D i a g r a m O b j e c t K e y > < D i a g r a m O b j e c t K e y > < K e y > M e a s u r e s \ C o u n t   o f   s h i f t \ T a g I n f o \ V a l u e < / K e y > < / D i a g r a m O b j e c t K e y > < D i a g r a m O b j e c t K e y > < K e y > M e a s u r e s \ C o u n t   o f   D a t e < / K e y > < / D i a g r a m O b j e c t K e y > < D i a g r a m O b j e c t K e y > < K e y > M e a s u r e s \ C o u n t   o f   D a t e \ T a g I n f o \ F o r m u l a < / K e y > < / D i a g r a m O b j e c t K e y > < D i a g r a m O b j e c t K e y > < K e y > M e a s u r e s \ C o u n t   o f   D a t e \ T a g I n f o \ V a l u e < / K e y > < / D i a g r a m O b j e c t K e y > < D i a g r a m O b j e c t K e y > < K e y > M e a s u r e s \ C o u n t   o f   w o r k i n g   h o u r s   o f   o p e r a t o r < / K e y > < / D i a g r a m O b j e c t K e y > < D i a g r a m O b j e c t K e y > < K e y > M e a s u r e s \ C o u n t   o f   w o r k i n g   h o u r s   o f   o p e r a t o r \ T a g I n f o \ F o r m u l a < / K e y > < / D i a g r a m O b j e c t K e y > < D i a g r a m O b j e c t K e y > < K e y > M e a s u r e s \ C o u n t   o f   w o r k i n g   h o u r s   o f   o p e r a t o r \ T a g I n f o \ V a l u e < / K e y > < / D i a g r a m O b j e c t K e y > < D i a g r a m O b j e c t K e y > < K e y > M e a s u r e s \ C o u n t   o f   O p e r a t o r < / K e y > < / D i a g r a m O b j e c t K e y > < D i a g r a m O b j e c t K e y > < K e y > M e a s u r e s \ C o u n t   o f   O p e r a t o r \ T a g I n f o \ F o r m u l a < / K e y > < / D i a g r a m O b j e c t K e y > < D i a g r a m O b j e c t K e y > < K e y > M e a s u r e s \ C o u n t   o f   O p e r a t o r \ T a g I n f o \ V a l u e < / K e y > < / D i a g r a m O b j e c t K e y > < D i a g r a m O b j e c t K e y > < K e y > M e a s u r e s \ S u m   o f   p r o d u c t i v e   t i m e < / K e y > < / D i a g r a m O b j e c t K e y > < D i a g r a m O b j e c t K e y > < K e y > M e a s u r e s \ S u m   o f   p r o d u c t i v e   t i m e \ T a g I n f o \ F o r m u l a < / K e y > < / D i a g r a m O b j e c t K e y > < D i a g r a m O b j e c t K e y > < K e y > M e a s u r e s \ S u m   o f   p r o d u c t i v e   t i m e \ T a g I n f o \ V a l u e < / K e y > < / D i a g r a m O b j e c t K e y > < D i a g r a m O b j e c t K e y > < K e y > M e a s u r e s \ S u m   o f   w o r k i n g   h o u r s 3 < / K e y > < / D i a g r a m O b j e c t K e y > < D i a g r a m O b j e c t K e y > < K e y > M e a s u r e s \ S u m   o f   w o r k i n g   h o u r s 3 \ T a g I n f o \ F o r m u l a < / K e y > < / D i a g r a m O b j e c t K e y > < D i a g r a m O b j e c t K e y > < K e y > M e a s u r e s \ S u m   o f   w o r k i n g   h o u r s 3 \ T a g I n f o \ V a l u e < / K e y > < / D i a g r a m O b j e c t K e y > < D i a g r a m O b j e c t K e y > < K e y > M e a s u r e s \ S u m   o f   t o t a l   d o w n t i m e   i n   h r 2 < / K e y > < / D i a g r a m O b j e c t K e y > < D i a g r a m O b j e c t K e y > < K e y > M e a s u r e s \ S u m   o f   t o t a l   d o w n t i m e   i n   h r 2 \ T a g I n f o \ F o r m u l a < / K e y > < / D i a g r a m O b j e c t K e y > < D i a g r a m O b j e c t K e y > < K e y > M e a s u r e s \ S u m   o f   t o t a l   d o w n t i m e   i n   h r 2 \ T a g I n f o \ V a l u e < / K e y > < / D i a g r a m O b j e c t K e y > < D i a g r a m O b j e c t K e y > < K e y > M e a s u r e s \ S u m   o f   B a t c h   t i m e < / K e y > < / D i a g r a m O b j e c t K e y > < D i a g r a m O b j e c t K e y > < K e y > M e a s u r e s \ S u m   o f   B a t c h   t i m e \ T a g I n f o \ F o r m u l a < / K e y > < / D i a g r a m O b j e c t K e y > < D i a g r a m O b j e c t K e y > < K e y > M e a s u r e s \ S u m   o f   B a t c h   t i m e \ T a g I n f o \ V a l u e < / K e y > < / D i a g r a m O b j e c t K e y > < D i a g r a m O b j e c t K e y > < K e y > M e a s u r e s \ C o u n t   o f   P r o d u c t < / K e y > < / D i a g r a m O b j e c t K e y > < D i a g r a m O b j e c t K e y > < K e y > M e a s u r e s \ C o u n t   o f   P r o d u c t \ T a g I n f o \ F o r m u l a < / K e y > < / D i a g r a m O b j e c t K e y > < D i a g r a m O b j e c t K e y > < K e y > M e a s u r e s \ C o u n t   o f   P r o d u c t \ T a g I n f o \ V a l u e < / K e y > < / D i a g r a m O b j e c t K e y > < D i a g r a m O b j e c t K e y > < K e y > M e a s u r e s \ C o u n t   o f   D a t e   ( Y e a r ) < / K e y > < / D i a g r a m O b j e c t K e y > < D i a g r a m O b j e c t K e y > < K e y > M e a s u r e s \ C o u n t   o f   D a t e   ( Y e a r ) \ T a g I n f o \ F o r m u l a < / K e y > < / D i a g r a m O b j e c t K e y > < D i a g r a m O b j e c t K e y > < K e y > M e a s u r e s \ C o u n t   o f   D a t e   ( Y e a r ) \ T a g I n f o \ V a l u e < / K e y > < / D i a g r a m O b j e c t K e y > < D i a g r a m O b j e c t K e y > < K e y > C o l u m n s \ D a t e < / K e y > < / D i a g r a m O b j e c t K e y > < D i a g r a m O b j e c t K e y > < K e y > C o l u m n s \ P r o d u c t < / K e y > < / D i a g r a m O b j e c t K e y > < D i a g r a m O b j e c t K e y > < K e y > C o l u m n s \ B a t c h   I d < / K e y > < / D i a g r a m O b j e c t K e y > < D i a g r a m O b j e c t K e y > < K e y > C o l u m n s \ O p e r a t o r < / K e y > < / D i a g r a m O b j e c t K e y > < D i a g r a m O b j e c t K e y > < K e y > C o l u m n s \ S t a r t   T i m e < / K e y > < / D i a g r a m O b j e c t K e y > < D i a g r a m O b j e c t K e y > < K e y > C o l u m n s \ E n d   t i m e < / K e y > < / D i a g r a m O b j e c t K e y > < D i a g r a m O b j e c t K e y > < K e y > C o l u m n s \ B a t c h   t i m e < / K e y > < / D i a g r a m O b j e c t K e y > < D i a g r a m O b j e c t K e y > < K e y > C o l u m n s \ T o t a l   d o w n t i m e   i n   m i n < / K e y > < / D i a g r a m O b j e c t K e y > < D i a g r a m O b j e c t K e y > < K e y > C o l u m n s \ w o r k i n g   h o u r s   i n   h r s < / K e y > < / D i a g r a m O b j e c t K e y > < D i a g r a m O b j e c t K e y > < K e y > C o l u m n s \ s h i f t < / K e y > < / D i a g r a m O b j e c t K e y > < D i a g r a m O b j e c t K e y > < K e y > C o l u m n s \ w o r k i n g   h o u r s   o f   o p e r a t o r < / K e y > < / D i a g r a m O b j e c t K e y > < D i a g r a m O b j e c t K e y > < K e y > C o l u m n s \ D a t e   ( Y e a r ) < / K e y > < / D i a g r a m O b j e c t K e y > < D i a g r a m O b j e c t K e y > < K e y > C o l u m n s \ D a t e   ( Q u a r t e r ) < / K e y > < / D i a g r a m O b j e c t K e y > < D i a g r a m O b j e c t K e y > < K e y > C o l u m n s \ D a t e   ( M o n t h   I n d e x ) < / K e y > < / D i a g r a m O b j e c t K e y > < D i a g r a m O b j e c t K e y > < K e y > C o l u m n s \ D a t e   ( M o n t h ) < / K e y > < / D i a g r a m O b j e c t K e y > < D i a g r a m O b j e c t K e y > < K e y > C o l u m n s \ p r o d u c t i v e   t i m e < / K e y > < / D i a g r a m O b j e c t K e y > < D i a g r a m O b j e c t K e y > < K e y > C o l u m n s \ t o t a l   d o w n t i m e   i n   m i n   2 < / K e y > < / D i a g r a m O b j e c t K e y > < D i a g r a m O b j e c t K e y > < K e y > C o l u m n s \ t o t a l   d o w n t i m e   i n   h r s < / K e y > < / D i a g r a m O b j e c t K e y > < D i a g r a m O b j e c t K e y > < K e y > C o l u m n s \ t o t a l   d o w n t i m e   i n   h r 2 < / K e y > < / D i a g r a m O b j e c t K e y > < D i a g r a m O b j e c t K e y > < K e y > C o l u m n s \ w o r k i n g   h o u r s 3 < / K e y > < / D i a g r a m O b j e c t K e y > < D i a g r a m O b j e c t K e y > < K e y > L i n k s \ & l t ; C o l u m n s \ S u m   o f   w o r k i n g   h o u r s   o f   o p e r a t o r & g t ; - & l t ; M e a s u r e s \ w o r k i n g   h o u r s   o f   o p e r a t o r & g t ; < / K e y > < / D i a g r a m O b j e c t K e y > < D i a g r a m O b j e c t K e y > < K e y > L i n k s \ & l t ; C o l u m n s \ S u m   o f   w o r k i n g   h o u r s   o f   o p e r a t o r & g t ; - & l t ; M e a s u r e s \ w o r k i n g   h o u r s   o f   o p e r a t o r & g t ; \ C O L U M N < / K e y > < / D i a g r a m O b j e c t K e y > < D i a g r a m O b j e c t K e y > < K e y > L i n k s \ & l t ; C o l u m n s \ S u m   o f   w o r k i n g   h o u r s   o f   o p e r a t o r & g t ; - & l t ; M e a s u r e s \ w o r k i n g   h o u r s   o f   o p e r a t o r & g t ; \ M E A S U R E < / K e y > < / D i a g r a m O b j e c t K e y > < D i a g r a m O b j e c t K e y > < K e y > L i n k s \ & l t ; C o l u m n s \ C o u n t   o f   w o r k i n g   h o u r s   i n   h r s   2 & g t ; - & l t ; M e a s u r e s \ w o r k i n g   h o u r s   i n   h r s & g t ; < / K e y > < / D i a g r a m O b j e c t K e y > < D i a g r a m O b j e c t K e y > < K e y > L i n k s \ & l t ; C o l u m n s \ C o u n t   o f   w o r k i n g   h o u r s   i n   h r s   2 & g t ; - & l t ; M e a s u r e s \ w o r k i n g   h o u r s   i n   h r s & g t ; \ C O L U M N < / K e y > < / D i a g r a m O b j e c t K e y > < D i a g r a m O b j e c t K e y > < K e y > L i n k s \ & l t ; C o l u m n s \ C o u n t   o f   w o r k i n g   h o u r s   i n   h r s   2 & g t ; - & l t ; M e a s u r e s \ w o r k i n g   h o u r s   i n   h r s & g t ; \ M E A S U R E < / K e y > < / D i a g r a m O b j e c t K e y > < D i a g r a m O b j e c t K e y > < K e y > L i n k s \ & l t ; C o l u m n s \ C o u n t   o f   s h i f t & g t ; - & l t ; M e a s u r e s \ s h i f t & g t ; < / K e y > < / D i a g r a m O b j e c t K e y > < D i a g r a m O b j e c t K e y > < K e y > L i n k s \ & l t ; C o l u m n s \ C o u n t   o f   s h i f t & g t ; - & l t ; M e a s u r e s \ s h i f t & g t ; \ C O L U M N < / K e y > < / D i a g r a m O b j e c t K e y > < D i a g r a m O b j e c t K e y > < K e y > L i n k s \ & l t ; C o l u m n s \ C o u n t   o f   s h i f t & g t ; - & l t ; M e a s u r e s \ s h i f t & g t ; \ M E A S U R E 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 L i n k s \ & l t ; C o l u m n s \ C o u n t   o f   w o r k i n g   h o u r s   o f   o p e r a t o r & g t ; - & l t ; M e a s u r e s \ w o r k i n g   h o u r s   o f   o p e r a t o r & g t ; < / K e y > < / D i a g r a m O b j e c t K e y > < D i a g r a m O b j e c t K e y > < K e y > L i n k s \ & l t ; C o l u m n s \ C o u n t   o f   w o r k i n g   h o u r s   o f   o p e r a t o r & g t ; - & l t ; M e a s u r e s \ w o r k i n g   h o u r s   o f   o p e r a t o r & g t ; \ C O L U M N < / K e y > < / D i a g r a m O b j e c t K e y > < D i a g r a m O b j e c t K e y > < K e y > L i n k s \ & l t ; C o l u m n s \ C o u n t   o f   w o r k i n g   h o u r s   o f   o p e r a t o r & g t ; - & l t ; M e a s u r e s \ w o r k i n g   h o u r s   o f   o p e r a t o r & g t ; \ M E A S U R E < / K e y > < / D i a g r a m O b j e c t K e y > < D i a g r a m O b j e c t K e y > < K e y > L i n k s \ & l t ; C o l u m n s \ C o u n t   o f   O p e r a t o r & g t ; - & l t ; M e a s u r e s \ O p e r a t o r & g t ; < / K e y > < / D i a g r a m O b j e c t K e y > < D i a g r a m O b j e c t K e y > < K e y > L i n k s \ & l t ; C o l u m n s \ C o u n t   o f   O p e r a t o r & g t ; - & l t ; M e a s u r e s \ O p e r a t o r & g t ; \ C O L U M N < / K e y > < / D i a g r a m O b j e c t K e y > < D i a g r a m O b j e c t K e y > < K e y > L i n k s \ & l t ; C o l u m n s \ C o u n t   o f   O p e r a t o r & g t ; - & l t ; M e a s u r e s \ O p e r a t o r & g t ; \ M E A S U R E < / K e y > < / D i a g r a m O b j e c t K e y > < D i a g r a m O b j e c t K e y > < K e y > L i n k s \ & l t ; C o l u m n s \ S u m   o f   p r o d u c t i v e   t i m e & g t ; - & l t ; M e a s u r e s \ p r o d u c t i v e   t i m e & g t ; < / K e y > < / D i a g r a m O b j e c t K e y > < D i a g r a m O b j e c t K e y > < K e y > L i n k s \ & l t ; C o l u m n s \ S u m   o f   p r o d u c t i v e   t i m e & g t ; - & l t ; M e a s u r e s \ p r o d u c t i v e   t i m e & g t ; \ C O L U M N < / K e y > < / D i a g r a m O b j e c t K e y > < D i a g r a m O b j e c t K e y > < K e y > L i n k s \ & l t ; C o l u m n s \ S u m   o f   p r o d u c t i v e   t i m e & g t ; - & l t ; M e a s u r e s \ p r o d u c t i v e   t i m e & g t ; \ M E A S U R E < / K e y > < / D i a g r a m O b j e c t K e y > < D i a g r a m O b j e c t K e y > < K e y > L i n k s \ & l t ; C o l u m n s \ S u m   o f   w o r k i n g   h o u r s 3 & g t ; - & l t ; M e a s u r e s \ w o r k i n g   h o u r s 3 & g t ; < / K e y > < / D i a g r a m O b j e c t K e y > < D i a g r a m O b j e c t K e y > < K e y > L i n k s \ & l t ; C o l u m n s \ S u m   o f   w o r k i n g   h o u r s 3 & g t ; - & l t ; M e a s u r e s \ w o r k i n g   h o u r s 3 & g t ; \ C O L U M N < / K e y > < / D i a g r a m O b j e c t K e y > < D i a g r a m O b j e c t K e y > < K e y > L i n k s \ & l t ; C o l u m n s \ S u m   o f   w o r k i n g   h o u r s 3 & g t ; - & l t ; M e a s u r e s \ w o r k i n g   h o u r s 3 & g t ; \ M E A S U R E < / K e y > < / D i a g r a m O b j e c t K e y > < D i a g r a m O b j e c t K e y > < K e y > L i n k s \ & l t ; C o l u m n s \ S u m   o f   t o t a l   d o w n t i m e   i n   h r 2 & g t ; - & l t ; M e a s u r e s \ t o t a l   d o w n t i m e   i n   h r 2 & g t ; < / K e y > < / D i a g r a m O b j e c t K e y > < D i a g r a m O b j e c t K e y > < K e y > L i n k s \ & l t ; C o l u m n s \ S u m   o f   t o t a l   d o w n t i m e   i n   h r 2 & g t ; - & l t ; M e a s u r e s \ t o t a l   d o w n t i m e   i n   h r 2 & g t ; \ C O L U M N < / K e y > < / D i a g r a m O b j e c t K e y > < D i a g r a m O b j e c t K e y > < K e y > L i n k s \ & l t ; C o l u m n s \ S u m   o f   t o t a l   d o w n t i m e   i n   h r 2 & g t ; - & l t ; M e a s u r e s \ t o t a l   d o w n t i m e   i n   h r 2 & g t ; \ M E A S U R E < / K e y > < / D i a g r a m O b j e c t K e y > < D i a g r a m O b j e c t K e y > < K e y > L i n k s \ & l t ; C o l u m n s \ S u m   o f   B a t c h   t i m e & g t ; - & l t ; M e a s u r e s \ B a t c h   t i m e & g t ; < / K e y > < / D i a g r a m O b j e c t K e y > < D i a g r a m O b j e c t K e y > < K e y > L i n k s \ & l t ; C o l u m n s \ S u m   o f   B a t c h   t i m e & g t ; - & l t ; M e a s u r e s \ B a t c h   t i m e & g t ; \ C O L U M N < / K e y > < / D i a g r a m O b j e c t K e y > < D i a g r a m O b j e c t K e y > < K e y > L i n k s \ & l t ; C o l u m n s \ S u m   o f   B a t c h   t i m e & g t ; - & l t ; M e a s u r e s \ B a t c h   t i m e & g t ; \ M E A S U R E 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 L i n k s \ & l t ; C o l u m n s \ C o u n t   o f   D a t e   ( Y e a r ) & g t ; - & l t ; M e a s u r e s \ D a t e   ( Y e a r ) & g t ; < / K e y > < / D i a g r a m O b j e c t K e y > < D i a g r a m O b j e c t K e y > < K e y > L i n k s \ & l t ; C o l u m n s \ C o u n t   o f   D a t e   ( Y e a r ) & g t ; - & l t ; M e a s u r e s \ D a t e   ( Y e a r ) & g t ; \ C O L U M N < / K e y > < / D i a g r a m O b j e c t K e y > < D i a g r a m O b j e c t K e y > < K e y > L i n k s \ & l t ; C o l u m n s \ C o u n t   o f   D a t e   ( Y e a r ) & g t ; - & l t ; M e a s u r e s \ D a t e 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 w o r k i n g   h o u r s   o f   o p e r a t o r < / K e y > < / a : K e y > < a : V a l u e   i : t y p e = " M e a s u r e G r i d N o d e V i e w S t a t e " > < C o l u m n > 1 3 < / C o l u m n > < L a y e d O u t > t r u e < / L a y e d O u t > < W a s U I I n v i s i b l e > t r u e < / W a s U I I n v i s i b l e > < / a : V a l u e > < / a : K e y V a l u e O f D i a g r a m O b j e c t K e y a n y T y p e z b w N T n L X > < a : K e y V a l u e O f D i a g r a m O b j e c t K e y a n y T y p e z b w N T n L X > < a : K e y > < K e y > M e a s u r e s \ S u m   o f   w o r k i n g   h o u r s   o f   o p e r a t o r \ T a g I n f o \ F o r m u l a < / K e y > < / a : K e y > < a : V a l u e   i : t y p e = " M e a s u r e G r i d V i e w S t a t e I D i a g r a m T a g A d d i t i o n a l I n f o " / > < / a : K e y V a l u e O f D i a g r a m O b j e c t K e y a n y T y p e z b w N T n L X > < a : K e y V a l u e O f D i a g r a m O b j e c t K e y a n y T y p e z b w N T n L X > < a : K e y > < K e y > M e a s u r e s \ S u m   o f   w o r k i n g   h o u r s   o f   o p e r a t o r \ T a g I n f o \ V a l u e < / K e y > < / a : K e y > < a : V a l u e   i : t y p e = " M e a s u r e G r i d V i e w S t a t e I D i a g r a m T a g A d d i t i o n a l I n f o " / > < / a : K e y V a l u e O f D i a g r a m O b j e c t K e y a n y T y p e z b w N T n L X > < a : K e y V a l u e O f D i a g r a m O b j e c t K e y a n y T y p e z b w N T n L X > < a : K e y > < K e y > M e a s u r e s \ C o u n t   o f   w o r k i n g   h o u r s   i n   h r s   2 < / K e y > < / a : K e y > < a : V a l u e   i : t y p e = " M e a s u r e G r i d N o d e V i e w S t a t e " > < C o l u m n > 6 < / C o l u m n > < L a y e d O u t > t r u e < / L a y e d O u t > < W a s U I I n v i s i b l e > t r u e < / W a s U I I n v i s i b l e > < / a : V a l u e > < / a : K e y V a l u e O f D i a g r a m O b j e c t K e y a n y T y p e z b w N T n L X > < a : K e y V a l u e O f D i a g r a m O b j e c t K e y a n y T y p e z b w N T n L X > < a : K e y > < K e y > M e a s u r e s \ C o u n t   o f   w o r k i n g   h o u r s   i n   h r s   2 \ T a g I n f o \ F o r m u l a < / K e y > < / a : K e y > < a : V a l u e   i : t y p e = " M e a s u r e G r i d V i e w S t a t e I D i a g r a m T a g A d d i t i o n a l I n f o " / > < / a : K e y V a l u e O f D i a g r a m O b j e c t K e y a n y T y p e z b w N T n L X > < a : K e y V a l u e O f D i a g r a m O b j e c t K e y a n y T y p e z b w N T n L X > < a : K e y > < K e y > M e a s u r e s \ C o u n t   o f   w o r k i n g   h o u r s   i n   h r s   2 \ T a g I n f o \ V a l u e < / K e y > < / a : K e y > < a : V a l u e   i : t y p e = " M e a s u r e G r i d V i e w S t a t e I D i a g r a m T a g A d d i t i o n a l I n f o " / > < / a : K e y V a l u e O f D i a g r a m O b j e c t K e y a n y T y p e z b w N T n L X > < a : K e y V a l u e O f D i a g r a m O b j e c t K e y a n y T y p e z b w N T n L X > < a : K e y > < K e y > M e a s u r e s \ C o u n t   o f   s h i f t < / K e y > < / a : K e y > < a : V a l u e   i : t y p e = " M e a s u r e G r i d N o d e V i e w S t a t e " > < C o l u m n > 7 < / C o l u m n > < L a y e d O u t > t r u e < / L a y e d O u t > < W a s U I I n v i s i b l e > t r u e < / W a s U I I n v i s i b l e > < / a : V a l u e > < / a : K e y V a l u e O f D i a g r a m O b j e c t K e y a n y T y p e z b w N T n L X > < a : K e y V a l u e O f D i a g r a m O b j e c t K e y a n y T y p e z b w N T n L X > < a : K e y > < K e y > M e a s u r e s \ C o u n t   o f   s h i f t \ T a g I n f o \ F o r m u l a < / K e y > < / a : K e y > < a : V a l u e   i : t y p e = " M e a s u r e G r i d V i e w S t a t e I D i a g r a m T a g A d d i t i o n a l I n f o " / > < / a : K e y V a l u e O f D i a g r a m O b j e c t K e y a n y T y p e z b w N T n L X > < a : K e y V a l u e O f D i a g r a m O b j e c t K e y a n y T y p e z b w N T n L X > < a : K e y > < K e y > M e a s u r e s \ C o u n t   o f   s h i f t \ T a g I n f o \ V a l u e 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 M e a s u r e s \ C o u n t   o f   w o r k i n g   h o u r s   o f   o p e r a t o r < / K e y > < / a : K e y > < a : V a l u e   i : t y p e = " M e a s u r e G r i d N o d e V i e w S t a t e " > < C o l u m n > 1 3 < / C o l u m n > < L a y e d O u t > t r u e < / L a y e d O u t > < R o w > 1 < / R o w > < W a s U I I n v i s i b l e > t r u e < / W a s U I I n v i s i b l e > < / a : V a l u e > < / a : K e y V a l u e O f D i a g r a m O b j e c t K e y a n y T y p e z b w N T n L X > < a : K e y V a l u e O f D i a g r a m O b j e c t K e y a n y T y p e z b w N T n L X > < a : K e y > < K e y > M e a s u r e s \ C o u n t   o f   w o r k i n g   h o u r s   o f   o p e r a t o r \ T a g I n f o \ F o r m u l a < / K e y > < / a : K e y > < a : V a l u e   i : t y p e = " M e a s u r e G r i d V i e w S t a t e I D i a g r a m T a g A d d i t i o n a l I n f o " / > < / a : K e y V a l u e O f D i a g r a m O b j e c t K e y a n y T y p e z b w N T n L X > < a : K e y V a l u e O f D i a g r a m O b j e c t K e y a n y T y p e z b w N T n L X > < a : K e y > < K e y > M e a s u r e s \ C o u n t   o f   w o r k i n g   h o u r s   o f   o p e r a t o r \ T a g I n f o \ V a l u e < / K e y > < / a : K e y > < a : V a l u e   i : t y p e = " M e a s u r e G r i d V i e w S t a t e I D i a g r a m T a g A d d i t i o n a l I n f o " / > < / a : K e y V a l u e O f D i a g r a m O b j e c t K e y a n y T y p e z b w N T n L X > < a : K e y V a l u e O f D i a g r a m O b j e c t K e y a n y T y p e z b w N T n L X > < a : K e y > < K e y > M e a s u r e s \ C o u n t   o f   O p e r a t o r < / K e y > < / a : K e y > < a : V a l u e   i : t y p e = " M e a s u r e G r i d N o d e V i e w S t a t e " > < C o l u m n > 2 < / C o l u m n > < L a y e d O u t > t r u e < / L a y e d O u t > < W a s U I I n v i s i b l e > t r u e < / W a s U I I n v i s i b l e > < / a : V a l u e > < / a : K e y V a l u e O f D i a g r a m O b j e c t K e y a n y T y p e z b w N T n L X > < a : K e y V a l u e O f D i a g r a m O b j e c t K e y a n y T y p e z b w N T n L X > < a : K e y > < K e y > M e a s u r e s \ C o u n t   o f   O p e r a t o r \ T a g I n f o \ F o r m u l a < / K e y > < / a : K e y > < a : V a l u e   i : t y p e = " M e a s u r e G r i d V i e w S t a t e I D i a g r a m T a g A d d i t i o n a l I n f o " / > < / a : K e y V a l u e O f D i a g r a m O b j e c t K e y a n y T y p e z b w N T n L X > < a : K e y V a l u e O f D i a g r a m O b j e c t K e y a n y T y p e z b w N T n L X > < a : K e y > < K e y > M e a s u r e s \ C o u n t   o f   O p e r a t o r \ T a g I n f o \ V a l u e < / K e y > < / a : K e y > < a : V a l u e   i : t y p e = " M e a s u r e G r i d V i e w S t a t e I D i a g r a m T a g A d d i t i o n a l I n f o " / > < / a : K e y V a l u e O f D i a g r a m O b j e c t K e y a n y T y p e z b w N T n L X > < a : K e y V a l u e O f D i a g r a m O b j e c t K e y a n y T y p e z b w N T n L X > < a : K e y > < K e y > M e a s u r e s \ S u m   o f   p r o d u c t i v e   t i m e < / K e y > < / a : K e y > < a : V a l u e   i : t y p e = " M e a s u r e G r i d N o d e V i e w S t a t e " > < C o l u m n > 1 4 < / C o l u m n > < L a y e d O u t > t r u e < / L a y e d O u t > < W a s U I I n v i s i b l e > t r u e < / W a s U I I n v i s i b l e > < / a : V a l u e > < / a : K e y V a l u e O f D i a g r a m O b j e c t K e y a n y T y p e z b w N T n L X > < a : K e y V a l u e O f D i a g r a m O b j e c t K e y a n y T y p e z b w N T n L X > < a : K e y > < K e y > M e a s u r e s \ S u m   o f   p r o d u c t i v e   t i m e \ T a g I n f o \ F o r m u l a < / K e y > < / a : K e y > < a : V a l u e   i : t y p e = " M e a s u r e G r i d V i e w S t a t e I D i a g r a m T a g A d d i t i o n a l I n f o " / > < / a : K e y V a l u e O f D i a g r a m O b j e c t K e y a n y T y p e z b w N T n L X > < a : K e y V a l u e O f D i a g r a m O b j e c t K e y a n y T y p e z b w N T n L X > < a : K e y > < K e y > M e a s u r e s \ S u m   o f   p r o d u c t i v e   t i m e \ T a g I n f o \ V a l u e < / K e y > < / a : K e y > < a : V a l u e   i : t y p e = " M e a s u r e G r i d V i e w S t a t e I D i a g r a m T a g A d d i t i o n a l I n f o " / > < / a : K e y V a l u e O f D i a g r a m O b j e c t K e y a n y T y p e z b w N T n L X > < a : K e y V a l u e O f D i a g r a m O b j e c t K e y a n y T y p e z b w N T n L X > < a : K e y > < K e y > M e a s u r e s \ S u m   o f   w o r k i n g   h o u r s 3 < / K e y > < / a : K e y > < a : V a l u e   i : t y p e = " M e a s u r e G r i d N o d e V i e w S t a t e " > < C o l u m n > 1 8 < / C o l u m n > < L a y e d O u t > t r u e < / L a y e d O u t > < W a s U I I n v i s i b l e > t r u e < / W a s U I I n v i s i b l e > < / a : V a l u e > < / a : K e y V a l u e O f D i a g r a m O b j e c t K e y a n y T y p e z b w N T n L X > < a : K e y V a l u e O f D i a g r a m O b j e c t K e y a n y T y p e z b w N T n L X > < a : K e y > < K e y > M e a s u r e s \ S u m   o f   w o r k i n g   h o u r s 3 \ T a g I n f o \ F o r m u l a < / K e y > < / a : K e y > < a : V a l u e   i : t y p e = " M e a s u r e G r i d V i e w S t a t e I D i a g r a m T a g A d d i t i o n a l I n f o " / > < / a : K e y V a l u e O f D i a g r a m O b j e c t K e y a n y T y p e z b w N T n L X > < a : K e y V a l u e O f D i a g r a m O b j e c t K e y a n y T y p e z b w N T n L X > < a : K e y > < K e y > M e a s u r e s \ S u m   o f   w o r k i n g   h o u r s 3 \ T a g I n f o \ V a l u e < / K e y > < / a : K e y > < a : V a l u e   i : t y p e = " M e a s u r e G r i d V i e w S t a t e I D i a g r a m T a g A d d i t i o n a l I n f o " / > < / a : K e y V a l u e O f D i a g r a m O b j e c t K e y a n y T y p e z b w N T n L X > < a : K e y V a l u e O f D i a g r a m O b j e c t K e y a n y T y p e z b w N T n L X > < a : K e y > < K e y > M e a s u r e s \ S u m   o f   t o t a l   d o w n t i m e   i n   h r 2 < / K e y > < / a : K e y > < a : V a l u e   i : t y p e = " M e a s u r e G r i d N o d e V i e w S t a t e " > < C o l u m n > 1 7 < / C o l u m n > < L a y e d O u t > t r u e < / L a y e d O u t > < W a s U I I n v i s i b l e > t r u e < / W a s U I I n v i s i b l e > < / a : V a l u e > < / a : K e y V a l u e O f D i a g r a m O b j e c t K e y a n y T y p e z b w N T n L X > < a : K e y V a l u e O f D i a g r a m O b j e c t K e y a n y T y p e z b w N T n L X > < a : K e y > < K e y > M e a s u r e s \ S u m   o f   t o t a l   d o w n t i m e   i n   h r 2 \ T a g I n f o \ F o r m u l a < / K e y > < / a : K e y > < a : V a l u e   i : t y p e = " M e a s u r e G r i d V i e w S t a t e I D i a g r a m T a g A d d i t i o n a l I n f o " / > < / a : K e y V a l u e O f D i a g r a m O b j e c t K e y a n y T y p e z b w N T n L X > < a : K e y V a l u e O f D i a g r a m O b j e c t K e y a n y T y p e z b w N T n L X > < a : K e y > < K e y > M e a s u r e s \ S u m   o f   t o t a l   d o w n t i m e   i n   h r 2 \ T a g I n f o \ V a l u e < / K e y > < / a : K e y > < a : V a l u e   i : t y p e = " M e a s u r e G r i d V i e w S t a t e I D i a g r a m T a g A d d i t i o n a l I n f o " / > < / a : K e y V a l u e O f D i a g r a m O b j e c t K e y a n y T y p e z b w N T n L X > < a : K e y V a l u e O f D i a g r a m O b j e c t K e y a n y T y p e z b w N T n L X > < a : K e y > < K e y > M e a s u r e s \ S u m   o f   B a t c h   t i m e < / K e y > < / a : K e y > < a : V a l u e   i : t y p e = " M e a s u r e G r i d N o d e V i e w S t a t e " > < C o l u m n > 5 < / C o l u m n > < L a y e d O u t > t r u e < / L a y e d O u t > < W a s U I I n v i s i b l e > t r u e < / W a s U I I n v i s i b l e > < / a : V a l u e > < / a : K e y V a l u e O f D i a g r a m O b j e c t K e y a n y T y p e z b w N T n L X > < a : K e y V a l u e O f D i a g r a m O b j e c t K e y a n y T y p e z b w N T n L X > < a : K e y > < K e y > M e a s u r e s \ S u m   o f   B a t c h   t i m e \ T a g I n f o \ F o r m u l a < / K e y > < / a : K e y > < a : V a l u e   i : t y p e = " M e a s u r e G r i d V i e w S t a t e I D i a g r a m T a g A d d i t i o n a l I n f o " / > < / a : K e y V a l u e O f D i a g r a m O b j e c t K e y a n y T y p e z b w N T n L X > < a : K e y V a l u e O f D i a g r a m O b j e c t K e y a n y T y p e z b w N T n L X > < a : K e y > < K e y > M e a s u r e s \ S u m   o f   B a t c h   t i m e \ T a g I n f o \ V a l u e < / K e y > < / a : K e y > < a : V a l u e   i : t y p e = " M e a s u r e G r i d V i e w S t a t e I D i a g r a m T a g A d d i t i o n a l I n f o " / > < / a : K e y V a l u e O f D i a g r a m O b j e c t K e y a n y T y p e z b w N T n L X > < a : K e y V a l u e O f D i a g r a m O b j e c t K e y a n y T y p e z b w N T n L X > < a : K e y > < K e y > M e a s u r e s \ C o u n t   o f   P r o d u c t < / K e y > < / a : K e y > < a : V a l u e   i : t y p e = " M e a s u r e G r i d N o d e V i e w S t a t e " > < C o l u m n > 1 2 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 M e a s u r e s \ C o u n t   o f   D a t e   ( Y e a r ) < / K e y > < / a : K e y > < a : V a l u e   i : t y p e = " M e a s u r e G r i d N o d e V i e w S t a t e " > < C o l u m n > 8 < / C o l u m n > < L a y e d O u t > t r u e < / L a y e d O u t > < W a s U I I n v i s i b l e > t r u e < / W a s U I I n v i s i b l e > < / a : V a l u e > < / a : K e y V a l u e O f D i a g r a m O b j e c t K e y a n y T y p e z b w N T n L X > < a : K e y V a l u e O f D i a g r a m O b j e c t K e y a n y T y p e z b w N T n L X > < a : K e y > < K e y > M e a s u r e s \ C o u n t   o f   D a t e   ( Y e a r ) \ T a g I n f o \ F o r m u l a < / K e y > < / a : K e y > < a : V a l u e   i : t y p e = " M e a s u r e G r i d V i e w S t a t e I D i a g r a m T a g A d d i t i o n a l I n f o " / > < / a : K e y V a l u e O f D i a g r a m O b j e c t K e y a n y T y p e z b w N T n L X > < a : K e y V a l u e O f D i a g r a m O b j e c t K e y a n y T y p e z b w N T n L X > < a : K e y > < K e y > M e a s u r e s \ C o u n t   o f   D a t e 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 1 2 < / C o l u m n > < L a y e d O u t > t r u e < / L a y e d O u t > < / a : V a l u e > < / a : K e y V a l u e O f D i a g r a m O b j e c t K e y a n y T y p e z b w N T n L X > < a : K e y V a l u e O f D i a g r a m O b j e c t K e y a n y T y p e z b w N T n L X > < a : K e y > < K e y > C o l u m n s \ B a t c h   I d < / K e y > < / a : K e y > < a : V a l u e   i : t y p e = " M e a s u r e G r i d N o d e V i e w S t a t e " > < C o l u m n > 1 < / C o l u m n > < L a y e d O u t > t r u e < / L a y e d O u t > < / a : V a l u e > < / a : K e y V a l u e O f D i a g r a m O b j e c t K e y a n y T y p e z b w N T n L X > < a : K e y V a l u e O f D i a g r a m O b j e c t K e y a n y T y p e z b w N T n L X > < a : K e y > < K e y > C o l u m n s \ O p e r a t o r < / K e y > < / a : K e y > < a : V a l u e   i : t y p e = " M e a s u r e G r i d N o d e V i e w S t a t e " > < C o l u m n > 2 < / C o l u m n > < L a y e d O u t > t r u e < / L a y e d O u t > < / a : V a l u e > < / a : K e y V a l u e O f D i a g r a m O b j e c t K e y a n y T y p e z b w N T n L X > < a : K e y V a l u e O f D i a g r a m O b j e c t K e y a n y T y p e z b w N T n L X > < a : K e y > < K e y > C o l u m n s \ S t a r t   T i m e < / K e y > < / a : K e y > < a : V a l u e   i : t y p e = " M e a s u r e G r i d N o d e V i e w S t a t e " > < C o l u m n > 3 < / C o l u m n > < L a y e d O u t > t r u e < / L a y e d O u t > < / a : V a l u e > < / a : K e y V a l u e O f D i a g r a m O b j e c t K e y a n y T y p e z b w N T n L X > < a : K e y V a l u e O f D i a g r a m O b j e c t K e y a n y T y p e z b w N T n L X > < a : K e y > < K e y > C o l u m n s \ E n d   t i m e < / K e y > < / a : K e y > < a : V a l u e   i : t y p e = " M e a s u r e G r i d N o d e V i e w S t a t e " > < C o l u m n > 4 < / C o l u m n > < L a y e d O u t > t r u e < / L a y e d O u t > < / a : V a l u e > < / a : K e y V a l u e O f D i a g r a m O b j e c t K e y a n y T y p e z b w N T n L X > < a : K e y V a l u e O f D i a g r a m O b j e c t K e y a n y T y p e z b w N T n L X > < a : K e y > < K e y > C o l u m n s \ B a t c h   t i m e < / K e y > < / a : K e y > < a : V a l u e   i : t y p e = " M e a s u r e G r i d N o d e V i e w S t a t e " > < C o l u m n > 5 < / C o l u m n > < L a y e d O u t > t r u e < / L a y e d O u t > < / a : V a l u e > < / a : K e y V a l u e O f D i a g r a m O b j e c t K e y a n y T y p e z b w N T n L X > < a : K e y V a l u e O f D i a g r a m O b j e c t K e y a n y T y p e z b w N T n L X > < a : K e y > < K e y > C o l u m n s \ T o t a l   d o w n t i m e   i n   m i n < / K e y > < / a : K e y > < a : V a l u e   i : t y p e = " M e a s u r e G r i d N o d e V i e w S t a t e " > < C o l u m n > 1 9 < / C o l u m n > < L a y e d O u t > t r u e < / L a y e d O u t > < / a : V a l u e > < / a : K e y V a l u e O f D i a g r a m O b j e c t K e y a n y T y p e z b w N T n L X > < a : K e y V a l u e O f D i a g r a m O b j e c t K e y a n y T y p e z b w N T n L X > < a : K e y > < K e y > C o l u m n s \ w o r k i n g   h o u r s   i n   h r s < / K e y > < / a : K e y > < a : V a l u e   i : t y p e = " M e a s u r e G r i d N o d e V i e w S t a t e " > < C o l u m n > 6 < / C o l u m n > < L a y e d O u t > t r u e < / L a y e d O u t > < / a : V a l u e > < / a : K e y V a l u e O f D i a g r a m O b j e c t K e y a n y T y p e z b w N T n L X > < a : K e y V a l u e O f D i a g r a m O b j e c t K e y a n y T y p e z b w N T n L X > < a : K e y > < K e y > C o l u m n s \ s h i f t < / K e y > < / a : K e y > < a : V a l u e   i : t y p e = " M e a s u r e G r i d N o d e V i e w S t a t e " > < C o l u m n > 7 < / C o l u m n > < L a y e d O u t > t r u e < / L a y e d O u t > < / a : V a l u e > < / a : K e y V a l u e O f D i a g r a m O b j e c t K e y a n y T y p e z b w N T n L X > < a : K e y V a l u e O f D i a g r a m O b j e c t K e y a n y T y p e z b w N T n L X > < a : K e y > < K e y > C o l u m n s \ w o r k i n g   h o u r s   o f   o p e r a t o r < / K e y > < / a : K e y > < a : V a l u e   i : t y p e = " M e a s u r e G r i d N o d e V i e w S t a t e " > < C o l u m n > 1 3 < / 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 C o l u m n s \ p r o d u c t i v e   t i m e < / K e y > < / a : K e y > < a : V a l u e   i : t y p e = " M e a s u r e G r i d N o d e V i e w S t a t e " > < C o l u m n > 1 4 < / C o l u m n > < L a y e d O u t > t r u e < / L a y e d O u t > < / a : V a l u e > < / a : K e y V a l u e O f D i a g r a m O b j e c t K e y a n y T y p e z b w N T n L X > < a : K e y V a l u e O f D i a g r a m O b j e c t K e y a n y T y p e z b w N T n L X > < a : K e y > < K e y > C o l u m n s \ t o t a l   d o w n t i m e   i n   m i n   2 < / K e y > < / a : K e y > < a : V a l u e   i : t y p e = " M e a s u r e G r i d N o d e V i e w S t a t e " > < C o l u m n > 1 5 < / C o l u m n > < L a y e d O u t > t r u e < / L a y e d O u t > < / a : V a l u e > < / a : K e y V a l u e O f D i a g r a m O b j e c t K e y a n y T y p e z b w N T n L X > < a : K e y V a l u e O f D i a g r a m O b j e c t K e y a n y T y p e z b w N T n L X > < a : K e y > < K e y > C o l u m n s \ t o t a l   d o w n t i m e   i n   h r s < / K e y > < / a : K e y > < a : V a l u e   i : t y p e = " M e a s u r e G r i d N o d e V i e w S t a t e " > < C o l u m n > 1 6 < / C o l u m n > < L a y e d O u t > t r u e < / L a y e d O u t > < / a : V a l u e > < / a : K e y V a l u e O f D i a g r a m O b j e c t K e y a n y T y p e z b w N T n L X > < a : K e y V a l u e O f D i a g r a m O b j e c t K e y a n y T y p e z b w N T n L X > < a : K e y > < K e y > C o l u m n s \ t o t a l   d o w n t i m e   i n   h r 2 < / K e y > < / a : K e y > < a : V a l u e   i : t y p e = " M e a s u r e G r i d N o d e V i e w S t a t e " > < C o l u m n > 1 7 < / C o l u m n > < L a y e d O u t > t r u e < / L a y e d O u t > < / a : V a l u e > < / a : K e y V a l u e O f D i a g r a m O b j e c t K e y a n y T y p e z b w N T n L X > < a : K e y V a l u e O f D i a g r a m O b j e c t K e y a n y T y p e z b w N T n L X > < a : K e y > < K e y > C o l u m n s \ w o r k i n g   h o u r s 3 < / K e y > < / a : K e y > < a : V a l u e   i : t y p e = " M e a s u r e G r i d N o d e V i e w S t a t e " > < C o l u m n > 1 8 < / C o l u m n > < L a y e d O u t > t r u e < / L a y e d O u t > < / a : V a l u e > < / a : K e y V a l u e O f D i a g r a m O b j e c t K e y a n y T y p e z b w N T n L X > < a : K e y V a l u e O f D i a g r a m O b j e c t K e y a n y T y p e z b w N T n L X > < a : K e y > < K e y > L i n k s \ & l t ; C o l u m n s \ S u m   o f   w o r k i n g   h o u r s   o f   o p e r a t o r & g t ; - & l t ; M e a s u r e s \ w o r k i n g   h o u r s   o f   o p e r a t o r & g t ; < / K e y > < / a : K e y > < a : V a l u e   i : t y p e = " M e a s u r e G r i d V i e w S t a t e I D i a g r a m L i n k " / > < / a : K e y V a l u e O f D i a g r a m O b j e c t K e y a n y T y p e z b w N T n L X > < a : K e y V a l u e O f D i a g r a m O b j e c t K e y a n y T y p e z b w N T n L X > < a : K e y > < K e y > L i n k s \ & l t ; C o l u m n s \ S u m   o f   w o r k i n g   h o u r s   o f   o p e r a t o r & g t ; - & l t ; M e a s u r e s \ w o r k i n g   h o u r s   o f   o p e r a t o r & g t ; \ C O L U M N < / K e y > < / a : K e y > < a : V a l u e   i : t y p e = " M e a s u r e G r i d V i e w S t a t e I D i a g r a m L i n k E n d p o i n t " / > < / a : K e y V a l u e O f D i a g r a m O b j e c t K e y a n y T y p e z b w N T n L X > < a : K e y V a l u e O f D i a g r a m O b j e c t K e y a n y T y p e z b w N T n L X > < a : K e y > < K e y > L i n k s \ & l t ; C o l u m n s \ S u m   o f   w o r k i n g   h o u r s   o f   o p e r a t o r & g t ; - & l t ; M e a s u r e s \ w o r k i n g   h o u r s   o f   o p e r a t o r & g t ; \ M E A S U R E < / K e y > < / a : K e y > < a : V a l u e   i : t y p e = " M e a s u r e G r i d V i e w S t a t e I D i a g r a m L i n k E n d p o i n t " / > < / a : K e y V a l u e O f D i a g r a m O b j e c t K e y a n y T y p e z b w N T n L X > < a : K e y V a l u e O f D i a g r a m O b j e c t K e y a n y T y p e z b w N T n L X > < a : K e y > < K e y > L i n k s \ & l t ; C o l u m n s \ C o u n t   o f   w o r k i n g   h o u r s   i n   h r s   2 & g t ; - & l t ; M e a s u r e s \ w o r k i n g   h o u r s   i n   h r s & g t ; < / K e y > < / a : K e y > < a : V a l u e   i : t y p e = " M e a s u r e G r i d V i e w S t a t e I D i a g r a m L i n k " / > < / a : K e y V a l u e O f D i a g r a m O b j e c t K e y a n y T y p e z b w N T n L X > < a : K e y V a l u e O f D i a g r a m O b j e c t K e y a n y T y p e z b w N T n L X > < a : K e y > < K e y > L i n k s \ & l t ; C o l u m n s \ C o u n t   o f   w o r k i n g   h o u r s   i n   h r s   2 & g t ; - & l t ; M e a s u r e s \ w o r k i n g   h o u r s   i n   h r s & g t ; \ C O L U M N < / K e y > < / a : K e y > < a : V a l u e   i : t y p e = " M e a s u r e G r i d V i e w S t a t e I D i a g r a m L i n k E n d p o i n t " / > < / a : K e y V a l u e O f D i a g r a m O b j e c t K e y a n y T y p e z b w N T n L X > < a : K e y V a l u e O f D i a g r a m O b j e c t K e y a n y T y p e z b w N T n L X > < a : K e y > < K e y > L i n k s \ & l t ; C o l u m n s \ C o u n t   o f   w o r k i n g   h o u r s   i n   h r s   2 & g t ; - & l t ; M e a s u r e s \ w o r k i n g   h o u r s   i n   h r s & g t ; \ M E A S U R E < / K e y > < / a : K e y > < a : V a l u e   i : t y p e = " M e a s u r e G r i d V i e w S t a t e I D i a g r a m L i n k E n d p o i n t " / > < / a : K e y V a l u e O f D i a g r a m O b j e c t K e y a n y T y p e z b w N T n L X > < a : K e y V a l u e O f D i a g r a m O b j e c t K e y a n y T y p e z b w N T n L X > < a : K e y > < K e y > L i n k s \ & l t ; C o l u m n s \ C o u n t   o f   s h i f t & g t ; - & l t ; M e a s u r e s \ s h i f t & g t ; < / K e y > < / a : K e y > < a : V a l u e   i : t y p e = " M e a s u r e G r i d V i e w S t a t e I D i a g r a m L i n k " / > < / a : K e y V a l u e O f D i a g r a m O b j e c t K e y a n y T y p e z b w N T n L X > < a : K e y V a l u e O f D i a g r a m O b j e c t K e y a n y T y p e z b w N T n L X > < a : K e y > < K e y > L i n k s \ & l t ; C o l u m n s \ C o u n t   o f   s h i f t & g t ; - & l t ; M e a s u r e s \ s h i f t & g t ; \ C O L U M N < / K e y > < / a : K e y > < a : V a l u e   i : t y p e = " M e a s u r e G r i d V i e w S t a t e I D i a g r a m L i n k E n d p o i n t " / > < / a : K e y V a l u e O f D i a g r a m O b j e c t K e y a n y T y p e z b w N T n L X > < a : K e y V a l u e O f D i a g r a m O b j e c t K e y a n y T y p e z b w N T n L X > < a : K e y > < K e y > L i n k s \ & l t ; C o l u m n s \ C o u n t   o f   s h i f t & g t ; - & l t ; M e a s u r e s \ s h i f t & g t ; \ M E A S U R E 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 L i n k s \ & l t ; C o l u m n s \ C o u n t   o f   w o r k i n g   h o u r s   o f   o p e r a t o r & g t ; - & l t ; M e a s u r e s \ w o r k i n g   h o u r s   o f   o p e r a t o r & g t ; < / K e y > < / a : K e y > < a : V a l u e   i : t y p e = " M e a s u r e G r i d V i e w S t a t e I D i a g r a m L i n k " / > < / a : K e y V a l u e O f D i a g r a m O b j e c t K e y a n y T y p e z b w N T n L X > < a : K e y V a l u e O f D i a g r a m O b j e c t K e y a n y T y p e z b w N T n L X > < a : K e y > < K e y > L i n k s \ & l t ; C o l u m n s \ C o u n t   o f   w o r k i n g   h o u r s   o f   o p e r a t o r & g t ; - & l t ; M e a s u r e s \ w o r k i n g   h o u r s   o f   o p e r a t o r & g t ; \ C O L U M N < / K e y > < / a : K e y > < a : V a l u e   i : t y p e = " M e a s u r e G r i d V i e w S t a t e I D i a g r a m L i n k E n d p o i n t " / > < / a : K e y V a l u e O f D i a g r a m O b j e c t K e y a n y T y p e z b w N T n L X > < a : K e y V a l u e O f D i a g r a m O b j e c t K e y a n y T y p e z b w N T n L X > < a : K e y > < K e y > L i n k s \ & l t ; C o l u m n s \ C o u n t   o f   w o r k i n g   h o u r s   o f   o p e r a t o r & g t ; - & l t ; M e a s u r e s \ w o r k i n g   h o u r s   o f   o p e r a t o r & g t ; \ M E A S U R E < / K e y > < / a : K e y > < a : V a l u e   i : t y p e = " M e a s u r e G r i d V i e w S t a t e I D i a g r a m L i n k E n d p o i n t " / > < / a : K e y V a l u e O f D i a g r a m O b j e c t K e y a n y T y p e z b w N T n L X > < a : K e y V a l u e O f D i a g r a m O b j e c t K e y a n y T y p e z b w N T n L X > < a : K e y > < K e y > L i n k s \ & l t ; C o l u m n s \ C o u n t   o f   O p e r a t o r & g t ; - & l t ; M e a s u r e s \ O p e r a t o r & g t ; < / K e y > < / a : K e y > < a : V a l u e   i : t y p e = " M e a s u r e G r i d V i e w S t a t e I D i a g r a m L i n k " / > < / a : K e y V a l u e O f D i a g r a m O b j e c t K e y a n y T y p e z b w N T n L X > < a : K e y V a l u e O f D i a g r a m O b j e c t K e y a n y T y p e z b w N T n L X > < a : K e y > < K e y > L i n k s \ & l t ; C o l u m n s \ C o u n t   o f   O p e r a t o r & g t ; - & l t ; M e a s u r e s \ O p e r a t o r & g t ; \ C O L U M N < / K e y > < / a : K e y > < a : V a l u e   i : t y p e = " M e a s u r e G r i d V i e w S t a t e I D i a g r a m L i n k E n d p o i n t " / > < / a : K e y V a l u e O f D i a g r a m O b j e c t K e y a n y T y p e z b w N T n L X > < a : K e y V a l u e O f D i a g r a m O b j e c t K e y a n y T y p e z b w N T n L X > < a : K e y > < K e y > L i n k s \ & l t ; C o l u m n s \ C o u n t   o f   O p e r a t o r & g t ; - & l t ; M e a s u r e s \ O p e r a t o r & g t ; \ M E A S U R E < / K e y > < / a : K e y > < a : V a l u e   i : t y p e = " M e a s u r e G r i d V i e w S t a t e I D i a g r a m L i n k E n d p o i n t " / > < / a : K e y V a l u e O f D i a g r a m O b j e c t K e y a n y T y p e z b w N T n L X > < a : K e y V a l u e O f D i a g r a m O b j e c t K e y a n y T y p e z b w N T n L X > < a : K e y > < K e y > L i n k s \ & l t ; C o l u m n s \ S u m   o f   p r o d u c t i v e   t i m e & g t ; - & l t ; M e a s u r e s \ p r o d u c t i v e   t i m e & g t ; < / K e y > < / a : K e y > < a : V a l u e   i : t y p e = " M e a s u r e G r i d V i e w S t a t e I D i a g r a m L i n k " / > < / a : K e y V a l u e O f D i a g r a m O b j e c t K e y a n y T y p e z b w N T n L X > < a : K e y V a l u e O f D i a g r a m O b j e c t K e y a n y T y p e z b w N T n L X > < a : K e y > < K e y > L i n k s \ & l t ; C o l u m n s \ S u m   o f   p r o d u c t i v e   t i m e & g t ; - & l t ; M e a s u r e s \ p r o d u c t i v e   t i m e & g t ; \ C O L U M N < / K e y > < / a : K e y > < a : V a l u e   i : t y p e = " M e a s u r e G r i d V i e w S t a t e I D i a g r a m L i n k E n d p o i n t " / > < / a : K e y V a l u e O f D i a g r a m O b j e c t K e y a n y T y p e z b w N T n L X > < a : K e y V a l u e O f D i a g r a m O b j e c t K e y a n y T y p e z b w N T n L X > < a : K e y > < K e y > L i n k s \ & l t ; C o l u m n s \ S u m   o f   p r o d u c t i v e   t i m e & g t ; - & l t ; M e a s u r e s \ p r o d u c t i v e   t i m e & g t ; \ M E A S U R E < / K e y > < / a : K e y > < a : V a l u e   i : t y p e = " M e a s u r e G r i d V i e w S t a t e I D i a g r a m L i n k E n d p o i n t " / > < / a : K e y V a l u e O f D i a g r a m O b j e c t K e y a n y T y p e z b w N T n L X > < a : K e y V a l u e O f D i a g r a m O b j e c t K e y a n y T y p e z b w N T n L X > < a : K e y > < K e y > L i n k s \ & l t ; C o l u m n s \ S u m   o f   w o r k i n g   h o u r s 3 & g t ; - & l t ; M e a s u r e s \ w o r k i n g   h o u r s 3 & g t ; < / K e y > < / a : K e y > < a : V a l u e   i : t y p e = " M e a s u r e G r i d V i e w S t a t e I D i a g r a m L i n k " / > < / a : K e y V a l u e O f D i a g r a m O b j e c t K e y a n y T y p e z b w N T n L X > < a : K e y V a l u e O f D i a g r a m O b j e c t K e y a n y T y p e z b w N T n L X > < a : K e y > < K e y > L i n k s \ & l t ; C o l u m n s \ S u m   o f   w o r k i n g   h o u r s 3 & g t ; - & l t ; M e a s u r e s \ w o r k i n g   h o u r s 3 & g t ; \ C O L U M N < / K e y > < / a : K e y > < a : V a l u e   i : t y p e = " M e a s u r e G r i d V i e w S t a t e I D i a g r a m L i n k E n d p o i n t " / > < / a : K e y V a l u e O f D i a g r a m O b j e c t K e y a n y T y p e z b w N T n L X > < a : K e y V a l u e O f D i a g r a m O b j e c t K e y a n y T y p e z b w N T n L X > < a : K e y > < K e y > L i n k s \ & l t ; C o l u m n s \ S u m   o f   w o r k i n g   h o u r s 3 & g t ; - & l t ; M e a s u r e s \ w o r k i n g   h o u r s 3 & g t ; \ M E A S U R E < / K e y > < / a : K e y > < a : V a l u e   i : t y p e = " M e a s u r e G r i d V i e w S t a t e I D i a g r a m L i n k E n d p o i n t " / > < / a : K e y V a l u e O f D i a g r a m O b j e c t K e y a n y T y p e z b w N T n L X > < a : K e y V a l u e O f D i a g r a m O b j e c t K e y a n y T y p e z b w N T n L X > < a : K e y > < K e y > L i n k s \ & l t ; C o l u m n s \ S u m   o f   t o t a l   d o w n t i m e   i n   h r 2 & g t ; - & l t ; M e a s u r e s \ t o t a l   d o w n t i m e   i n   h r 2 & g t ; < / K e y > < / a : K e y > < a : V a l u e   i : t y p e = " M e a s u r e G r i d V i e w S t a t e I D i a g r a m L i n k " / > < / a : K e y V a l u e O f D i a g r a m O b j e c t K e y a n y T y p e z b w N T n L X > < a : K e y V a l u e O f D i a g r a m O b j e c t K e y a n y T y p e z b w N T n L X > < a : K e y > < K e y > L i n k s \ & l t ; C o l u m n s \ S u m   o f   t o t a l   d o w n t i m e   i n   h r 2 & g t ; - & l t ; M e a s u r e s \ t o t a l   d o w n t i m e   i n   h r 2 & g t ; \ C O L U M N < / K e y > < / a : K e y > < a : V a l u e   i : t y p e = " M e a s u r e G r i d V i e w S t a t e I D i a g r a m L i n k E n d p o i n t " / > < / a : K e y V a l u e O f D i a g r a m O b j e c t K e y a n y T y p e z b w N T n L X > < a : K e y V a l u e O f D i a g r a m O b j e c t K e y a n y T y p e z b w N T n L X > < a : K e y > < K e y > L i n k s \ & l t ; C o l u m n s \ S u m   o f   t o t a l   d o w n t i m e   i n   h r 2 & g t ; - & l t ; M e a s u r e s \ t o t a l   d o w n t i m e   i n   h r 2 & g t ; \ M E A S U R E < / K e y > < / a : K e y > < a : V a l u e   i : t y p e = " M e a s u r e G r i d V i e w S t a t e I D i a g r a m L i n k E n d p o i n t " / > < / a : K e y V a l u e O f D i a g r a m O b j e c t K e y a n y T y p e z b w N T n L X > < a : K e y V a l u e O f D i a g r a m O b j e c t K e y a n y T y p e z b w N T n L X > < a : K e y > < K e y > L i n k s \ & l t ; C o l u m n s \ S u m   o f   B a t c h   t i m e & g t ; - & l t ; M e a s u r e s \ B a t c h   t i m e & g t ; < / K e y > < / a : K e y > < a : V a l u e   i : t y p e = " M e a s u r e G r i d V i e w S t a t e I D i a g r a m L i n k " / > < / a : K e y V a l u e O f D i a g r a m O b j e c t K e y a n y T y p e z b w N T n L X > < a : K e y V a l u e O f D i a g r a m O b j e c t K e y a n y T y p e z b w N T n L X > < a : K e y > < K e y > L i n k s \ & l t ; C o l u m n s \ S u m   o f   B a t c h   t i m e & g t ; - & l t ; M e a s u r e s \ B a t c h   t i m e & g t ; \ C O L U M N < / K e y > < / a : K e y > < a : V a l u e   i : t y p e = " M e a s u r e G r i d V i e w S t a t e I D i a g r a m L i n k E n d p o i n t " / > < / a : K e y V a l u e O f D i a g r a m O b j e c t K e y a n y T y p e z b w N T n L X > < a : K e y V a l u e O f D i a g r a m O b j e c t K e y a n y T y p e z b w N T n L X > < a : K e y > < K e y > L i n k s \ & l t ; C o l u m n s \ S u m   o f   B a t c h   t i m e & g t ; - & l t ; M e a s u r e s \ B a t c h   t i m e & g t ; \ M E A S U R E 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 L i n k s \ & l t ; C o l u m n s \ C o u n t   o f   D a t e   ( Y e a r ) & g t ; - & l t ; M e a s u r e s \ D a t e   ( Y e a r ) & g t ; < / K e y > < / a : K e y > < a : V a l u e   i : t y p e = " M e a s u r e G r i d V i e w S t a t e I D i a g r a m L i n k " / > < / a : K e y V a l u e O f D i a g r a m O b j e c t K e y a n y T y p e z b w N T n L X > < a : K e y V a l u e O f D i a g r a m O b j e c t K e y a n y T y p e z b w N T n L X > < a : K e y > < K e y > L i n k s \ & l t ; C o l u m n s \ C o u n t   o f   D a t e   ( Y e a r ) & g t ; - & l t ; M e a s u r e s \ D a t e   ( Y e a r ) & g t ; \ C O L U M N < / K e y > < / a : K e y > < a : V a l u e   i : t y p e = " M e a s u r e G r i d V i e w S t a t e I D i a g r a m L i n k E n d p o i n t " / > < / a : K e y V a l u e O f D i a g r a m O b j e c t K e y a n y T y p e z b w N T n L X > < a : K e y V a l u e O f D i a g r a m O b j e c t K e y a n y T y p e z b w N T n L X > < a : K e y > < K e y > L i n k s \ & l t ; C o l u m n s \ C o u n t   o f   D a t e   ( Y e a r ) & g t ; - & l t ; M e a s u r e s \ D a t e 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 T a g s \ T a b l e s \ & l t ; T a b l e s \ l i n e _ p r o d u c t i v i t y & g t ; < / K e y > < / D i a g r a m O b j e c t K e y > < D i a g r a m O b j e c t K e y > < K e y > D y n a m i c   T a g s \ T a b l e s \ & l t ; T a b l e s \ l i n e _ d o w n t i m e & g t ; < / K e y > < / D i a g r a m O b j e c t K e y > < D i a g r a m O b j e c t K e y > < K e y > D y n a m i c   T a g s \ T a b l e s \ & l t ; T a b l e s \ d o w n t i m e _ f a c t o r s & g t ; < / K e y > < / D i a g r a m O b j e c t K e y > < D i a g r a m O b j e c t K e y > < K e y > T a b l e s \ P r o d u c t s < / K e y > < / D i a g r a m O b j e c t K e y > < D i a g r a m O b j e c t K e y > < K e y > T a b l e s \ P r o d u c t s \ C o l u m n s \ P r o d u c t   I d < / K e y > < / D i a g r a m O b j e c t K e y > < D i a g r a m O b j e c t K e y > < K e y > T a b l e s \ P r o d u c t s \ C o l u m n s \ F l a v o r < / K e y > < / D i a g r a m O b j e c t K e y > < D i a g r a m O b j e c t K e y > < K e y > T a b l e s \ P r o d u c t s \ C o l u m n s \ S i z e < / K e y > < / D i a g r a m O b j e c t K e y > < D i a g r a m O b j e c t K e y > < K e y > T a b l e s \ P r o d u c t s \ C o l u m n s \ M i n   b a t c h   t i m e < / K e y > < / D i a g r a m O b j e c t K e y > < D i a g r a m O b j e c t K e y > < K e y > T a b l e s \ P r o d u c t s \ M e a s u r e s \ C o u n t   o f   P r o d u c t   I d < / K e y > < / D i a g r a m O b j e c t K e y > < D i a g r a m O b j e c t K e y > < K e y > T a b l e s \ P r o d u c t s \ C o u n t   o f   P r o d u c t   I d \ A d d i t i o n a l   I n f o \ I m p l i c i t   M e a s u r e < / K e y > < / D i a g r a m O b j e c t K e y > < D i a g r a m O b j e c t K e y > < K e y > T a b l e s \ P r o d u c t s \ M e a s u r e s \ S u m   o f   M i n   b a t c h   t i m e < / K e y > < / D i a g r a m O b j e c t K e y > < D i a g r a m O b j e c t K e y > < K e y > T a b l e s \ P r o d u c t s \ S u m   o f   M i n   b a t c h   t i m e \ A d d i t i o n a l   I n f o \ I m p l i c i t   M e a s u r e < / K e y > < / D i a g r a m O b j e c t K e y > < D i a g r a m O b j e c t K e y > < K e y > T a b l e s \ P r o d u c t s \ M e a s u r e s \ A v e r a g e   o f   M i n   b a t c h   t i m e < / K e y > < / D i a g r a m O b j e c t K e y > < D i a g r a m O b j e c t K e y > < K e y > T a b l e s \ P r o d u c t s \ A v e r a g e   o f   M i n   b a t c h   t i m e \ A d d i t i o n a l   I n f o \ I m p l i c i t   M e a s u r e < / K e y > < / D i a g r a m O b j e c t K e y > < D i a g r a m O b j e c t K e y > < K e y > T a b l e s \ l i n e _ p r o d u c t i v i t y < / K e y > < / D i a g r a m O b j e c t K e y > < D i a g r a m O b j e c t K e y > < K e y > T a b l e s \ l i n e _ p r o d u c t i v i t y \ C o l u m n s \ D a t e < / K e y > < / D i a g r a m O b j e c t K e y > < D i a g r a m O b j e c t K e y > < K e y > T a b l e s \ l i n e _ p r o d u c t i v i t y \ C o l u m n s \ P r o d u c t < / K e y > < / D i a g r a m O b j e c t K e y > < D i a g r a m O b j e c t K e y > < K e y > T a b l e s \ l i n e _ p r o d u c t i v i t y \ C o l u m n s \ B a t c h   I d < / K e y > < / D i a g r a m O b j e c t K e y > < D i a g r a m O b j e c t K e y > < K e y > T a b l e s \ l i n e _ p r o d u c t i v i t y \ C o l u m n s \ O p e r a t o r < / K e y > < / D i a g r a m O b j e c t K e y > < D i a g r a m O b j e c t K e y > < K e y > T a b l e s \ l i n e _ p r o d u c t i v i t y \ C o l u m n s \ S t a r t   T i m e < / K e y > < / D i a g r a m O b j e c t K e y > < D i a g r a m O b j e c t K e y > < K e y > T a b l e s \ l i n e _ p r o d u c t i v i t y \ C o l u m n s \ E n d   t i m e < / K e y > < / D i a g r a m O b j e c t K e y > < D i a g r a m O b j e c t K e y > < K e y > T a b l e s \ l i n e _ p r o d u c t i v i t y \ C o l u m n s \ B a t c h   t i m e < / K e y > < / D i a g r a m O b j e c t K e y > < D i a g r a m O b j e c t K e y > < K e y > T a b l e s \ l i n e _ p r o d u c t i v i t y \ C o l u m n s \ T o t a l   d o w n t i m e   i n   m i n < / K e y > < / D i a g r a m O b j e c t K e y > < D i a g r a m O b j e c t K e y > < K e y > T a b l e s \ l i n e _ p r o d u c t i v i t y \ C o l u m n s \ w o r k i n g   h o u r s   i n   h r s < / K e y > < / D i a g r a m O b j e c t K e y > < D i a g r a m O b j e c t K e y > < K e y > T a b l e s \ l i n e _ p r o d u c t i v i t y \ C o l u m n s \ s h i f t < / K e y > < / D i a g r a m O b j e c t K e y > < D i a g r a m O b j e c t K e y > < K e y > T a b l e s \ l i n e _ p r o d u c t i v i t y \ C o l u m n s \ w o r k i n g   h o u r s   o f   o p e r a t o r < / K e y > < / D i a g r a m O b j e c t K e y > < D i a g r a m O b j e c t K e y > < K e y > T a b l e s \ l i n e _ p r o d u c t i v i t y \ C o l u m n s \ D a t e   ( Y e a r ) < / K e y > < / D i a g r a m O b j e c t K e y > < D i a g r a m O b j e c t K e y > < K e y > T a b l e s \ l i n e _ p r o d u c t i v i t y \ C o l u m n s \ D a t e   ( Q u a r t e r ) < / K e y > < / D i a g r a m O b j e c t K e y > < D i a g r a m O b j e c t K e y > < K e y > T a b l e s \ l i n e _ p r o d u c t i v i t y \ C o l u m n s \ D a t e   ( M o n t h   I n d e x ) < / K e y > < / D i a g r a m O b j e c t K e y > < D i a g r a m O b j e c t K e y > < K e y > T a b l e s \ l i n e _ p r o d u c t i v i t y \ C o l u m n s \ D a t e   ( M o n t h ) < / K e y > < / D i a g r a m O b j e c t K e y > < D i a g r a m O b j e c t K e y > < K e y > T a b l e s \ l i n e _ p r o d u c t i v i t y \ C o l u m n s \ p r o d u c t i v e   t i m e < / K e y > < / D i a g r a m O b j e c t K e y > < D i a g r a m O b j e c t K e y > < K e y > T a b l e s \ l i n e _ p r o d u c t i v i t y \ C o l u m n s \ t o t a l   d o w n t i m e   i n   m i n   2 < / K e y > < / D i a g r a m O b j e c t K e y > < D i a g r a m O b j e c t K e y > < K e y > T a b l e s \ l i n e _ p r o d u c t i v i t y \ C o l u m n s \ t o t a l   d o w n t i m e   i n   h r s < / K e y > < / D i a g r a m O b j e c t K e y > < D i a g r a m O b j e c t K e y > < K e y > T a b l e s \ l i n e _ p r o d u c t i v i t y \ C o l u m n s \ t o t a l   d o w n t i m e   i n   h r 2 < / K e y > < / D i a g r a m O b j e c t K e y > < D i a g r a m O b j e c t K e y > < K e y > T a b l e s \ l i n e _ p r o d u c t i v i t y \ C o l u m n s \ w o r k i n g   h o u r s 3 < / K e y > < / D i a g r a m O b j e c t K e y > < D i a g r a m O b j e c t K e y > < K e y > T a b l e s \ l i n e _ p r o d u c t i v i t y \ M e a s u r e s \ S u m   o f   w o r k i n g   h o u r s   o f   o p e r a t o r < / K e y > < / D i a g r a m O b j e c t K e y > < D i a g r a m O b j e c t K e y > < K e y > T a b l e s \ l i n e _ p r o d u c t i v i t y \ S u m   o f   w o r k i n g   h o u r s   o f   o p e r a t o r \ A d d i t i o n a l   I n f o \ I m p l i c i t   M e a s u r e < / K e y > < / D i a g r a m O b j e c t K e y > < D i a g r a m O b j e c t K e y > < K e y > T a b l e s \ l i n e _ p r o d u c t i v i t y \ M e a s u r e s \ C o u n t   o f   w o r k i n g   h o u r s   i n   h r s   2 < / K e y > < / D i a g r a m O b j e c t K e y > < D i a g r a m O b j e c t K e y > < K e y > T a b l e s \ l i n e _ p r o d u c t i v i t y \ C o u n t   o f   w o r k i n g   h o u r s   i n   h r s   2 \ A d d i t i o n a l   I n f o \ I m p l i c i t   M e a s u r e < / K e y > < / D i a g r a m O b j e c t K e y > < D i a g r a m O b j e c t K e y > < K e y > T a b l e s \ l i n e _ p r o d u c t i v i t y \ M e a s u r e s \ C o u n t   o f   s h i f t < / K e y > < / D i a g r a m O b j e c t K e y > < D i a g r a m O b j e c t K e y > < K e y > T a b l e s \ l i n e _ p r o d u c t i v i t y \ C o u n t   o f   s h i f t \ A d d i t i o n a l   I n f o \ I m p l i c i t   M e a s u r e < / K e y > < / D i a g r a m O b j e c t K e y > < D i a g r a m O b j e c t K e y > < K e y > T a b l e s \ l i n e _ p r o d u c t i v i t y \ M e a s u r e s \ C o u n t   o f   D a t e < / K e y > < / D i a g r a m O b j e c t K e y > < D i a g r a m O b j e c t K e y > < K e y > T a b l e s \ l i n e _ p r o d u c t i v i t y \ C o u n t   o f   D a t e \ A d d i t i o n a l   I n f o \ I m p l i c i t   M e a s u r e < / K e y > < / D i a g r a m O b j e c t K e y > < D i a g r a m O b j e c t K e y > < K e y > T a b l e s \ l i n e _ p r o d u c t i v i t y \ M e a s u r e s \ C o u n t   o f   w o r k i n g   h o u r s   o f   o p e r a t o r < / K e y > < / D i a g r a m O b j e c t K e y > < D i a g r a m O b j e c t K e y > < K e y > T a b l e s \ l i n e _ p r o d u c t i v i t y \ C o u n t   o f   w o r k i n g   h o u r s   o f   o p e r a t o r \ A d d i t i o n a l   I n f o \ I m p l i c i t   M e a s u r e < / K e y > < / D i a g r a m O b j e c t K e y > < D i a g r a m O b j e c t K e y > < K e y > T a b l e s \ l i n e _ p r o d u c t i v i t y \ M e a s u r e s \ C o u n t   o f   O p e r a t o r < / K e y > < / D i a g r a m O b j e c t K e y > < D i a g r a m O b j e c t K e y > < K e y > T a b l e s \ l i n e _ p r o d u c t i v i t y \ C o u n t   o f   O p e r a t o r \ A d d i t i o n a l   I n f o \ I m p l i c i t   M e a s u r e < / K e y > < / D i a g r a m O b j e c t K e y > < D i a g r a m O b j e c t K e y > < K e y > T a b l e s \ l i n e _ p r o d u c t i v i t y \ M e a s u r e s \ S u m   o f   p r o d u c t i v e   t i m e < / K e y > < / D i a g r a m O b j e c t K e y > < D i a g r a m O b j e c t K e y > < K e y > T a b l e s \ l i n e _ p r o d u c t i v i t y \ S u m   o f   p r o d u c t i v e   t i m e \ A d d i t i o n a l   I n f o \ I m p l i c i t   M e a s u r e < / K e y > < / D i a g r a m O b j e c t K e y > < D i a g r a m O b j e c t K e y > < K e y > T a b l e s \ l i n e _ p r o d u c t i v i t y \ M e a s u r e s \ S u m   o f   w o r k i n g   h o u r s 3 < / K e y > < / D i a g r a m O b j e c t K e y > < D i a g r a m O b j e c t K e y > < K e y > T a b l e s \ l i n e _ p r o d u c t i v i t y \ S u m   o f   w o r k i n g   h o u r s 3 \ A d d i t i o n a l   I n f o \ I m p l i c i t   M e a s u r e < / K e y > < / D i a g r a m O b j e c t K e y > < D i a g r a m O b j e c t K e y > < K e y > T a b l e s \ l i n e _ p r o d u c t i v i t y \ M e a s u r e s \ S u m   o f   t o t a l   d o w n t i m e   i n   h r 2 < / K e y > < / D i a g r a m O b j e c t K e y > < D i a g r a m O b j e c t K e y > < K e y > T a b l e s \ l i n e _ p r o d u c t i v i t y \ S u m   o f   t o t a l   d o w n t i m e   i n   h r 2 \ A d d i t i o n a l   I n f o \ I m p l i c i t   M e a s u r e < / K e y > < / D i a g r a m O b j e c t K e y > < D i a g r a m O b j e c t K e y > < K e y > T a b l e s \ l i n e _ p r o d u c t i v i t y \ M e a s u r e s \ S u m   o f   B a t c h   t i m e < / K e y > < / D i a g r a m O b j e c t K e y > < D i a g r a m O b j e c t K e y > < K e y > T a b l e s \ l i n e _ p r o d u c t i v i t y \ S u m   o f   B a t c h   t i m e \ A d d i t i o n a l   I n f o \ I m p l i c i t   M e a s u r e < / K e y > < / D i a g r a m O b j e c t K e y > < D i a g r a m O b j e c t K e y > < K e y > T a b l e s \ l i n e _ p r o d u c t i v i t y \ M e a s u r e s \ C o u n t   o f   P r o d u c t < / K e y > < / D i a g r a m O b j e c t K e y > < D i a g r a m O b j e c t K e y > < K e y > T a b l e s \ l i n e _ p r o d u c t i v i t y \ C o u n t   o f   P r o d u c t \ A d d i t i o n a l   I n f o \ I m p l i c i t   M e a s u r e < / K e y > < / D i a g r a m O b j e c t K e y > < D i a g r a m O b j e c t K e y > < K e y > T a b l e s \ l i n e _ p r o d u c t i v i t y \ M e a s u r e s \ C o u n t   o f   D a t e   ( Y e a r ) < / K e y > < / D i a g r a m O b j e c t K e y > < D i a g r a m O b j e c t K e y > < K e y > T a b l e s \ l i n e _ p r o d u c t i v i t y \ C o u n t   o f   D a t e   ( Y e a r ) \ A d d i t i o n a l   I n f o \ I m p l i c i t   M e a s u r e < / K e y > < / D i a g r a m O b j e c t K e y > < D i a g r a m O b j e c t K e y > < K e y > T a b l e s \ l i n e _ d o w n t i m e < / K e y > < / D i a g r a m O b j e c t K e y > < D i a g r a m O b j e c t K e y > < K e y > T a b l e s \ l i n e _ d o w n t i m e \ C o l u m n s \ B a t c h   I D < / K e y > < / D i a g r a m O b j e c t K e y > < D i a g r a m O b j e c t K e y > < K e y > T a b l e s \ l i n e _ d o w n t i m e \ C o l u m n s \ E m e r g e n c y   s t o p < / K e y > < / D i a g r a m O b j e c t K e y > < D i a g r a m O b j e c t K e y > < K e y > T a b l e s \ l i n e _ d o w n t i m e \ C o l u m n s \ B a t c h   c h a n g e < / K e y > < / D i a g r a m O b j e c t K e y > < D i a g r a m O b j e c t K e y > < K e y > T a b l e s \ l i n e _ d o w n t i m e \ C o l u m n s \ L a b e l i n g   e r r o r < / K e y > < / D i a g r a m O b j e c t K e y > < D i a g r a m O b j e c t K e y > < K e y > T a b l e s \ l i n e _ d o w n t i m e \ C o l u m n s \ I n v e n t o r y   s h o r t a g e < / K e y > < / D i a g r a m O b j e c t K e y > < D i a g r a m O b j e c t K e y > < K e y > T a b l e s \ l i n e _ d o w n t i m e \ C o l u m n s \ P r o d u c t   s p i l l < / K e y > < / D i a g r a m O b j e c t K e y > < D i a g r a m O b j e c t K e y > < K e y > T a b l e s \ l i n e _ d o w n t i m e \ C o l u m n s \ M a c h i n e   a d j u s t m e n t < / K e y > < / D i a g r a m O b j e c t K e y > < D i a g r a m O b j e c t K e y > < K e y > T a b l e s \ l i n e _ d o w n t i m e \ C o l u m n s \ M a c h i n e   f a i l u r e < / K e y > < / D i a g r a m O b j e c t K e y > < D i a g r a m O b j e c t K e y > < K e y > T a b l e s \ l i n e _ d o w n t i m e \ C o l u m n s \ B a t c h   c o d i n g   e r r o r < / K e y > < / D i a g r a m O b j e c t K e y > < D i a g r a m O b j e c t K e y > < K e y > T a b l e s \ l i n e _ d o w n t i m e \ C o l u m n s \ C o n v e y o r   b e l t   j a m < / K e y > < / D i a g r a m O b j e c t K e y > < D i a g r a m O b j e c t K e y > < K e y > T a b l e s \ l i n e _ d o w n t i m e \ C o l u m n s \ C a l i b r a t i o n   e r r o r < / K e y > < / D i a g r a m O b j e c t K e y > < D i a g r a m O b j e c t K e y > < K e y > T a b l e s \ l i n e _ d o w n t i m e \ C o l u m n s \ L a b e l   s w i t c h < / K e y > < / D i a g r a m O b j e c t K e y > < D i a g r a m O b j e c t K e y > < K e y > T a b l e s \ l i n e _ d o w n t i m e \ C o l u m n s \ O t h e r < / K e y > < / D i a g r a m O b j e c t K e y > < D i a g r a m O b j e c t K e y > < K e y > T a b l e s \ l i n e _ d o w n t i m e \ C o l u m n s \ T o t a l   D o w n t i m e   H r < / K e y > < / D i a g r a m O b j e c t K e y > < D i a g r a m O b j e c t K e y > < K e y > T a b l e s \ l i n e _ d o w n t i m e \ C o l u m n s \ T o t a l   H u m a n   E r r o r   D o w n t i m e   H r < / K e y > < / D i a g r a m O b j e c t K e y > < D i a g r a m O b j e c t K e y > < K e y > T a b l e s \ l i n e _ d o w n t i m e \ C o l u m n s \ T o t a l   N o n - H u m a n   E r r o r   D o w n t i m e   H r < / K e y > < / D i a g r a m O b j e c t K e y > < D i a g r a m O b j e c t K e y > < K e y > T a b l e s \ l i n e _ d o w n t i m e \ C o l u m n s \ t o t a l   d o w n t i m e   i n   m i n s < / K e y > < / D i a g r a m O b j e c t K e y > < D i a g r a m O b j e c t K e y > < K e y > T a b l e s \ l i n e _ d o w n t i m e \ M e a s u r e s \ S u m   o f   T o t a l   D o w n t i m e   H r < / K e y > < / D i a g r a m O b j e c t K e y > < D i a g r a m O b j e c t K e y > < K e y > T a b l e s \ l i n e _ d o w n t i m e \ S u m   o f   T o t a l   D o w n t i m e   H r \ A d d i t i o n a l   I n f o \ I m p l i c i t   M e a s u r e < / K e y > < / D i a g r a m O b j e c t K e y > < D i a g r a m O b j e c t K e y > < K e y > T a b l e s \ l i n e _ d o w n t i m e \ M e a s u r e s \ S u m   o f   T o t a l   H u m a n   E r r o r   D o w n t i m e   H r < / K e y > < / D i a g r a m O b j e c t K e y > < D i a g r a m O b j e c t K e y > < K e y > T a b l e s \ l i n e _ d o w n t i m e \ S u m   o f   T o t a l   H u m a n   E r r o r   D o w n t i m e   H r \ A d d i t i o n a l   I n f o \ I m p l i c i t   M e a s u r e < / K e y > < / D i a g r a m O b j e c t K e y > < D i a g r a m O b j e c t K e y > < K e y > T a b l e s \ l i n e _ d o w n t i m e \ M e a s u r e s \ S u m   o f   T o t a l   N o n - H u m a n   E r r o r   D o w n t i m e   H r < / K e y > < / D i a g r a m O b j e c t K e y > < D i a g r a m O b j e c t K e y > < K e y > T a b l e s \ l i n e _ d o w n t i m e \ S u m   o f   T o t a l   N o n - H u m a n   E r r o r   D o w n t i m e   H r \ A d d i t i o n a l   I n f o \ I m p l i c i t   M e a s u r e < / K e y > < / D i a g r a m O b j e c t K e y > < D i a g r a m O b j e c t K e y > < K e y > T a b l e s \ l i n e _ d o w n t i m e \ M e a s u r e s \ S u m   o f   E m e r g e n c y   s t o p < / K e y > < / D i a g r a m O b j e c t K e y > < D i a g r a m O b j e c t K e y > < K e y > T a b l e s \ l i n e _ d o w n t i m e \ S u m   o f   E m e r g e n c y   s t o p \ A d d i t i o n a l   I n f o \ I m p l i c i t   M e a s u r e < / K e y > < / D i a g r a m O b j e c t K e y > < D i a g r a m O b j e c t K e y > < K e y > T a b l e s \ l i n e _ d o w n t i m e \ M e a s u r e s \ S u m   o f   B a t c h   c h a n g e < / K e y > < / D i a g r a m O b j e c t K e y > < D i a g r a m O b j e c t K e y > < K e y > T a b l e s \ l i n e _ d o w n t i m e \ S u m   o f   B a t c h   c h a n g e \ A d d i t i o n a l   I n f o \ I m p l i c i t   M e a s u r e < / K e y > < / D i a g r a m O b j e c t K e y > < D i a g r a m O b j e c t K e y > < K e y > T a b l e s \ l i n e _ d o w n t i m e \ M e a s u r e s \ S u m   o f   L a b e l i n g   e r r o r < / K e y > < / D i a g r a m O b j e c t K e y > < D i a g r a m O b j e c t K e y > < K e y > T a b l e s \ l i n e _ d o w n t i m e \ S u m   o f   L a b e l i n g   e r r o r \ A d d i t i o n a l   I n f o \ I m p l i c i t   M e a s u r e < / K e y > < / D i a g r a m O b j e c t K e y > < D i a g r a m O b j e c t K e y > < K e y > T a b l e s \ l i n e _ d o w n t i m e \ M e a s u r e s \ S u m   o f   I n v e n t o r y   s h o r t a g e < / K e y > < / D i a g r a m O b j e c t K e y > < D i a g r a m O b j e c t K e y > < K e y > T a b l e s \ l i n e _ d o w n t i m e \ S u m   o f   I n v e n t o r y   s h o r t a g e \ A d d i t i o n a l   I n f o \ I m p l i c i t   M e a s u r e < / K e y > < / D i a g r a m O b j e c t K e y > < D i a g r a m O b j e c t K e y > < K e y > T a b l e s \ l i n e _ d o w n t i m e \ M e a s u r e s \ S u m   o f   P r o d u c t   s p i l l < / K e y > < / D i a g r a m O b j e c t K e y > < D i a g r a m O b j e c t K e y > < K e y > T a b l e s \ l i n e _ d o w n t i m e \ S u m   o f   P r o d u c t   s p i l l \ A d d i t i o n a l   I n f o \ I m p l i c i t   M e a s u r e < / K e y > < / D i a g r a m O b j e c t K e y > < D i a g r a m O b j e c t K e y > < K e y > T a b l e s \ l i n e _ d o w n t i m e \ M e a s u r e s \ S u m   o f   M a c h i n e   a d j u s t m e n t < / K e y > < / D i a g r a m O b j e c t K e y > < D i a g r a m O b j e c t K e y > < K e y > T a b l e s \ l i n e _ d o w n t i m e \ S u m   o f   M a c h i n e   a d j u s t m e n t \ A d d i t i o n a l   I n f o \ I m p l i c i t   M e a s u r e < / K e y > < / D i a g r a m O b j e c t K e y > < D i a g r a m O b j e c t K e y > < K e y > T a b l e s \ l i n e _ d o w n t i m e \ M e a s u r e s \ S u m   o f   M a c h i n e   f a i l u r e < / K e y > < / D i a g r a m O b j e c t K e y > < D i a g r a m O b j e c t K e y > < K e y > T a b l e s \ l i n e _ d o w n t i m e \ S u m   o f   M a c h i n e   f a i l u r e \ A d d i t i o n a l   I n f o \ I m p l i c i t   M e a s u r e < / K e y > < / D i a g r a m O b j e c t K e y > < D i a g r a m O b j e c t K e y > < K e y > T a b l e s \ l i n e _ d o w n t i m e \ M e a s u r e s \ S u m   o f   B a t c h   c o d i n g   e r r o r < / K e y > < / D i a g r a m O b j e c t K e y > < D i a g r a m O b j e c t K e y > < K e y > T a b l e s \ l i n e _ d o w n t i m e \ S u m   o f   B a t c h   c o d i n g   e r r o r \ A d d i t i o n a l   I n f o \ I m p l i c i t   M e a s u r e < / K e y > < / D i a g r a m O b j e c t K e y > < D i a g r a m O b j e c t K e y > < K e y > T a b l e s \ l i n e _ d o w n t i m e \ M e a s u r e s \ S u m   o f   C o n v e y o r   b e l t   j a m < / K e y > < / D i a g r a m O b j e c t K e y > < D i a g r a m O b j e c t K e y > < K e y > T a b l e s \ l i n e _ d o w n t i m e \ S u m   o f   C o n v e y o r   b e l t   j a m \ A d d i t i o n a l   I n f o \ I m p l i c i t   M e a s u r e < / K e y > < / D i a g r a m O b j e c t K e y > < D i a g r a m O b j e c t K e y > < K e y > T a b l e s \ l i n e _ d o w n t i m e \ M e a s u r e s \ S u m   o f   C a l i b r a t i o n   e r r o r < / K e y > < / D i a g r a m O b j e c t K e y > < D i a g r a m O b j e c t K e y > < K e y > T a b l e s \ l i n e _ d o w n t i m e \ S u m   o f   C a l i b r a t i o n   e r r o r \ A d d i t i o n a l   I n f o \ I m p l i c i t   M e a s u r e < / K e y > < / D i a g r a m O b j e c t K e y > < D i a g r a m O b j e c t K e y > < K e y > T a b l e s \ l i n e _ d o w n t i m e \ M e a s u r e s \ S u m   o f   L a b e l   s w i t c h < / K e y > < / D i a g r a m O b j e c t K e y > < D i a g r a m O b j e c t K e y > < K e y > T a b l e s \ l i n e _ d o w n t i m e \ S u m   o f   L a b e l   s w i t c h \ A d d i t i o n a l   I n f o \ I m p l i c i t   M e a s u r e < / K e y > < / D i a g r a m O b j e c t K e y > < D i a g r a m O b j e c t K e y > < K e y > T a b l e s \ l i n e _ d o w n t i m e \ M e a s u r e s \ S u m   o f   O t h e r < / K e y > < / D i a g r a m O b j e c t K e y > < D i a g r a m O b j e c t K e y > < K e y > T a b l e s \ l i n e _ d o w n t i m e \ S u m   o f   O t h e r \ A d d i t i o n a l   I n f o \ I m p l i c i t   M e a s u r e < / K e y > < / D i a g r a m O b j e c t K e y > < D i a g r a m O b j e c t K e y > < K e y > T a b l e s \ d o w n t i m e _ f a c t o r s < / K e y > < / D i a g r a m O b j e c t K e y > < D i a g r a m O b j e c t K e y > < K e y > T a b l e s \ d o w n t i m e _ f a c t o r s \ C o l u m n s \ F a c t o r < / K e y > < / D i a g r a m O b j e c t K e y > < D i a g r a m O b j e c t K e y > < K e y > T a b l e s \ d o w n t i m e _ f a c t o r s \ C o l u m n s \ D e s c r i p t i o n < / K e y > < / D i a g r a m O b j e c t K e y > < D i a g r a m O b j e c t K e y > < K e y > T a b l e s \ d o w n t i m e _ f a c t o r s \ C o l u m n s \ O p e r a t o r   E r r o r < / K e y > < / D i a g r a m O b j e c t K e y > < D i a g r a m O b j e c t K e y > < K e y > T a b l e s \ d o w n t i m e _ f a c t o r s \ M e a s u r e s \ C o u n t   o f   O p e r a t o r   E r r o r < / K e y > < / D i a g r a m O b j e c t K e y > < D i a g r a m O b j e c t K e y > < K e y > T a b l e s \ d o w n t i m e _ f a c t o r s \ C o u n t   o f   O p e r a t o r   E r r o r \ A d d i t i o n a l   I n f o \ I m p l i c i t   M e a s u r e < / K e y > < / D i a g r a m O b j e c t K e y > < D i a g r a m O b j e c t K e y > < K e y > R e l a t i o n s h i p s \ & l t ; T a b l e s \ l i n e _ p r o d u c t i v i t y \ C o l u m n s \ P r o d u c t & g t ; - & l t ; T a b l e s \ P r o d u c t s \ C o l u m n s \ P r o d u c t   I d & g t ; < / K e y > < / D i a g r a m O b j e c t K e y > < D i a g r a m O b j e c t K e y > < K e y > R e l a t i o n s h i p s \ & l t ; T a b l e s \ l i n e _ p r o d u c t i v i t y \ C o l u m n s \ P r o d u c t & g t ; - & l t ; T a b l e s \ P r o d u c t s \ C o l u m n s \ P r o d u c t   I d & g t ; \ F K < / K e y > < / D i a g r a m O b j e c t K e y > < D i a g r a m O b j e c t K e y > < K e y > R e l a t i o n s h i p s \ & l t ; T a b l e s \ l i n e _ p r o d u c t i v i t y \ C o l u m n s \ P r o d u c t & g t ; - & l t ; T a b l e s \ P r o d u c t s \ C o l u m n s \ P r o d u c t   I d & g t ; \ P K < / K e y > < / D i a g r a m O b j e c t K e y > < D i a g r a m O b j e c t K e y > < K e y > R e l a t i o n s h i p s \ & l t ; T a b l e s \ l i n e _ p r o d u c t i v i t y \ C o l u m n s \ P r o d u c t & g t ; - & l t ; T a b l e s \ P r o d u c t s \ C o l u m n s \ P r o d u c t   I d & g t ; \ C r o s s F i l t e r < / K e y > < / D i a g r a m O b j e c t K e y > < D i a g r a m O b j e c t K e y > < K e y > R e l a t i o n s h i p s \ & l t ; T a b l e s \ l i n e _ d o w n t i m e \ C o l u m n s \ B a t c h   I D & g t ; - & l t ; T a b l e s \ l i n e _ p r o d u c t i v i t y \ C o l u m n s \ B a t c h   I d & g t ; < / K e y > < / D i a g r a m O b j e c t K e y > < D i a g r a m O b j e c t K e y > < K e y > R e l a t i o n s h i p s \ & l t ; T a b l e s \ l i n e _ d o w n t i m e \ C o l u m n s \ B a t c h   I D & g t ; - & l t ; T a b l e s \ l i n e _ p r o d u c t i v i t y \ C o l u m n s \ B a t c h   I d & g t ; \ F K < / K e y > < / D i a g r a m O b j e c t K e y > < D i a g r a m O b j e c t K e y > < K e y > R e l a t i o n s h i p s \ & l t ; T a b l e s \ l i n e _ d o w n t i m e \ C o l u m n s \ B a t c h   I D & g t ; - & l t ; T a b l e s \ l i n e _ p r o d u c t i v i t y \ C o l u m n s \ B a t c h   I d & g t ; \ P K < / K e y > < / D i a g r a m O b j e c t K e y > < D i a g r a m O b j e c t K e y > < K e y > R e l a t i o n s h i p s \ & l t ; T a b l e s \ l i n e _ d o w n t i m e \ C o l u m n s \ B a t c h   I D & g t ; - & l t ; T a b l e s \ l i n e _ p r o d u c t i v i t y \ C o l u m n s \ B a t c h   I d & g t ; \ C r o s s F i l t e r < / K e y > < / D i a g r a m O b j e c t K e y > < / A l l K e y s > < S e l e c t e d K e y s > < D i a g r a m O b j e c t K e y > < K e y > R e l a t i o n s h i p s \ & l t ; T a b l e s \ l i n e _ d o w n t i m e \ C o l u m n s \ B a t c h   I D & g t ; - & l t ; T a b l e s \ l i n e _ p r o d u c t i v i t y \ C o l u m n s \ B a t c h 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 T a g s \ T a b l e s \ & l t ; T a b l e s \ l i n e _ p r o d u c t i v i t y & g t ; < / K e y > < / a : K e y > < a : V a l u e   i : t y p e = " D i a g r a m D i s p l a y T a g V i e w S t a t e " > < I s N o t F i l t e r e d O u t > t r u e < / I s N o t F i l t e r e d O u t > < / a : V a l u e > < / a : K e y V a l u e O f D i a g r a m O b j e c t K e y a n y T y p e z b w N T n L X > < a : K e y V a l u e O f D i a g r a m O b j e c t K e y a n y T y p e z b w N T n L X > < a : K e y > < K e y > D y n a m i c   T a g s \ T a b l e s \ & l t ; T a b l e s \ l i n e _ d o w n t i m e & g t ; < / K e y > < / a : K e y > < a : V a l u e   i : t y p e = " D i a g r a m D i s p l a y T a g V i e w S t a t e " > < I s N o t F i l t e r e d O u t > t r u e < / I s N o t F i l t e r e d O u t > < / a : V a l u e > < / a : K e y V a l u e O f D i a g r a m O b j e c t K e y a n y T y p e z b w N T n L X > < a : K e y V a l u e O f D i a g r a m O b j e c t K e y a n y T y p e z b w N T n L X > < a : K e y > < K e y > D y n a m i c   T a g s \ T a b l e s \ & l t ; T a b l e s \ d o w n t i m e _ f a c t o r s & g t ; < / K e y > < / a : K e y > < a : V a l u e   i : t y p e = " D i a g r a m D i s p l a y T a g V i e w S t a t e " > < I s N o t F i l t e r e d O u t > t r u e < / I s N o t F i l t e r e d O u t > < / a : V a l u e > < / a : K e y V a l u e O f D i a g r a m O b j e c t K e y a n y T y p e z b w N T n L X > < a : K e y V a l u e O f D i a g r a m O b j e c t K e y a n y T y p e z b w N T n L X > < a : K e y > < K e y > T a b l e s \ P r o d u c t s < / K e y > < / a : K e y > < a : V a l u e   i : t y p e = " D i a g r a m D i s p l a y N o d e V i e w S t a t e " > < H e i g h t > 3 1 1 . 8 < / H e i g h t > < I s E x p a n d e d > t r u e < / I s E x p a n d e d > < L a y e d O u t > t r u e < / L a y e d O u t > < T o p > 6 3 . 4 0 0 0 0 0 0 0 0 0 0 0 0 6 3 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 T a b l e s \ P r o d u c t s \ C o l u m n s \ F l a v o r 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 T a b l e s \ P r o d u c t s \ C o l u m n s \ M i n   b a t c h   t i m e < / 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 T a b l e s \ P r o d u c t s \ M e a s u r e s \ S u m   o f   M i n   b a t c h   t i m e < / K e y > < / a : K e y > < a : V a l u e   i : t y p e = " D i a g r a m D i s p l a y N o d e V i e w S t a t e " > < H e i g h t > 1 5 0 < / H e i g h t > < I s E x p a n d e d > t r u e < / I s E x p a n d e d > < W i d t h > 2 0 0 < / W i d t h > < / a : V a l u e > < / a : K e y V a l u e O f D i a g r a m O b j e c t K e y a n y T y p e z b w N T n L X > < a : K e y V a l u e O f D i a g r a m O b j e c t K e y a n y T y p e z b w N T n L X > < a : K e y > < K e y > T a b l e s \ P r o d u c t s \ S u m   o f   M i n   b a t c h   t i m e \ A d d i t i o n a l   I n f o \ I m p l i c i t   M e a s u r e < / K e y > < / a : K e y > < a : V a l u e   i : t y p e = " D i a g r a m D i s p l a y V i e w S t a t e I D i a g r a m T a g A d d i t i o n a l I n f o " / > < / a : K e y V a l u e O f D i a g r a m O b j e c t K e y a n y T y p e z b w N T n L X > < a : K e y V a l u e O f D i a g r a m O b j e c t K e y a n y T y p e z b w N T n L X > < a : K e y > < K e y > T a b l e s \ P r o d u c t s \ M e a s u r e s \ A v e r a g e   o f   M i n   b a t c h   t i m e < / K e y > < / a : K e y > < a : V a l u e   i : t y p e = " D i a g r a m D i s p l a y N o d e V i e w S t a t e " > < H e i g h t > 1 5 0 < / H e i g h t > < I s E x p a n d e d > t r u e < / I s E x p a n d e d > < W i d t h > 2 0 0 < / W i d t h > < / a : V a l u e > < / a : K e y V a l u e O f D i a g r a m O b j e c t K e y a n y T y p e z b w N T n L X > < a : K e y V a l u e O f D i a g r a m O b j e c t K e y a n y T y p e z b w N T n L X > < a : K e y > < K e y > T a b l e s \ P r o d u c t s \ A v e r a g e   o f   M i n   b a t c h   t i m e \ A d d i t i o n a l   I n f o \ I m p l i c i t   M e a s u r e < / K e y > < / a : K e y > < a : V a l u e   i : t y p e = " D i a g r a m D i s p l a y V i e w S t a t e I D i a g r a m T a g A d d i t i o n a l I n f o " / > < / a : K e y V a l u e O f D i a g r a m O b j e c t K e y a n y T y p e z b w N T n L X > < a : K e y V a l u e O f D i a g r a m O b j e c t K e y a n y T y p e z b w N T n L X > < a : K e y > < K e y > T a b l e s \ l i n e _ p r o d u c t i v i t y < / K e y > < / a : K e y > < a : V a l u e   i : t y p e = " D i a g r a m D i s p l a y N o d e V i e w S t a t e " > < H e i g h t > 4 0 6 < / H e i g h t > < I s E x p a n d e d > t r u e < / I s E x p a n d e d > < L a y e d O u t > t r u e < / L a y e d O u t > < L e f t > 4 1 1 . 4 9 6 1 8 9 4 3 2 3 3 4 1 8 < / L e f t > < T a b I n d e x > 1 < / T a b I n d e x > < W i d t h > 2 0 0 < / W i d t h > < / a : V a l u e > < / a : K e y V a l u e O f D i a g r a m O b j e c t K e y a n y T y p e z b w N T n L X > < a : K e y V a l u e O f D i a g r a m O b j e c t K e y a n y T y p e z b w N T n L X > < a : K e y > < K e y > T a b l e s \ l i n e _ p r o d u c t i v i t y \ C o l u m n s \ D a t e < / K e y > < / a : K e y > < a : V a l u e   i : t y p e = " D i a g r a m D i s p l a y N o d e V i e w S t a t e " > < H e i g h t > 1 5 0 < / H e i g h t > < I s E x p a n d e d > t r u e < / I s E x p a n d e d > < W i d t h > 2 0 0 < / W i d t h > < / a : V a l u e > < / a : K e y V a l u e O f D i a g r a m O b j e c t K e y a n y T y p e z b w N T n L X > < a : K e y V a l u e O f D i a g r a m O b j e c t K e y a n y T y p e z b w N T n L X > < a : K e y > < K e y > T a b l e s \ l i n e _ p r o d u c t i v i t y \ C o l u m n s \ P r o d u c t < / K e y > < / a : K e y > < a : V a l u e   i : t y p e = " D i a g r a m D i s p l a y N o d e V i e w S t a t e " > < H e i g h t > 1 5 0 < / H e i g h t > < I s E x p a n d e d > t r u e < / I s E x p a n d e d > < W i d t h > 2 0 0 < / W i d t h > < / a : V a l u e > < / a : K e y V a l u e O f D i a g r a m O b j e c t K e y a n y T y p e z b w N T n L X > < a : K e y V a l u e O f D i a g r a m O b j e c t K e y a n y T y p e z b w N T n L X > < a : K e y > < K e y > T a b l e s \ l i n e _ p r o d u c t i v i t y \ C o l u m n s \ B a t c h   I d < / K e y > < / a : K e y > < a : V a l u e   i : t y p e = " D i a g r a m D i s p l a y N o d e V i e w S t a t e " > < H e i g h t > 1 5 0 < / H e i g h t > < I s E x p a n d e d > t r u e < / I s E x p a n d e d > < W i d t h > 2 0 0 < / W i d t h > < / a : V a l u e > < / a : K e y V a l u e O f D i a g r a m O b j e c t K e y a n y T y p e z b w N T n L X > < a : K e y V a l u e O f D i a g r a m O b j e c t K e y a n y T y p e z b w N T n L X > < a : K e y > < K e y > T a b l e s \ l i n e _ p r o d u c t i v i t y \ C o l u m n s \ O p e r a t o r < / K e y > < / a : K e y > < a : V a l u e   i : t y p e = " D i a g r a m D i s p l a y N o d e V i e w S t a t e " > < H e i g h t > 1 5 0 < / H e i g h t > < I s E x p a n d e d > t r u e < / I s E x p a n d e d > < W i d t h > 2 0 0 < / W i d t h > < / a : V a l u e > < / a : K e y V a l u e O f D i a g r a m O b j e c t K e y a n y T y p e z b w N T n L X > < a : K e y V a l u e O f D i a g r a m O b j e c t K e y a n y T y p e z b w N T n L X > < a : K e y > < K e y > T a b l e s \ l i n e _ p r o d u c t i v i t y \ C o l u m n s \ S t a r t   T i m e < / K e y > < / a : K e y > < a : V a l u e   i : t y p e = " D i a g r a m D i s p l a y N o d e V i e w S t a t e " > < H e i g h t > 1 5 0 < / H e i g h t > < I s E x p a n d e d > t r u e < / I s E x p a n d e d > < W i d t h > 2 0 0 < / W i d t h > < / a : V a l u e > < / a : K e y V a l u e O f D i a g r a m O b j e c t K e y a n y T y p e z b w N T n L X > < a : K e y V a l u e O f D i a g r a m O b j e c t K e y a n y T y p e z b w N T n L X > < a : K e y > < K e y > T a b l e s \ l i n e _ p r o d u c t i v i t y \ C o l u m n s \ E n d   t i m e < / K e y > < / a : K e y > < a : V a l u e   i : t y p e = " D i a g r a m D i s p l a y N o d e V i e w S t a t e " > < H e i g h t > 1 5 0 < / H e i g h t > < I s E x p a n d e d > t r u e < / I s E x p a n d e d > < W i d t h > 2 0 0 < / W i d t h > < / a : V a l u e > < / a : K e y V a l u e O f D i a g r a m O b j e c t K e y a n y T y p e z b w N T n L X > < a : K e y V a l u e O f D i a g r a m O b j e c t K e y a n y T y p e z b w N T n L X > < a : K e y > < K e y > T a b l e s \ l i n e _ p r o d u c t i v i t y \ C o l u m n s \ B a t c h   t i m e < / K e y > < / a : K e y > < a : V a l u e   i : t y p e = " D i a g r a m D i s p l a y N o d e V i e w S t a t e " > < H e i g h t > 1 5 0 < / H e i g h t > < I s E x p a n d e d > t r u e < / I s E x p a n d e d > < W i d t h > 2 0 0 < / W i d t h > < / a : V a l u e > < / a : K e y V a l u e O f D i a g r a m O b j e c t K e y a n y T y p e z b w N T n L X > < a : K e y V a l u e O f D i a g r a m O b j e c t K e y a n y T y p e z b w N T n L X > < a : K e y > < K e y > T a b l e s \ l i n e _ p r o d u c t i v i t y \ C o l u m n s \ T o t a l   d o w n t i m e   i n   m i n < / K e y > < / a : K e y > < a : V a l u e   i : t y p e = " D i a g r a m D i s p l a y N o d e V i e w S t a t e " > < H e i g h t > 1 5 0 < / H e i g h t > < I s E x p a n d e d > t r u e < / I s E x p a n d e d > < W i d t h > 2 0 0 < / W i d t h > < / a : V a l u e > < / a : K e y V a l u e O f D i a g r a m O b j e c t K e y a n y T y p e z b w N T n L X > < a : K e y V a l u e O f D i a g r a m O b j e c t K e y a n y T y p e z b w N T n L X > < a : K e y > < K e y > T a b l e s \ l i n e _ p r o d u c t i v i t y \ C o l u m n s \ w o r k i n g   h o u r s   i n   h r s < / K e y > < / a : K e y > < a : V a l u e   i : t y p e = " D i a g r a m D i s p l a y N o d e V i e w S t a t e " > < H e i g h t > 1 5 0 < / H e i g h t > < I s E x p a n d e d > t r u e < / I s E x p a n d e d > < W i d t h > 2 0 0 < / W i d t h > < / a : V a l u e > < / a : K e y V a l u e O f D i a g r a m O b j e c t K e y a n y T y p e z b w N T n L X > < a : K e y V a l u e O f D i a g r a m O b j e c t K e y a n y T y p e z b w N T n L X > < a : K e y > < K e y > T a b l e s \ l i n e _ p r o d u c t i v i t y \ C o l u m n s \ s h i f t < / K e y > < / a : K e y > < a : V a l u e   i : t y p e = " D i a g r a m D i s p l a y N o d e V i e w S t a t e " > < H e i g h t > 1 5 0 < / H e i g h t > < I s E x p a n d e d > t r u e < / I s E x p a n d e d > < W i d t h > 2 0 0 < / W i d t h > < / a : V a l u e > < / a : K e y V a l u e O f D i a g r a m O b j e c t K e y a n y T y p e z b w N T n L X > < a : K e y V a l u e O f D i a g r a m O b j e c t K e y a n y T y p e z b w N T n L X > < a : K e y > < K e y > T a b l e s \ l i n e _ p r o d u c t i v i t y \ C o l u m n s \ w o r k i n g   h o u r s   o f   o p e r a t o r < / K e y > < / a : K e y > < a : V a l u e   i : t y p e = " D i a g r a m D i s p l a y N o d e V i e w S t a t e " > < H e i g h t > 1 5 0 < / H e i g h t > < I s E x p a n d e d > t r u e < / I s E x p a n d e d > < W i d t h > 2 0 0 < / W i d t h > < / a : V a l u e > < / a : K e y V a l u e O f D i a g r a m O b j e c t K e y a n y T y p e z b w N T n L X > < a : K e y V a l u e O f D i a g r a m O b j e c t K e y a n y T y p e z b w N T n L X > < a : K e y > < K e y > T a b l e s \ l i n e _ p r o d u c t i v i t y \ C o l u m n s \ D a t e   ( Y e a r ) < / K e y > < / a : K e y > < a : V a l u e   i : t y p e = " D i a g r a m D i s p l a y N o d e V i e w S t a t e " > < H e i g h t > 1 5 0 < / H e i g h t > < I s E x p a n d e d > t r u e < / I s E x p a n d e d > < W i d t h > 2 0 0 < / W i d t h > < / a : V a l u e > < / a : K e y V a l u e O f D i a g r a m O b j e c t K e y a n y T y p e z b w N T n L X > < a : K e y V a l u e O f D i a g r a m O b j e c t K e y a n y T y p e z b w N T n L X > < a : K e y > < K e y > T a b l e s \ l i n e _ p r o d u c t i v i t y \ C o l u m n s \ D a t e   ( Q u a r t e r ) < / K e y > < / a : K e y > < a : V a l u e   i : t y p e = " D i a g r a m D i s p l a y N o d e V i e w S t a t e " > < H e i g h t > 1 5 0 < / H e i g h t > < I s E x p a n d e d > t r u e < / I s E x p a n d e d > < W i d t h > 2 0 0 < / W i d t h > < / a : V a l u e > < / a : K e y V a l u e O f D i a g r a m O b j e c t K e y a n y T y p e z b w N T n L X > < a : K e y V a l u e O f D i a g r a m O b j e c t K e y a n y T y p e z b w N T n L X > < a : K e y > < K e y > T a b l e s \ l i n e _ p r o d u c t i v i t y \ C o l u m n s \ D a t e   ( M o n t h   I n d e x ) < / K e y > < / a : K e y > < a : V a l u e   i : t y p e = " D i a g r a m D i s p l a y N o d e V i e w S t a t e " > < H e i g h t > 1 5 0 < / H e i g h t > < I s E x p a n d e d > t r u e < / I s E x p a n d e d > < W i d t h > 2 0 0 < / W i d t h > < / a : V a l u e > < / a : K e y V a l u e O f D i a g r a m O b j e c t K e y a n y T y p e z b w N T n L X > < a : K e y V a l u e O f D i a g r a m O b j e c t K e y a n y T y p e z b w N T n L X > < a : K e y > < K e y > T a b l e s \ l i n e _ p r o d u c t i v i t y \ C o l u m n s \ D a t e   ( M o n t h ) < / K e y > < / a : K e y > < a : V a l u e   i : t y p e = " D i a g r a m D i s p l a y N o d e V i e w S t a t e " > < H e i g h t > 1 5 0 < / H e i g h t > < I s E x p a n d e d > t r u e < / I s E x p a n d e d > < W i d t h > 2 0 0 < / W i d t h > < / a : V a l u e > < / a : K e y V a l u e O f D i a g r a m O b j e c t K e y a n y T y p e z b w N T n L X > < a : K e y V a l u e O f D i a g r a m O b j e c t K e y a n y T y p e z b w N T n L X > < a : K e y > < K e y > T a b l e s \ l i n e _ p r o d u c t i v i t y \ C o l u m n s \ p r o d u c t i v e   t i m e < / K e y > < / a : K e y > < a : V a l u e   i : t y p e = " D i a g r a m D i s p l a y N o d e V i e w S t a t e " > < H e i g h t > 1 5 0 < / H e i g h t > < I s E x p a n d e d > t r u e < / I s E x p a n d e d > < W i d t h > 2 0 0 < / W i d t h > < / a : V a l u e > < / a : K e y V a l u e O f D i a g r a m O b j e c t K e y a n y T y p e z b w N T n L X > < a : K e y V a l u e O f D i a g r a m O b j e c t K e y a n y T y p e z b w N T n L X > < a : K e y > < K e y > T a b l e s \ l i n e _ p r o d u c t i v i t y \ C o l u m n s \ t o t a l   d o w n t i m e   i n   m i n   2 < / K e y > < / a : K e y > < a : V a l u e   i : t y p e = " D i a g r a m D i s p l a y N o d e V i e w S t a t e " > < H e i g h t > 1 5 0 < / H e i g h t > < I s E x p a n d e d > t r u e < / I s E x p a n d e d > < W i d t h > 2 0 0 < / W i d t h > < / a : V a l u e > < / a : K e y V a l u e O f D i a g r a m O b j e c t K e y a n y T y p e z b w N T n L X > < a : K e y V a l u e O f D i a g r a m O b j e c t K e y a n y T y p e z b w N T n L X > < a : K e y > < K e y > T a b l e s \ l i n e _ p r o d u c t i v i t y \ C o l u m n s \ t o t a l   d o w n t i m e   i n   h r s < / K e y > < / a : K e y > < a : V a l u e   i : t y p e = " D i a g r a m D i s p l a y N o d e V i e w S t a t e " > < H e i g h t > 1 5 0 < / H e i g h t > < I s E x p a n d e d > t r u e < / I s E x p a n d e d > < W i d t h > 2 0 0 < / W i d t h > < / a : V a l u e > < / a : K e y V a l u e O f D i a g r a m O b j e c t K e y a n y T y p e z b w N T n L X > < a : K e y V a l u e O f D i a g r a m O b j e c t K e y a n y T y p e z b w N T n L X > < a : K e y > < K e y > T a b l e s \ l i n e _ p r o d u c t i v i t y \ C o l u m n s \ t o t a l   d o w n t i m e   i n   h r 2 < / K e y > < / a : K e y > < a : V a l u e   i : t y p e = " D i a g r a m D i s p l a y N o d e V i e w S t a t e " > < H e i g h t > 1 5 0 < / H e i g h t > < I s E x p a n d e d > t r u e < / I s E x p a n d e d > < W i d t h > 2 0 0 < / W i d t h > < / a : V a l u e > < / a : K e y V a l u e O f D i a g r a m O b j e c t K e y a n y T y p e z b w N T n L X > < a : K e y V a l u e O f D i a g r a m O b j e c t K e y a n y T y p e z b w N T n L X > < a : K e y > < K e y > T a b l e s \ l i n e _ p r o d u c t i v i t y \ C o l u m n s \ w o r k i n g   h o u r s 3 < / K e y > < / a : K e y > < a : V a l u e   i : t y p e = " D i a g r a m D i s p l a y N o d e V i e w S t a t e " > < H e i g h t > 1 5 0 < / H e i g h t > < I s E x p a n d e d > t r u e < / I s E x p a n d e d > < W i d t h > 2 0 0 < / W i d t h > < / a : V a l u e > < / a : K e y V a l u e O f D i a g r a m O b j e c t K e y a n y T y p e z b w N T n L X > < a : K e y V a l u e O f D i a g r a m O b j e c t K e y a n y T y p e z b w N T n L X > < a : K e y > < K e y > T a b l e s \ l i n e _ p r o d u c t i v i t y \ M e a s u r e s \ S u m   o f   w o r k i n g   h o u r s   o f   o p e r a t o r < / K e y > < / a : K e y > < a : V a l u e   i : t y p e = " D i a g r a m D i s p l a y N o d e V i e w S t a t e " > < H e i g h t > 1 5 0 < / H e i g h t > < I s E x p a n d e d > t r u e < / I s E x p a n d e d > < W i d t h > 2 0 0 < / W i d t h > < / a : V a l u e > < / a : K e y V a l u e O f D i a g r a m O b j e c t K e y a n y T y p e z b w N T n L X > < a : K e y V a l u e O f D i a g r a m O b j e c t K e y a n y T y p e z b w N T n L X > < a : K e y > < K e y > T a b l e s \ l i n e _ p r o d u c t i v i t y \ S u m   o f   w o r k i n g   h o u r s   o f   o p e r a t o r \ A d d i t i o n a l   I n f o \ I m p l i c i t   M e a s u r e < / K e y > < / a : K e y > < a : V a l u e   i : t y p e = " D i a g r a m D i s p l a y V i e w S t a t e I D i a g r a m T a g A d d i t i o n a l I n f o " / > < / a : K e y V a l u e O f D i a g r a m O b j e c t K e y a n y T y p e z b w N T n L X > < a : K e y V a l u e O f D i a g r a m O b j e c t K e y a n y T y p e z b w N T n L X > < a : K e y > < K e y > T a b l e s \ l i n e _ p r o d u c t i v i t y \ M e a s u r e s \ C o u n t   o f   w o r k i n g   h o u r s   i n   h r s   2 < / K e y > < / a : K e y > < a : V a l u e   i : t y p e = " D i a g r a m D i s p l a y N o d e V i e w S t a t e " > < H e i g h t > 1 5 0 < / H e i g h t > < I s E x p a n d e d > t r u e < / I s E x p a n d e d > < W i d t h > 2 0 0 < / W i d t h > < / a : V a l u e > < / a : K e y V a l u e O f D i a g r a m O b j e c t K e y a n y T y p e z b w N T n L X > < a : K e y V a l u e O f D i a g r a m O b j e c t K e y a n y T y p e z b w N T n L X > < a : K e y > < K e y > T a b l e s \ l i n e _ p r o d u c t i v i t y \ C o u n t   o f   w o r k i n g   h o u r s   i n   h r s   2 \ A d d i t i o n a l   I n f o \ I m p l i c i t   M e a s u r e < / K e y > < / a : K e y > < a : V a l u e   i : t y p e = " D i a g r a m D i s p l a y V i e w S t a t e I D i a g r a m T a g A d d i t i o n a l I n f o " / > < / a : K e y V a l u e O f D i a g r a m O b j e c t K e y a n y T y p e z b w N T n L X > < a : K e y V a l u e O f D i a g r a m O b j e c t K e y a n y T y p e z b w N T n L X > < a : K e y > < K e y > T a b l e s \ l i n e _ p r o d u c t i v i t y \ M e a s u r e s \ C o u n t   o f   s h i f t < / K e y > < / a : K e y > < a : V a l u e   i : t y p e = " D i a g r a m D i s p l a y N o d e V i e w S t a t e " > < H e i g h t > 1 5 0 < / H e i g h t > < I s E x p a n d e d > t r u e < / I s E x p a n d e d > < W i d t h > 2 0 0 < / W i d t h > < / a : V a l u e > < / a : K e y V a l u e O f D i a g r a m O b j e c t K e y a n y T y p e z b w N T n L X > < a : K e y V a l u e O f D i a g r a m O b j e c t K e y a n y T y p e z b w N T n L X > < a : K e y > < K e y > T a b l e s \ l i n e _ p r o d u c t i v i t y \ C o u n t   o f   s h i f t \ A d d i t i o n a l   I n f o \ I m p l i c i t   M e a s u r e < / K e y > < / a : K e y > < a : V a l u e   i : t y p e = " D i a g r a m D i s p l a y V i e w S t a t e I D i a g r a m T a g A d d i t i o n a l I n f o " / > < / a : K e y V a l u e O f D i a g r a m O b j e c t K e y a n y T y p e z b w N T n L X > < a : K e y V a l u e O f D i a g r a m O b j e c t K e y a n y T y p e z b w N T n L X > < a : K e y > < K e y > T a b l e s \ l i n e _ p r o d u c t i v i t y \ M e a s u r e s \ C o u n t   o f   D a t e < / K e y > < / a : K e y > < a : V a l u e   i : t y p e = " D i a g r a m D i s p l a y N o d e V i e w S t a t e " > < H e i g h t > 1 5 0 < / H e i g h t > < I s E x p a n d e d > t r u e < / I s E x p a n d e d > < W i d t h > 2 0 0 < / W i d t h > < / a : V a l u e > < / a : K e y V a l u e O f D i a g r a m O b j e c t K e y a n y T y p e z b w N T n L X > < a : K e y V a l u e O f D i a g r a m O b j e c t K e y a n y T y p e z b w N T n L X > < a : K e y > < K e y > T a b l e s \ l i n e _ p r o d u c t i v i t y \ C o u n t   o f   D a t e \ A d d i t i o n a l   I n f o \ I m p l i c i t   M e a s u r e < / K e y > < / a : K e y > < a : V a l u e   i : t y p e = " D i a g r a m D i s p l a y V i e w S t a t e I D i a g r a m T a g A d d i t i o n a l I n f o " / > < / a : K e y V a l u e O f D i a g r a m O b j e c t K e y a n y T y p e z b w N T n L X > < a : K e y V a l u e O f D i a g r a m O b j e c t K e y a n y T y p e z b w N T n L X > < a : K e y > < K e y > T a b l e s \ l i n e _ p r o d u c t i v i t y \ M e a s u r e s \ C o u n t   o f   w o r k i n g   h o u r s   o f   o p e r a t o r < / K e y > < / a : K e y > < a : V a l u e   i : t y p e = " D i a g r a m D i s p l a y N o d e V i e w S t a t e " > < H e i g h t > 1 5 0 < / H e i g h t > < I s E x p a n d e d > t r u e < / I s E x p a n d e d > < W i d t h > 2 0 0 < / W i d t h > < / a : V a l u e > < / a : K e y V a l u e O f D i a g r a m O b j e c t K e y a n y T y p e z b w N T n L X > < a : K e y V a l u e O f D i a g r a m O b j e c t K e y a n y T y p e z b w N T n L X > < a : K e y > < K e y > T a b l e s \ l i n e _ p r o d u c t i v i t y \ C o u n t   o f   w o r k i n g   h o u r s   o f   o p e r a t o r \ A d d i t i o n a l   I n f o \ I m p l i c i t   M e a s u r e < / K e y > < / a : K e y > < a : V a l u e   i : t y p e = " D i a g r a m D i s p l a y V i e w S t a t e I D i a g r a m T a g A d d i t i o n a l I n f o " / > < / a : K e y V a l u e O f D i a g r a m O b j e c t K e y a n y T y p e z b w N T n L X > < a : K e y V a l u e O f D i a g r a m O b j e c t K e y a n y T y p e z b w N T n L X > < a : K e y > < K e y > T a b l e s \ l i n e _ p r o d u c t i v i t y \ M e a s u r e s \ C o u n t   o f   O p e r a t o r < / K e y > < / a : K e y > < a : V a l u e   i : t y p e = " D i a g r a m D i s p l a y N o d e V i e w S t a t e " > < H e i g h t > 1 5 0 < / H e i g h t > < I s E x p a n d e d > t r u e < / I s E x p a n d e d > < W i d t h > 2 0 0 < / W i d t h > < / a : V a l u e > < / a : K e y V a l u e O f D i a g r a m O b j e c t K e y a n y T y p e z b w N T n L X > < a : K e y V a l u e O f D i a g r a m O b j e c t K e y a n y T y p e z b w N T n L X > < a : K e y > < K e y > T a b l e s \ l i n e _ p r o d u c t i v i t y \ C o u n t   o f   O p e r a t o r \ A d d i t i o n a l   I n f o \ I m p l i c i t   M e a s u r e < / K e y > < / a : K e y > < a : V a l u e   i : t y p e = " D i a g r a m D i s p l a y V i e w S t a t e I D i a g r a m T a g A d d i t i o n a l I n f o " / > < / a : K e y V a l u e O f D i a g r a m O b j e c t K e y a n y T y p e z b w N T n L X > < a : K e y V a l u e O f D i a g r a m O b j e c t K e y a n y T y p e z b w N T n L X > < a : K e y > < K e y > T a b l e s \ l i n e _ p r o d u c t i v i t y \ M e a s u r e s \ S u m   o f   p r o d u c t i v e   t i m e < / K e y > < / a : K e y > < a : V a l u e   i : t y p e = " D i a g r a m D i s p l a y N o d e V i e w S t a t e " > < H e i g h t > 1 5 0 < / H e i g h t > < I s E x p a n d e d > t r u e < / I s E x p a n d e d > < W i d t h > 2 0 0 < / W i d t h > < / a : V a l u e > < / a : K e y V a l u e O f D i a g r a m O b j e c t K e y a n y T y p e z b w N T n L X > < a : K e y V a l u e O f D i a g r a m O b j e c t K e y a n y T y p e z b w N T n L X > < a : K e y > < K e y > T a b l e s \ l i n e _ p r o d u c t i v i t y \ S u m   o f   p r o d u c t i v e   t i m e \ A d d i t i o n a l   I n f o \ I m p l i c i t   M e a s u r e < / K e y > < / a : K e y > < a : V a l u e   i : t y p e = " D i a g r a m D i s p l a y V i e w S t a t e I D i a g r a m T a g A d d i t i o n a l I n f o " / > < / a : K e y V a l u e O f D i a g r a m O b j e c t K e y a n y T y p e z b w N T n L X > < a : K e y V a l u e O f D i a g r a m O b j e c t K e y a n y T y p e z b w N T n L X > < a : K e y > < K e y > T a b l e s \ l i n e _ p r o d u c t i v i t y \ M e a s u r e s \ S u m   o f   w o r k i n g   h o u r s 3 < / K e y > < / a : K e y > < a : V a l u e   i : t y p e = " D i a g r a m D i s p l a y N o d e V i e w S t a t e " > < H e i g h t > 1 5 0 < / H e i g h t > < I s E x p a n d e d > t r u e < / I s E x p a n d e d > < W i d t h > 2 0 0 < / W i d t h > < / a : V a l u e > < / a : K e y V a l u e O f D i a g r a m O b j e c t K e y a n y T y p e z b w N T n L X > < a : K e y V a l u e O f D i a g r a m O b j e c t K e y a n y T y p e z b w N T n L X > < a : K e y > < K e y > T a b l e s \ l i n e _ p r o d u c t i v i t y \ S u m   o f   w o r k i n g   h o u r s 3 \ A d d i t i o n a l   I n f o \ I m p l i c i t   M e a s u r e < / K e y > < / a : K e y > < a : V a l u e   i : t y p e = " D i a g r a m D i s p l a y V i e w S t a t e I D i a g r a m T a g A d d i t i o n a l I n f o " / > < / a : K e y V a l u e O f D i a g r a m O b j e c t K e y a n y T y p e z b w N T n L X > < a : K e y V a l u e O f D i a g r a m O b j e c t K e y a n y T y p e z b w N T n L X > < a : K e y > < K e y > T a b l e s \ l i n e _ p r o d u c t i v i t y \ M e a s u r e s \ S u m   o f   t o t a l   d o w n t i m e   i n   h r 2 < / K e y > < / a : K e y > < a : V a l u e   i : t y p e = " D i a g r a m D i s p l a y N o d e V i e w S t a t e " > < H e i g h t > 1 5 0 < / H e i g h t > < I s E x p a n d e d > t r u e < / I s E x p a n d e d > < W i d t h > 2 0 0 < / W i d t h > < / a : V a l u e > < / a : K e y V a l u e O f D i a g r a m O b j e c t K e y a n y T y p e z b w N T n L X > < a : K e y V a l u e O f D i a g r a m O b j e c t K e y a n y T y p e z b w N T n L X > < a : K e y > < K e y > T a b l e s \ l i n e _ p r o d u c t i v i t y \ S u m   o f   t o t a l   d o w n t i m e   i n   h r 2 \ A d d i t i o n a l   I n f o \ I m p l i c i t   M e a s u r e < / K e y > < / a : K e y > < a : V a l u e   i : t y p e = " D i a g r a m D i s p l a y V i e w S t a t e I D i a g r a m T a g A d d i t i o n a l I n f o " / > < / a : K e y V a l u e O f D i a g r a m O b j e c t K e y a n y T y p e z b w N T n L X > < a : K e y V a l u e O f D i a g r a m O b j e c t K e y a n y T y p e z b w N T n L X > < a : K e y > < K e y > T a b l e s \ l i n e _ p r o d u c t i v i t y \ M e a s u r e s \ S u m   o f   B a t c h   t i m e < / K e y > < / a : K e y > < a : V a l u e   i : t y p e = " D i a g r a m D i s p l a y N o d e V i e w S t a t e " > < H e i g h t > 1 5 0 < / H e i g h t > < I s E x p a n d e d > t r u e < / I s E x p a n d e d > < W i d t h > 2 0 0 < / W i d t h > < / a : V a l u e > < / a : K e y V a l u e O f D i a g r a m O b j e c t K e y a n y T y p e z b w N T n L X > < a : K e y V a l u e O f D i a g r a m O b j e c t K e y a n y T y p e z b w N T n L X > < a : K e y > < K e y > T a b l e s \ l i n e _ p r o d u c t i v i t y \ S u m   o f   B a t c h   t i m e \ A d d i t i o n a l   I n f o \ I m p l i c i t   M e a s u r e < / K e y > < / a : K e y > < a : V a l u e   i : t y p e = " D i a g r a m D i s p l a y V i e w S t a t e I D i a g r a m T a g A d d i t i o n a l I n f o " / > < / a : K e y V a l u e O f D i a g r a m O b j e c t K e y a n y T y p e z b w N T n L X > < a : K e y V a l u e O f D i a g r a m O b j e c t K e y a n y T y p e z b w N T n L X > < a : K e y > < K e y > T a b l e s \ l i n e _ p r o d u c t i v i t y \ M e a s u r e s \ C o u n t   o f   P r o d u c t < / K e y > < / a : K e y > < a : V a l u e   i : t y p e = " D i a g r a m D i s p l a y N o d e V i e w S t a t e " > < H e i g h t > 1 5 0 < / H e i g h t > < I s E x p a n d e d > t r u e < / I s E x p a n d e d > < W i d t h > 2 0 0 < / W i d t h > < / a : V a l u e > < / a : K e y V a l u e O f D i a g r a m O b j e c t K e y a n y T y p e z b w N T n L X > < a : K e y V a l u e O f D i a g r a m O b j e c t K e y a n y T y p e z b w N T n L X > < a : K e y > < K e y > T a b l e s \ l i n e _ p r o d u c t i v i t y \ C o u n t   o f   P r o d u c t \ A d d i t i o n a l   I n f o \ I m p l i c i t   M e a s u r e < / K e y > < / a : K e y > < a : V a l u e   i : t y p e = " D i a g r a m D i s p l a y V i e w S t a t e I D i a g r a m T a g A d d i t i o n a l I n f o " / > < / a : K e y V a l u e O f D i a g r a m O b j e c t K e y a n y T y p e z b w N T n L X > < a : K e y V a l u e O f D i a g r a m O b j e c t K e y a n y T y p e z b w N T n L X > < a : K e y > < K e y > T a b l e s \ l i n e _ p r o d u c t i v i t y \ M e a s u r e s \ C o u n t   o f   D a t e   ( Y e a r ) < / K e y > < / a : K e y > < a : V a l u e   i : t y p e = " D i a g r a m D i s p l a y N o d e V i e w S t a t e " > < H e i g h t > 1 5 0 < / H e i g h t > < I s E x p a n d e d > t r u e < / I s E x p a n d e d > < W i d t h > 2 0 0 < / W i d t h > < / a : V a l u e > < / a : K e y V a l u e O f D i a g r a m O b j e c t K e y a n y T y p e z b w N T n L X > < a : K e y V a l u e O f D i a g r a m O b j e c t K e y a n y T y p e z b w N T n L X > < a : K e y > < K e y > T a b l e s \ l i n e _ p r o d u c t i v i t y \ C o u n t   o f   D a t e   ( Y e a r ) \ A d d i t i o n a l   I n f o \ I m p l i c i t   M e a s u r e < / K e y > < / a : K e y > < a : V a l u e   i : t y p e = " D i a g r a m D i s p l a y V i e w S t a t e I D i a g r a m T a g A d d i t i o n a l I n f o " / > < / a : K e y V a l u e O f D i a g r a m O b j e c t K e y a n y T y p e z b w N T n L X > < a : K e y V a l u e O f D i a g r a m O b j e c t K e y a n y T y p e z b w N T n L X > < a : K e y > < K e y > T a b l e s \ l i n e _ d o w n t i m e < / K e y > < / a : K e y > < a : V a l u e   i : t y p e = " D i a g r a m D i s p l a y N o d e V i e w S t a t e " > < H e i g h t > 2 9 1 < / H e i g h t > < I s E x p a n d e d > t r u e < / I s E x p a n d e d > < L a y e d O u t > t r u e < / L a y e d O u t > < L e f t > 8 6 1 < / L e f t > < T a b I n d e x > 2 < / T a b I n d e x > < T o p > 3 4 . 7 9 9 9 9 9 9 9 9 9 9 9 9 5 5 < / T o p > < W i d t h > 2 0 0 < / W i d t h > < / a : V a l u e > < / a : K e y V a l u e O f D i a g r a m O b j e c t K e y a n y T y p e z b w N T n L X > < a : K e y V a l u e O f D i a g r a m O b j e c t K e y a n y T y p e z b w N T n L X > < a : K e y > < K e y > T a b l e s \ l i n e _ d o w n t i m e \ C o l u m n s \ B a t c h   I D < / K e y > < / a : K e y > < a : V a l u e   i : t y p e = " D i a g r a m D i s p l a y N o d e V i e w S t a t e " > < H e i g h t > 1 5 0 < / H e i g h t > < I s E x p a n d e d > t r u e < / I s E x p a n d e d > < W i d t h > 2 0 0 < / W i d t h > < / a : V a l u e > < / a : K e y V a l u e O f D i a g r a m O b j e c t K e y a n y T y p e z b w N T n L X > < a : K e y V a l u e O f D i a g r a m O b j e c t K e y a n y T y p e z b w N T n L X > < a : K e y > < K e y > T a b l e s \ l i n e _ d o w n t i m e \ C o l u m n s \ E m e r g e n c y   s t o p < / K e y > < / a : K e y > < a : V a l u e   i : t y p e = " D i a g r a m D i s p l a y N o d e V i e w S t a t e " > < H e i g h t > 1 5 0 < / H e i g h t > < I s E x p a n d e d > t r u e < / I s E x p a n d e d > < W i d t h > 2 0 0 < / W i d t h > < / a : V a l u e > < / a : K e y V a l u e O f D i a g r a m O b j e c t K e y a n y T y p e z b w N T n L X > < a : K e y V a l u e O f D i a g r a m O b j e c t K e y a n y T y p e z b w N T n L X > < a : K e y > < K e y > T a b l e s \ l i n e _ d o w n t i m e \ C o l u m n s \ B a t c h   c h a n g e < / K e y > < / a : K e y > < a : V a l u e   i : t y p e = " D i a g r a m D i s p l a y N o d e V i e w S t a t e " > < H e i g h t > 1 5 0 < / H e i g h t > < I s E x p a n d e d > t r u e < / I s E x p a n d e d > < W i d t h > 2 0 0 < / W i d t h > < / a : V a l u e > < / a : K e y V a l u e O f D i a g r a m O b j e c t K e y a n y T y p e z b w N T n L X > < a : K e y V a l u e O f D i a g r a m O b j e c t K e y a n y T y p e z b w N T n L X > < a : K e y > < K e y > T a b l e s \ l i n e _ d o w n t i m e \ C o l u m n s \ L a b e l i n g   e r r o r < / K e y > < / a : K e y > < a : V a l u e   i : t y p e = " D i a g r a m D i s p l a y N o d e V i e w S t a t e " > < H e i g h t > 1 5 0 < / H e i g h t > < I s E x p a n d e d > t r u e < / I s E x p a n d e d > < W i d t h > 2 0 0 < / W i d t h > < / a : V a l u e > < / a : K e y V a l u e O f D i a g r a m O b j e c t K e y a n y T y p e z b w N T n L X > < a : K e y V a l u e O f D i a g r a m O b j e c t K e y a n y T y p e z b w N T n L X > < a : K e y > < K e y > T a b l e s \ l i n e _ d o w n t i m e \ C o l u m n s \ I n v e n t o r y   s h o r t a g e < / K e y > < / a : K e y > < a : V a l u e   i : t y p e = " D i a g r a m D i s p l a y N o d e V i e w S t a t e " > < H e i g h t > 1 5 0 < / H e i g h t > < I s E x p a n d e d > t r u e < / I s E x p a n d e d > < W i d t h > 2 0 0 < / W i d t h > < / a : V a l u e > < / a : K e y V a l u e O f D i a g r a m O b j e c t K e y a n y T y p e z b w N T n L X > < a : K e y V a l u e O f D i a g r a m O b j e c t K e y a n y T y p e z b w N T n L X > < a : K e y > < K e y > T a b l e s \ l i n e _ d o w n t i m e \ C o l u m n s \ P r o d u c t   s p i l l < / K e y > < / a : K e y > < a : V a l u e   i : t y p e = " D i a g r a m D i s p l a y N o d e V i e w S t a t e " > < H e i g h t > 1 5 0 < / H e i g h t > < I s E x p a n d e d > t r u e < / I s E x p a n d e d > < W i d t h > 2 0 0 < / W i d t h > < / a : V a l u e > < / a : K e y V a l u e O f D i a g r a m O b j e c t K e y a n y T y p e z b w N T n L X > < a : K e y V a l u e O f D i a g r a m O b j e c t K e y a n y T y p e z b w N T n L X > < a : K e y > < K e y > T a b l e s \ l i n e _ d o w n t i m e \ C o l u m n s \ M a c h i n e   a d j u s t m e n t < / K e y > < / a : K e y > < a : V a l u e   i : t y p e = " D i a g r a m D i s p l a y N o d e V i e w S t a t e " > < H e i g h t > 1 5 0 < / H e i g h t > < I s E x p a n d e d > t r u e < / I s E x p a n d e d > < W i d t h > 2 0 0 < / W i d t h > < / a : V a l u e > < / a : K e y V a l u e O f D i a g r a m O b j e c t K e y a n y T y p e z b w N T n L X > < a : K e y V a l u e O f D i a g r a m O b j e c t K e y a n y T y p e z b w N T n L X > < a : K e y > < K e y > T a b l e s \ l i n e _ d o w n t i m e \ C o l u m n s \ M a c h i n e   f a i l u r e < / K e y > < / a : K e y > < a : V a l u e   i : t y p e = " D i a g r a m D i s p l a y N o d e V i e w S t a t e " > < H e i g h t > 1 5 0 < / H e i g h t > < I s E x p a n d e d > t r u e < / I s E x p a n d e d > < W i d t h > 2 0 0 < / W i d t h > < / a : V a l u e > < / a : K e y V a l u e O f D i a g r a m O b j e c t K e y a n y T y p e z b w N T n L X > < a : K e y V a l u e O f D i a g r a m O b j e c t K e y a n y T y p e z b w N T n L X > < a : K e y > < K e y > T a b l e s \ l i n e _ d o w n t i m e \ C o l u m n s \ B a t c h   c o d i n g   e r r o r < / K e y > < / a : K e y > < a : V a l u e   i : t y p e = " D i a g r a m D i s p l a y N o d e V i e w S t a t e " > < H e i g h t > 1 5 0 < / H e i g h t > < I s E x p a n d e d > t r u e < / I s E x p a n d e d > < W i d t h > 2 0 0 < / W i d t h > < / a : V a l u e > < / a : K e y V a l u e O f D i a g r a m O b j e c t K e y a n y T y p e z b w N T n L X > < a : K e y V a l u e O f D i a g r a m O b j e c t K e y a n y T y p e z b w N T n L X > < a : K e y > < K e y > T a b l e s \ l i n e _ d o w n t i m e \ C o l u m n s \ C o n v e y o r   b e l t   j a m < / K e y > < / a : K e y > < a : V a l u e   i : t y p e = " D i a g r a m D i s p l a y N o d e V i e w S t a t e " > < H e i g h t > 1 5 0 < / H e i g h t > < I s E x p a n d e d > t r u e < / I s E x p a n d e d > < W i d t h > 2 0 0 < / W i d t h > < / a : V a l u e > < / a : K e y V a l u e O f D i a g r a m O b j e c t K e y a n y T y p e z b w N T n L X > < a : K e y V a l u e O f D i a g r a m O b j e c t K e y a n y T y p e z b w N T n L X > < a : K e y > < K e y > T a b l e s \ l i n e _ d o w n t i m e \ C o l u m n s \ C a l i b r a t i o n   e r r o r < / K e y > < / a : K e y > < a : V a l u e   i : t y p e = " D i a g r a m D i s p l a y N o d e V i e w S t a t e " > < H e i g h t > 1 5 0 < / H e i g h t > < I s E x p a n d e d > t r u e < / I s E x p a n d e d > < W i d t h > 2 0 0 < / W i d t h > < / a : V a l u e > < / a : K e y V a l u e O f D i a g r a m O b j e c t K e y a n y T y p e z b w N T n L X > < a : K e y V a l u e O f D i a g r a m O b j e c t K e y a n y T y p e z b w N T n L X > < a : K e y > < K e y > T a b l e s \ l i n e _ d o w n t i m e \ C o l u m n s \ L a b e l   s w i t c h < / K e y > < / a : K e y > < a : V a l u e   i : t y p e = " D i a g r a m D i s p l a y N o d e V i e w S t a t e " > < H e i g h t > 1 5 0 < / H e i g h t > < I s E x p a n d e d > t r u e < / I s E x p a n d e d > < W i d t h > 2 0 0 < / W i d t h > < / a : V a l u e > < / a : K e y V a l u e O f D i a g r a m O b j e c t K e y a n y T y p e z b w N T n L X > < a : K e y V a l u e O f D i a g r a m O b j e c t K e y a n y T y p e z b w N T n L X > < a : K e y > < K e y > T a b l e s \ l i n e _ d o w n t i m e \ C o l u m n s \ O t h e r < / K e y > < / a : K e y > < a : V a l u e   i : t y p e = " D i a g r a m D i s p l a y N o d e V i e w S t a t e " > < H e i g h t > 1 5 0 < / H e i g h t > < I s E x p a n d e d > t r u e < / I s E x p a n d e d > < W i d t h > 2 0 0 < / W i d t h > < / a : V a l u e > < / a : K e y V a l u e O f D i a g r a m O b j e c t K e y a n y T y p e z b w N T n L X > < a : K e y V a l u e O f D i a g r a m O b j e c t K e y a n y T y p e z b w N T n L X > < a : K e y > < K e y > T a b l e s \ l i n e _ d o w n t i m e \ C o l u m n s \ T o t a l   D o w n t i m e   H r < / K e y > < / a : K e y > < a : V a l u e   i : t y p e = " D i a g r a m D i s p l a y N o d e V i e w S t a t e " > < H e i g h t > 1 5 0 < / H e i g h t > < I s E x p a n d e d > t r u e < / I s E x p a n d e d > < W i d t h > 2 0 0 < / W i d t h > < / a : V a l u e > < / a : K e y V a l u e O f D i a g r a m O b j e c t K e y a n y T y p e z b w N T n L X > < a : K e y V a l u e O f D i a g r a m O b j e c t K e y a n y T y p e z b w N T n L X > < a : K e y > < K e y > T a b l e s \ l i n e _ d o w n t i m e \ C o l u m n s \ T o t a l   H u m a n   E r r o r   D o w n t i m e   H r < / K e y > < / a : K e y > < a : V a l u e   i : t y p e = " D i a g r a m D i s p l a y N o d e V i e w S t a t e " > < H e i g h t > 1 5 0 < / H e i g h t > < I s E x p a n d e d > t r u e < / I s E x p a n d e d > < W i d t h > 2 0 0 < / W i d t h > < / a : V a l u e > < / a : K e y V a l u e O f D i a g r a m O b j e c t K e y a n y T y p e z b w N T n L X > < a : K e y V a l u e O f D i a g r a m O b j e c t K e y a n y T y p e z b w N T n L X > < a : K e y > < K e y > T a b l e s \ l i n e _ d o w n t i m e \ C o l u m n s \ T o t a l   N o n - H u m a n   E r r o r   D o w n t i m e   H r < / K e y > < / a : K e y > < a : V a l u e   i : t y p e = " D i a g r a m D i s p l a y N o d e V i e w S t a t e " > < H e i g h t > 1 5 0 < / H e i g h t > < I s E x p a n d e d > t r u e < / I s E x p a n d e d > < W i d t h > 2 0 0 < / W i d t h > < / a : V a l u e > < / a : K e y V a l u e O f D i a g r a m O b j e c t K e y a n y T y p e z b w N T n L X > < a : K e y V a l u e O f D i a g r a m O b j e c t K e y a n y T y p e z b w N T n L X > < a : K e y > < K e y > T a b l e s \ l i n e _ d o w n t i m e \ C o l u m n s \ t o t a l   d o w n t i m e   i n   m i n s < / K e y > < / a : K e y > < a : V a l u e   i : t y p e = " D i a g r a m D i s p l a y N o d e V i e w S t a t e " > < H e i g h t > 1 5 0 < / H e i g h t > < I s E x p a n d e d > t r u e < / I s E x p a n d e d > < W i d t h > 2 0 0 < / W i d t h > < / a : V a l u e > < / a : K e y V a l u e O f D i a g r a m O b j e c t K e y a n y T y p e z b w N T n L X > < a : K e y V a l u e O f D i a g r a m O b j e c t K e y a n y T y p e z b w N T n L X > < a : K e y > < K e y > T a b l e s \ l i n e _ d o w n t i m e \ M e a s u r e s \ S u m   o f   T o t a l   D o w n t i m e   H r < / K e y > < / a : K e y > < a : V a l u e   i : t y p e = " D i a g r a m D i s p l a y N o d e V i e w S t a t e " > < H e i g h t > 1 5 0 < / H e i g h t > < I s E x p a n d e d > t r u e < / I s E x p a n d e d > < W i d t h > 2 0 0 < / W i d t h > < / a : V a l u e > < / a : K e y V a l u e O f D i a g r a m O b j e c t K e y a n y T y p e z b w N T n L X > < a : K e y V a l u e O f D i a g r a m O b j e c t K e y a n y T y p e z b w N T n L X > < a : K e y > < K e y > T a b l e s \ l i n e _ d o w n t i m e \ S u m   o f   T o t a l   D o w n t i m e   H r \ A d d i t i o n a l   I n f o \ I m p l i c i t   M e a s u r e < / K e y > < / a : K e y > < a : V a l u e   i : t y p e = " D i a g r a m D i s p l a y V i e w S t a t e I D i a g r a m T a g A d d i t i o n a l I n f o " / > < / a : K e y V a l u e O f D i a g r a m O b j e c t K e y a n y T y p e z b w N T n L X > < a : K e y V a l u e O f D i a g r a m O b j e c t K e y a n y T y p e z b w N T n L X > < a : K e y > < K e y > T a b l e s \ l i n e _ d o w n t i m e \ M e a s u r e s \ S u m   o f   T o t a l   H u m a n   E r r o r   D o w n t i m e   H r < / K e y > < / a : K e y > < a : V a l u e   i : t y p e = " D i a g r a m D i s p l a y N o d e V i e w S t a t e " > < H e i g h t > 1 5 0 < / H e i g h t > < I s E x p a n d e d > t r u e < / I s E x p a n d e d > < W i d t h > 2 0 0 < / W i d t h > < / a : V a l u e > < / a : K e y V a l u e O f D i a g r a m O b j e c t K e y a n y T y p e z b w N T n L X > < a : K e y V a l u e O f D i a g r a m O b j e c t K e y a n y T y p e z b w N T n L X > < a : K e y > < K e y > T a b l e s \ l i n e _ d o w n t i m e \ S u m   o f   T o t a l   H u m a n   E r r o r   D o w n t i m e   H r \ A d d i t i o n a l   I n f o \ I m p l i c i t   M e a s u r e < / K e y > < / a : K e y > < a : V a l u e   i : t y p e = " D i a g r a m D i s p l a y V i e w S t a t e I D i a g r a m T a g A d d i t i o n a l I n f o " / > < / a : K e y V a l u e O f D i a g r a m O b j e c t K e y a n y T y p e z b w N T n L X > < a : K e y V a l u e O f D i a g r a m O b j e c t K e y a n y T y p e z b w N T n L X > < a : K e y > < K e y > T a b l e s \ l i n e _ d o w n t i m e \ M e a s u r e s \ S u m   o f   T o t a l   N o n - H u m a n   E r r o r   D o w n t i m e   H r < / K e y > < / a : K e y > < a : V a l u e   i : t y p e = " D i a g r a m D i s p l a y N o d e V i e w S t a t e " > < H e i g h t > 1 5 0 < / H e i g h t > < I s E x p a n d e d > t r u e < / I s E x p a n d e d > < W i d t h > 2 0 0 < / W i d t h > < / a : V a l u e > < / a : K e y V a l u e O f D i a g r a m O b j e c t K e y a n y T y p e z b w N T n L X > < a : K e y V a l u e O f D i a g r a m O b j e c t K e y a n y T y p e z b w N T n L X > < a : K e y > < K e y > T a b l e s \ l i n e _ d o w n t i m e \ S u m   o f   T o t a l   N o n - H u m a n   E r r o r   D o w n t i m e   H r \ A d d i t i o n a l   I n f o \ I m p l i c i t   M e a s u r e < / K e y > < / a : K e y > < a : V a l u e   i : t y p e = " D i a g r a m D i s p l a y V i e w S t a t e I D i a g r a m T a g A d d i t i o n a l I n f o " / > < / a : K e y V a l u e O f D i a g r a m O b j e c t K e y a n y T y p e z b w N T n L X > < a : K e y V a l u e O f D i a g r a m O b j e c t K e y a n y T y p e z b w N T n L X > < a : K e y > < K e y > T a b l e s \ l i n e _ d o w n t i m e \ M e a s u r e s \ S u m   o f   E m e r g e n c y   s t o p < / K e y > < / a : K e y > < a : V a l u e   i : t y p e = " D i a g r a m D i s p l a y N o d e V i e w S t a t e " > < H e i g h t > 1 5 0 < / H e i g h t > < I s E x p a n d e d > t r u e < / I s E x p a n d e d > < W i d t h > 2 0 0 < / W i d t h > < / a : V a l u e > < / a : K e y V a l u e O f D i a g r a m O b j e c t K e y a n y T y p e z b w N T n L X > < a : K e y V a l u e O f D i a g r a m O b j e c t K e y a n y T y p e z b w N T n L X > < a : K e y > < K e y > T a b l e s \ l i n e _ d o w n t i m e \ S u m   o f   E m e r g e n c y   s t o p \ A d d i t i o n a l   I n f o \ I m p l i c i t   M e a s u r e < / K e y > < / a : K e y > < a : V a l u e   i : t y p e = " D i a g r a m D i s p l a y V i e w S t a t e I D i a g r a m T a g A d d i t i o n a l I n f o " / > < / a : K e y V a l u e O f D i a g r a m O b j e c t K e y a n y T y p e z b w N T n L X > < a : K e y V a l u e O f D i a g r a m O b j e c t K e y a n y T y p e z b w N T n L X > < a : K e y > < K e y > T a b l e s \ l i n e _ d o w n t i m e \ M e a s u r e s \ S u m   o f   B a t c h   c h a n g e < / K e y > < / a : K e y > < a : V a l u e   i : t y p e = " D i a g r a m D i s p l a y N o d e V i e w S t a t e " > < H e i g h t > 1 5 0 < / H e i g h t > < I s E x p a n d e d > t r u e < / I s E x p a n d e d > < W i d t h > 2 0 0 < / W i d t h > < / a : V a l u e > < / a : K e y V a l u e O f D i a g r a m O b j e c t K e y a n y T y p e z b w N T n L X > < a : K e y V a l u e O f D i a g r a m O b j e c t K e y a n y T y p e z b w N T n L X > < a : K e y > < K e y > T a b l e s \ l i n e _ d o w n t i m e \ S u m   o f   B a t c h   c h a n g e \ A d d i t i o n a l   I n f o \ I m p l i c i t   M e a s u r e < / K e y > < / a : K e y > < a : V a l u e   i : t y p e = " D i a g r a m D i s p l a y V i e w S t a t e I D i a g r a m T a g A d d i t i o n a l I n f o " / > < / a : K e y V a l u e O f D i a g r a m O b j e c t K e y a n y T y p e z b w N T n L X > < a : K e y V a l u e O f D i a g r a m O b j e c t K e y a n y T y p e z b w N T n L X > < a : K e y > < K e y > T a b l e s \ l i n e _ d o w n t i m e \ M e a s u r e s \ S u m   o f   L a b e l i n g   e r r o r < / K e y > < / a : K e y > < a : V a l u e   i : t y p e = " D i a g r a m D i s p l a y N o d e V i e w S t a t e " > < H e i g h t > 1 5 0 < / H e i g h t > < I s E x p a n d e d > t r u e < / I s E x p a n d e d > < W i d t h > 2 0 0 < / W i d t h > < / a : V a l u e > < / a : K e y V a l u e O f D i a g r a m O b j e c t K e y a n y T y p e z b w N T n L X > < a : K e y V a l u e O f D i a g r a m O b j e c t K e y a n y T y p e z b w N T n L X > < a : K e y > < K e y > T a b l e s \ l i n e _ d o w n t i m e \ S u m   o f   L a b e l i n g   e r r o r \ A d d i t i o n a l   I n f o \ I m p l i c i t   M e a s u r e < / K e y > < / a : K e y > < a : V a l u e   i : t y p e = " D i a g r a m D i s p l a y V i e w S t a t e I D i a g r a m T a g A d d i t i o n a l I n f o " / > < / a : K e y V a l u e O f D i a g r a m O b j e c t K e y a n y T y p e z b w N T n L X > < a : K e y V a l u e O f D i a g r a m O b j e c t K e y a n y T y p e z b w N T n L X > < a : K e y > < K e y > T a b l e s \ l i n e _ d o w n t i m e \ M e a s u r e s \ S u m   o f   I n v e n t o r y   s h o r t a g e < / K e y > < / a : K e y > < a : V a l u e   i : t y p e = " D i a g r a m D i s p l a y N o d e V i e w S t a t e " > < H e i g h t > 1 5 0 < / H e i g h t > < I s E x p a n d e d > t r u e < / I s E x p a n d e d > < W i d t h > 2 0 0 < / W i d t h > < / a : V a l u e > < / a : K e y V a l u e O f D i a g r a m O b j e c t K e y a n y T y p e z b w N T n L X > < a : K e y V a l u e O f D i a g r a m O b j e c t K e y a n y T y p e z b w N T n L X > < a : K e y > < K e y > T a b l e s \ l i n e _ d o w n t i m e \ S u m   o f   I n v e n t o r y   s h o r t a g e \ A d d i t i o n a l   I n f o \ I m p l i c i t   M e a s u r e < / K e y > < / a : K e y > < a : V a l u e   i : t y p e = " D i a g r a m D i s p l a y V i e w S t a t e I D i a g r a m T a g A d d i t i o n a l I n f o " / > < / a : K e y V a l u e O f D i a g r a m O b j e c t K e y a n y T y p e z b w N T n L X > < a : K e y V a l u e O f D i a g r a m O b j e c t K e y a n y T y p e z b w N T n L X > < a : K e y > < K e y > T a b l e s \ l i n e _ d o w n t i m e \ M e a s u r e s \ S u m   o f   P r o d u c t   s p i l l < / K e y > < / a : K e y > < a : V a l u e   i : t y p e = " D i a g r a m D i s p l a y N o d e V i e w S t a t e " > < H e i g h t > 1 5 0 < / H e i g h t > < I s E x p a n d e d > t r u e < / I s E x p a n d e d > < W i d t h > 2 0 0 < / W i d t h > < / a : V a l u e > < / a : K e y V a l u e O f D i a g r a m O b j e c t K e y a n y T y p e z b w N T n L X > < a : K e y V a l u e O f D i a g r a m O b j e c t K e y a n y T y p e z b w N T n L X > < a : K e y > < K e y > T a b l e s \ l i n e _ d o w n t i m e \ S u m   o f   P r o d u c t   s p i l l \ A d d i t i o n a l   I n f o \ I m p l i c i t   M e a s u r e < / K e y > < / a : K e y > < a : V a l u e   i : t y p e = " D i a g r a m D i s p l a y V i e w S t a t e I D i a g r a m T a g A d d i t i o n a l I n f o " / > < / a : K e y V a l u e O f D i a g r a m O b j e c t K e y a n y T y p e z b w N T n L X > < a : K e y V a l u e O f D i a g r a m O b j e c t K e y a n y T y p e z b w N T n L X > < a : K e y > < K e y > T a b l e s \ l i n e _ d o w n t i m e \ M e a s u r e s \ S u m   o f   M a c h i n e   a d j u s t m e n t < / K e y > < / a : K e y > < a : V a l u e   i : t y p e = " D i a g r a m D i s p l a y N o d e V i e w S t a t e " > < H e i g h t > 1 5 0 < / H e i g h t > < I s E x p a n d e d > t r u e < / I s E x p a n d e d > < W i d t h > 2 0 0 < / W i d t h > < / a : V a l u e > < / a : K e y V a l u e O f D i a g r a m O b j e c t K e y a n y T y p e z b w N T n L X > < a : K e y V a l u e O f D i a g r a m O b j e c t K e y a n y T y p e z b w N T n L X > < a : K e y > < K e y > T a b l e s \ l i n e _ d o w n t i m e \ S u m   o f   M a c h i n e   a d j u s t m e n t \ A d d i t i o n a l   I n f o \ I m p l i c i t   M e a s u r e < / K e y > < / a : K e y > < a : V a l u e   i : t y p e = " D i a g r a m D i s p l a y V i e w S t a t e I D i a g r a m T a g A d d i t i o n a l I n f o " / > < / a : K e y V a l u e O f D i a g r a m O b j e c t K e y a n y T y p e z b w N T n L X > < a : K e y V a l u e O f D i a g r a m O b j e c t K e y a n y T y p e z b w N T n L X > < a : K e y > < K e y > T a b l e s \ l i n e _ d o w n t i m e \ M e a s u r e s \ S u m   o f   M a c h i n e   f a i l u r e < / K e y > < / a : K e y > < a : V a l u e   i : t y p e = " D i a g r a m D i s p l a y N o d e V i e w S t a t e " > < H e i g h t > 1 5 0 < / H e i g h t > < I s E x p a n d e d > t r u e < / I s E x p a n d e d > < W i d t h > 2 0 0 < / W i d t h > < / a : V a l u e > < / a : K e y V a l u e O f D i a g r a m O b j e c t K e y a n y T y p e z b w N T n L X > < a : K e y V a l u e O f D i a g r a m O b j e c t K e y a n y T y p e z b w N T n L X > < a : K e y > < K e y > T a b l e s \ l i n e _ d o w n t i m e \ S u m   o f   M a c h i n e   f a i l u r e \ A d d i t i o n a l   I n f o \ I m p l i c i t   M e a s u r e < / K e y > < / a : K e y > < a : V a l u e   i : t y p e = " D i a g r a m D i s p l a y V i e w S t a t e I D i a g r a m T a g A d d i t i o n a l I n f o " / > < / a : K e y V a l u e O f D i a g r a m O b j e c t K e y a n y T y p e z b w N T n L X > < a : K e y V a l u e O f D i a g r a m O b j e c t K e y a n y T y p e z b w N T n L X > < a : K e y > < K e y > T a b l e s \ l i n e _ d o w n t i m e \ M e a s u r e s \ S u m   o f   B a t c h   c o d i n g   e r r o r < / K e y > < / a : K e y > < a : V a l u e   i : t y p e = " D i a g r a m D i s p l a y N o d e V i e w S t a t e " > < H e i g h t > 1 5 0 < / H e i g h t > < I s E x p a n d e d > t r u e < / I s E x p a n d e d > < W i d t h > 2 0 0 < / W i d t h > < / a : V a l u e > < / a : K e y V a l u e O f D i a g r a m O b j e c t K e y a n y T y p e z b w N T n L X > < a : K e y V a l u e O f D i a g r a m O b j e c t K e y a n y T y p e z b w N T n L X > < a : K e y > < K e y > T a b l e s \ l i n e _ d o w n t i m e \ S u m   o f   B a t c h   c o d i n g   e r r o r \ A d d i t i o n a l   I n f o \ I m p l i c i t   M e a s u r e < / K e y > < / a : K e y > < a : V a l u e   i : t y p e = " D i a g r a m D i s p l a y V i e w S t a t e I D i a g r a m T a g A d d i t i o n a l I n f o " / > < / a : K e y V a l u e O f D i a g r a m O b j e c t K e y a n y T y p e z b w N T n L X > < a : K e y V a l u e O f D i a g r a m O b j e c t K e y a n y T y p e z b w N T n L X > < a : K e y > < K e y > T a b l e s \ l i n e _ d o w n t i m e \ M e a s u r e s \ S u m   o f   C o n v e y o r   b e l t   j a m < / K e y > < / a : K e y > < a : V a l u e   i : t y p e = " D i a g r a m D i s p l a y N o d e V i e w S t a t e " > < H e i g h t > 1 5 0 < / H e i g h t > < I s E x p a n d e d > t r u e < / I s E x p a n d e d > < W i d t h > 2 0 0 < / W i d t h > < / a : V a l u e > < / a : K e y V a l u e O f D i a g r a m O b j e c t K e y a n y T y p e z b w N T n L X > < a : K e y V a l u e O f D i a g r a m O b j e c t K e y a n y T y p e z b w N T n L X > < a : K e y > < K e y > T a b l e s \ l i n e _ d o w n t i m e \ S u m   o f   C o n v e y o r   b e l t   j a m \ A d d i t i o n a l   I n f o \ I m p l i c i t   M e a s u r e < / K e y > < / a : K e y > < a : V a l u e   i : t y p e = " D i a g r a m D i s p l a y V i e w S t a t e I D i a g r a m T a g A d d i t i o n a l I n f o " / > < / a : K e y V a l u e O f D i a g r a m O b j e c t K e y a n y T y p e z b w N T n L X > < a : K e y V a l u e O f D i a g r a m O b j e c t K e y a n y T y p e z b w N T n L X > < a : K e y > < K e y > T a b l e s \ l i n e _ d o w n t i m e \ M e a s u r e s \ S u m   o f   C a l i b r a t i o n   e r r o r < / K e y > < / a : K e y > < a : V a l u e   i : t y p e = " D i a g r a m D i s p l a y N o d e V i e w S t a t e " > < H e i g h t > 1 5 0 < / H e i g h t > < I s E x p a n d e d > t r u e < / I s E x p a n d e d > < W i d t h > 2 0 0 < / W i d t h > < / a : V a l u e > < / a : K e y V a l u e O f D i a g r a m O b j e c t K e y a n y T y p e z b w N T n L X > < a : K e y V a l u e O f D i a g r a m O b j e c t K e y a n y T y p e z b w N T n L X > < a : K e y > < K e y > T a b l e s \ l i n e _ d o w n t i m e \ S u m   o f   C a l i b r a t i o n   e r r o r \ A d d i t i o n a l   I n f o \ I m p l i c i t   M e a s u r e < / K e y > < / a : K e y > < a : V a l u e   i : t y p e = " D i a g r a m D i s p l a y V i e w S t a t e I D i a g r a m T a g A d d i t i o n a l I n f o " / > < / a : K e y V a l u e O f D i a g r a m O b j e c t K e y a n y T y p e z b w N T n L X > < a : K e y V a l u e O f D i a g r a m O b j e c t K e y a n y T y p e z b w N T n L X > < a : K e y > < K e y > T a b l e s \ l i n e _ d o w n t i m e \ M e a s u r e s \ S u m   o f   L a b e l   s w i t c h < / K e y > < / a : K e y > < a : V a l u e   i : t y p e = " D i a g r a m D i s p l a y N o d e V i e w S t a t e " > < H e i g h t > 1 5 0 < / H e i g h t > < I s E x p a n d e d > t r u e < / I s E x p a n d e d > < W i d t h > 2 0 0 < / W i d t h > < / a : V a l u e > < / a : K e y V a l u e O f D i a g r a m O b j e c t K e y a n y T y p e z b w N T n L X > < a : K e y V a l u e O f D i a g r a m O b j e c t K e y a n y T y p e z b w N T n L X > < a : K e y > < K e y > T a b l e s \ l i n e _ d o w n t i m e \ S u m   o f   L a b e l   s w i t c h \ A d d i t i o n a l   I n f o \ I m p l i c i t   M e a s u r e < / K e y > < / a : K e y > < a : V a l u e   i : t y p e = " D i a g r a m D i s p l a y V i e w S t a t e I D i a g r a m T a g A d d i t i o n a l I n f o " / > < / a : K e y V a l u e O f D i a g r a m O b j e c t K e y a n y T y p e z b w N T n L X > < a : K e y V a l u e O f D i a g r a m O b j e c t K e y a n y T y p e z b w N T n L X > < a : K e y > < K e y > T a b l e s \ l i n e _ d o w n t i m e \ M e a s u r e s \ S u m   o f   O t h e r < / K e y > < / a : K e y > < a : V a l u e   i : t y p e = " D i a g r a m D i s p l a y N o d e V i e w S t a t e " > < H e i g h t > 1 5 0 < / H e i g h t > < I s E x p a n d e d > t r u e < / I s E x p a n d e d > < W i d t h > 2 0 0 < / W i d t h > < / a : V a l u e > < / a : K e y V a l u e O f D i a g r a m O b j e c t K e y a n y T y p e z b w N T n L X > < a : K e y V a l u e O f D i a g r a m O b j e c t K e y a n y T y p e z b w N T n L X > < a : K e y > < K e y > T a b l e s \ l i n e _ d o w n t i m e \ S u m   o f   O t h e r \ A d d i t i o n a l   I n f o \ I m p l i c i t   M e a s u r e < / K e y > < / a : K e y > < a : V a l u e   i : t y p e = " D i a g r a m D i s p l a y V i e w S t a t e I D i a g r a m T a g A d d i t i o n a l I n f o " / > < / a : K e y V a l u e O f D i a g r a m O b j e c t K e y a n y T y p e z b w N T n L X > < a : K e y V a l u e O f D i a g r a m O b j e c t K e y a n y T y p e z b w N T n L X > < a : K e y > < K e y > T a b l e s \ d o w n t i m e _ f a c t o r s < / K e y > < / a : K e y > < a : V a l u e   i : t y p e = " D i a g r a m D i s p l a y N o d e V i e w S t a t e " > < H e i g h t > 1 5 0 < / H e i g h t > < I s E x p a n d e d > t r u e < / I s E x p a n d e d > < L a y e d O u t > t r u e < / L a y e d O u t > < L e f t > 1 0 8 6 < / L e f t > < T a b I n d e x > 3 < / T a b I n d e x > < T o p > 1 2 3 . 3 9 9 9 9 9 9 9 9 9 9 9 9 8 < / T o p > < W i d t h > 2 0 0 < / W i d t h > < / a : V a l u e > < / a : K e y V a l u e O f D i a g r a m O b j e c t K e y a n y T y p e z b w N T n L X > < a : K e y V a l u e O f D i a g r a m O b j e c t K e y a n y T y p e z b w N T n L X > < a : K e y > < K e y > T a b l e s \ d o w n t i m e _ f a c t o r s \ C o l u m n s \ F a c t o r < / K e y > < / a : K e y > < a : V a l u e   i : t y p e = " D i a g r a m D i s p l a y N o d e V i e w S t a t e " > < H e i g h t > 1 5 0 < / H e i g h t > < I s E x p a n d e d > t r u e < / I s E x p a n d e d > < W i d t h > 2 0 0 < / W i d t h > < / a : V a l u e > < / a : K e y V a l u e O f D i a g r a m O b j e c t K e y a n y T y p e z b w N T n L X > < a : K e y V a l u e O f D i a g r a m O b j e c t K e y a n y T y p e z b w N T n L X > < a : K e y > < K e y > T a b l e s \ d o w n t i m e _ f a c t o r s \ C o l u m n s \ D e s c r i p t i o n < / K e y > < / a : K e y > < a : V a l u e   i : t y p e = " D i a g r a m D i s p l a y N o d e V i e w S t a t e " > < H e i g h t > 1 5 0 < / H e i g h t > < I s E x p a n d e d > t r u e < / I s E x p a n d e d > < W i d t h > 2 0 0 < / W i d t h > < / a : V a l u e > < / a : K e y V a l u e O f D i a g r a m O b j e c t K e y a n y T y p e z b w N T n L X > < a : K e y V a l u e O f D i a g r a m O b j e c t K e y a n y T y p e z b w N T n L X > < a : K e y > < K e y > T a b l e s \ d o w n t i m e _ f a c t o r s \ C o l u m n s \ O p e r a t o r   E r r o r < / K e y > < / a : K e y > < a : V a l u e   i : t y p e = " D i a g r a m D i s p l a y N o d e V i e w S t a t e " > < H e i g h t > 1 5 0 < / H e i g h t > < I s E x p a n d e d > t r u e < / I s E x p a n d e d > < W i d t h > 2 0 0 < / W i d t h > < / a : V a l u e > < / a : K e y V a l u e O f D i a g r a m O b j e c t K e y a n y T y p e z b w N T n L X > < a : K e y V a l u e O f D i a g r a m O b j e c t K e y a n y T y p e z b w N T n L X > < a : K e y > < K e y > T a b l e s \ d o w n t i m e _ f a c t o r s \ M e a s u r e s \ C o u n t   o f   O p e r a t o r   E r r o r < / K e y > < / a : K e y > < a : V a l u e   i : t y p e = " D i a g r a m D i s p l a y N o d e V i e w S t a t e " > < H e i g h t > 1 5 0 < / H e i g h t > < I s E x p a n d e d > t r u e < / I s E x p a n d e d > < W i d t h > 2 0 0 < / W i d t h > < / a : V a l u e > < / a : K e y V a l u e O f D i a g r a m O b j e c t K e y a n y T y p e z b w N T n L X > < a : K e y V a l u e O f D i a g r a m O b j e c t K e y a n y T y p e z b w N T n L X > < a : K e y > < K e y > T a b l e s \ d o w n t i m e _ f a c t o r s \ C o u n t   o f   O p e r a t o r   E r r o r \ A d d i t i o n a l   I n f o \ I m p l i c i t   M e a s u r e < / K e y > < / a : K e y > < a : V a l u e   i : t y p e = " D i a g r a m D i s p l a y V i e w S t a t e I D i a g r a m T a g A d d i t i o n a l I n f o " / > < / a : K e y V a l u e O f D i a g r a m O b j e c t K e y a n y T y p e z b w N T n L X > < a : K e y V a l u e O f D i a g r a m O b j e c t K e y a n y T y p e z b w N T n L X > < a : K e y > < K e y > R e l a t i o n s h i p s \ & l t ; T a b l e s \ l i n e _ p r o d u c t i v i t y \ C o l u m n s \ P r o d u c t & g t ; - & l t ; T a b l e s \ P r o d u c t s \ C o l u m n s \ P r o d u c t   I d & g t ; < / K e y > < / a : K e y > < a : V a l u e   i : t y p e = " D i a g r a m D i s p l a y L i n k V i e w S t a t e " > < A u t o m a t i o n P r o p e r t y H e l p e r T e x t > E n d   p o i n t   1 :   ( 3 9 5 . 4 9 6 1 8 9 4 3 2 3 3 4 , 2 0 1 . 1 5 ) .   E n d   p o i n t   2 :   ( 2 1 6 , 2 2 1 . 1 5 )   < / A u t o m a t i o n P r o p e r t y H e l p e r T e x t > < L a y e d O u t > t r u e < / L a y e d O u t > < P o i n t s   x m l n s : b = " h t t p : / / s c h e m a s . d a t a c o n t r a c t . o r g / 2 0 0 4 / 0 7 / S y s t e m . W i n d o w s " > < b : P o i n t > < b : _ x > 3 9 5 . 4 9 6 1 8 9 4 3 2 3 3 4 1 2 < / b : _ x > < b : _ y > 2 0 1 . 1 4 9 9 9 9 9 9 9 9 9 9 9 8 < / b : _ y > < / b : P o i n t > < b : P o i n t > < b : _ x > 3 0 7 . 7 4 8 0 9 4 5 < / b : _ x > < b : _ y > 2 0 1 . 1 5 < / b : _ y > < / b : P o i n t > < b : P o i n t > < b : _ x > 3 0 5 . 7 4 8 0 9 4 5 < / b : _ x > < b : _ y > 2 0 3 . 1 5 < / b : _ y > < / b : P o i n t > < b : P o i n t > < b : _ x > 3 0 5 . 7 4 8 0 9 4 5 < / b : _ x > < b : _ y > 2 1 9 . 1 5 < / b : _ y > < / b : P o i n t > < b : P o i n t > < b : _ x > 3 0 3 . 7 4 8 0 9 4 5 < / b : _ x > < b : _ y > 2 2 1 . 1 5 < / b : _ y > < / b : P o i n t > < b : P o i n t > < b : _ x > 2 1 5 . 9 9 9 9 9 9 9 9 9 9 9 9 9 2 < / b : _ x > < b : _ y > 2 2 1 . 1 5 0 0 0 0 0 0 0 0 0 0 0 3 < / b : _ y > < / b : P o i n t > < / P o i n t s > < / a : V a l u e > < / a : K e y V a l u e O f D i a g r a m O b j e c t K e y a n y T y p e z b w N T n L X > < a : K e y V a l u e O f D i a g r a m O b j e c t K e y a n y T y p e z b w N T n L X > < a : K e y > < K e y > R e l a t i o n s h i p s \ & l t ; T a b l e s \ l i n e _ p r o d u c t i v i t y \ C o l u m n s \ P r o d u c t & g t ; - & l t ; T a b l e s \ P r o d u c t s \ C o l u m n s \ P r o d u c t   I d & g t ; \ F K < / K e y > < / a : K e y > < a : V a l u e   i : t y p e = " D i a g r a m D i s p l a y L i n k E n d p o i n t V i e w S t a t e " > < H e i g h t > 1 6 < / H e i g h t > < L a b e l L o c a t i o n   x m l n s : b = " h t t p : / / s c h e m a s . d a t a c o n t r a c t . o r g / 2 0 0 4 / 0 7 / S y s t e m . W i n d o w s " > < b : _ x > 3 9 5 . 4 9 6 1 8 9 4 3 2 3 3 4 1 2 < / b : _ x > < b : _ y > 1 9 3 . 1 4 9 9 9 9 9 9 9 9 9 9 9 8 < / b : _ y > < / L a b e l L o c a t i o n > < L o c a t i o n   x m l n s : b = " h t t p : / / s c h e m a s . d a t a c o n t r a c t . o r g / 2 0 0 4 / 0 7 / S y s t e m . W i n d o w s " > < b : _ x > 4 1 1 . 4 9 6 1 8 9 4 3 2 3 3 4 1 2 < / b : _ x > < b : _ y > 2 0 1 . 1 4 9 9 9 9 9 9 9 9 9 9 9 8 < / b : _ y > < / L o c a t i o n > < S h a p e R o t a t e A n g l e > 1 8 0 < / S h a p e R o t a t e A n g l e > < W i d t h > 1 6 < / W i d t h > < / a : V a l u e > < / a : K e y V a l u e O f D i a g r a m O b j e c t K e y a n y T y p e z b w N T n L X > < a : K e y V a l u e O f D i a g r a m O b j e c t K e y a n y T y p e z b w N T n L X > < a : K e y > < K e y > R e l a t i o n s h i p s \ & l t ; T a b l e s \ l i n e _ p r o d u c t i v i t y \ C o l u m n s \ P r o d u c t & g t ; - & l t ; T a b l e s \ P r o d u c t s \ C o l u m n s \ P r o d u c t   I d & g t ; \ P K < / K e y > < / a : K e y > < a : V a l u e   i : t y p e = " D i a g r a m D i s p l a y L i n k E n d p o i n t V i e w S t a t e " > < H e i g h t > 1 6 < / H e i g h t > < L a b e l L o c a t i o n   x m l n s : b = " h t t p : / / s c h e m a s . d a t a c o n t r a c t . o r g / 2 0 0 4 / 0 7 / S y s t e m . W i n d o w s " > < b : _ x > 1 9 9 . 9 9 9 9 9 9 9 9 9 9 9 9 9 2 < / b : _ x > < b : _ y > 2 1 3 . 1 5 0 0 0 0 0 0 0 0 0 0 0 3 < / b : _ y > < / L a b e l L o c a t i o n > < L o c a t i o n   x m l n s : b = " h t t p : / / s c h e m a s . d a t a c o n t r a c t . o r g / 2 0 0 4 / 0 7 / S y s t e m . W i n d o w s " > < b : _ x > 1 9 9 . 9 9 9 9 9 9 9 9 9 9 9 9 9 4 < / b : _ x > < b : _ y > 2 2 1 . 1 5 < / b : _ y > < / L o c a t i o n > < S h a p e R o t a t e A n g l e > 1 . 1 3 6 8 6 8 3 7 7 2 1 6 1 6 0 3 E - 1 3 < / S h a p e R o t a t e A n g l e > < W i d t h > 1 6 < / W i d t h > < / a : V a l u e > < / a : K e y V a l u e O f D i a g r a m O b j e c t K e y a n y T y p e z b w N T n L X > < a : K e y V a l u e O f D i a g r a m O b j e c t K e y a n y T y p e z b w N T n L X > < a : K e y > < K e y > R e l a t i o n s h i p s \ & l t ; T a b l e s \ l i n e _ p r o d u c t i v i t y \ C o l u m n s \ P r o d u c t & g t ; - & l t ; T a b l e s \ P r o d u c t s \ C o l u m n s \ P r o d u c t   I d & g t ; \ C r o s s F i l t e r < / K e y > < / a : K e y > < a : V a l u e   i : t y p e = " D i a g r a m D i s p l a y L i n k C r o s s F i l t e r V i e w S t a t e " > < P o i n t s   x m l n s : b = " h t t p : / / s c h e m a s . d a t a c o n t r a c t . o r g / 2 0 0 4 / 0 7 / S y s t e m . W i n d o w s " > < b : P o i n t > < b : _ x > 3 9 5 . 4 9 6 1 8 9 4 3 2 3 3 4 1 2 < / b : _ x > < b : _ y > 2 0 1 . 1 4 9 9 9 9 9 9 9 9 9 9 9 8 < / b : _ y > < / b : P o i n t > < b : P o i n t > < b : _ x > 3 0 7 . 7 4 8 0 9 4 5 < / b : _ x > < b : _ y > 2 0 1 . 1 5 < / b : _ y > < / b : P o i n t > < b : P o i n t > < b : _ x > 3 0 5 . 7 4 8 0 9 4 5 < / b : _ x > < b : _ y > 2 0 3 . 1 5 < / b : _ y > < / b : P o i n t > < b : P o i n t > < b : _ x > 3 0 5 . 7 4 8 0 9 4 5 < / b : _ x > < b : _ y > 2 1 9 . 1 5 < / b : _ y > < / b : P o i n t > < b : P o i n t > < b : _ x > 3 0 3 . 7 4 8 0 9 4 5 < / b : _ x > < b : _ y > 2 2 1 . 1 5 < / b : _ y > < / b : P o i n t > < b : P o i n t > < b : _ x > 2 1 5 . 9 9 9 9 9 9 9 9 9 9 9 9 9 2 < / b : _ x > < b : _ y > 2 2 1 . 1 5 0 0 0 0 0 0 0 0 0 0 0 3 < / b : _ y > < / b : P o i n t > < / P o i n t s > < / a : V a l u e > < / a : K e y V a l u e O f D i a g r a m O b j e c t K e y a n y T y p e z b w N T n L X > < a : K e y V a l u e O f D i a g r a m O b j e c t K e y a n y T y p e z b w N T n L X > < a : K e y > < K e y > R e l a t i o n s h i p s \ & l t ; T a b l e s \ l i n e _ d o w n t i m e \ C o l u m n s \ B a t c h   I D & g t ; - & l t ; T a b l e s \ l i n e _ p r o d u c t i v i t y \ C o l u m n s \ B a t c h   I d & g t ; < / K e y > < / a : K e y > < a : V a l u e   i : t y p e = " D i a g r a m D i s p l a y L i n k V i e w S t a t e " > < A u t o m a t i o n P r o p e r t y H e l p e r T e x t > E n d   p o i n t   1 :   ( 8 4 5 , 1 8 0 . 3 ) .   E n d   p o i n t   2 :   ( 6 2 7 . 4 9 6 1 8 9 4 3 2 3 3 4 , 2 0 3 )   < / A u t o m a t i o n P r o p e r t y H e l p e r T e x t > < I s F o c u s e d > t r u e < / I s F o c u s e d > < L a y e d O u t > t r u e < / L a y e d O u t > < P o i n t s   x m l n s : b = " h t t p : / / s c h e m a s . d a t a c o n t r a c t . o r g / 2 0 0 4 / 0 7 / S y s t e m . W i n d o w s " > < b : P o i n t > < b : _ x > 8 4 5 < / b : _ x > < b : _ y > 1 8 0 . 3 < / b : _ y > < / b : P o i n t > < b : P o i n t > < b : _ x > 7 3 8 . 2 4 8 0 9 4 5 < / b : _ x > < b : _ y > 1 8 0 . 3 < / b : _ y > < / b : P o i n t > < b : P o i n t > < b : _ x > 7 3 6 . 2 4 8 0 9 4 5 < / b : _ x > < b : _ y > 1 8 2 . 3 < / b : _ y > < / b : P o i n t > < b : P o i n t > < b : _ x > 7 3 6 . 2 4 8 0 9 4 5 < / b : _ x > < b : _ y > 2 0 1 < / b : _ y > < / b : P o i n t > < b : P o i n t > < b : _ x > 7 3 4 . 2 4 8 0 9 4 5 < / b : _ x > < b : _ y > 2 0 3 < / b : _ y > < / b : P o i n t > < b : P o i n t > < b : _ x > 6 2 7 . 4 9 6 1 8 9 4 3 2 3 3 4 1 8 < / b : _ x > < b : _ y > 2 0 3 < / b : _ y > < / b : P o i n t > < / P o i n t s > < / a : V a l u e > < / a : K e y V a l u e O f D i a g r a m O b j e c t K e y a n y T y p e z b w N T n L X > < a : K e y V a l u e O f D i a g r a m O b j e c t K e y a n y T y p e z b w N T n L X > < a : K e y > < K e y > R e l a t i o n s h i p s \ & l t ; T a b l e s \ l i n e _ d o w n t i m e \ C o l u m n s \ B a t c h   I D & g t ; - & l t ; T a b l e s \ l i n e _ p r o d u c t i v i t y \ C o l u m n s \ B a t c h   I d & g t ; \ F K < / K e y > < / a : K e y > < a : V a l u e   i : t y p e = " D i a g r a m D i s p l a y L i n k E n d p o i n t V i e w S t a t e " > < H e i g h t > 1 6 < / H e i g h t > < L a b e l L o c a t i o n   x m l n s : b = " h t t p : / / s c h e m a s . d a t a c o n t r a c t . o r g / 2 0 0 4 / 0 7 / S y s t e m . W i n d o w s " > < b : _ x > 8 4 5 < / b : _ x > < b : _ y > 1 7 2 . 3 < / b : _ y > < / L a b e l L o c a t i o n > < L o c a t i o n   x m l n s : b = " h t t p : / / s c h e m a s . d a t a c o n t r a c t . o r g / 2 0 0 4 / 0 7 / S y s t e m . W i n d o w s " > < b : _ x > 8 6 1 . 0 0 0 0 0 0 0 0 0 0 0 0 1 1 < / b : _ x > < b : _ y > 1 8 0 . 3 < / b : _ y > < / L o c a t i o n > < S h a p e R o t a t e A n g l e > 1 8 0 < / S h a p e R o t a t e A n g l e > < W i d t h > 1 6 < / W i d t h > < / a : V a l u e > < / a : K e y V a l u e O f D i a g r a m O b j e c t K e y a n y T y p e z b w N T n L X > < a : K e y V a l u e O f D i a g r a m O b j e c t K e y a n y T y p e z b w N T n L X > < a : K e y > < K e y > R e l a t i o n s h i p s \ & l t ; T a b l e s \ l i n e _ d o w n t i m e \ C o l u m n s \ B a t c h   I D & g t ; - & l t ; T a b l e s \ l i n e _ p r o d u c t i v i t y \ C o l u m n s \ B a t c h   I d & g t ; \ P K < / K e y > < / a : K e y > < a : V a l u e   i : t y p e = " D i a g r a m D i s p l a y L i n k E n d p o i n t V i e w S t a t e " > < H e i g h t > 1 6 < / H e i g h t > < L a b e l L o c a t i o n   x m l n s : b = " h t t p : / / s c h e m a s . d a t a c o n t r a c t . o r g / 2 0 0 4 / 0 7 / S y s t e m . W i n d o w s " > < b : _ x > 6 1 1 . 4 9 6 1 8 9 4 3 2 3 3 4 1 8 < / b : _ x > < b : _ y > 1 9 5 < / b : _ y > < / L a b e l L o c a t i o n > < L o c a t i o n   x m l n s : b = " h t t p : / / s c h e m a s . d a t a c o n t r a c t . o r g / 2 0 0 4 / 0 7 / S y s t e m . W i n d o w s " > < b : _ x > 6 1 1 . 4 9 6 1 8 9 4 3 2 3 3 4 1 8 < / b : _ x > < b : _ y > 2 0 3 < / b : _ y > < / L o c a t i o n > < S h a p e R o t a t e A n g l e > 3 6 0 < / S h a p e R o t a t e A n g l e > < W i d t h > 1 6 < / W i d t h > < / a : V a l u e > < / a : K e y V a l u e O f D i a g r a m O b j e c t K e y a n y T y p e z b w N T n L X > < a : K e y V a l u e O f D i a g r a m O b j e c t K e y a n y T y p e z b w N T n L X > < a : K e y > < K e y > R e l a t i o n s h i p s \ & l t ; T a b l e s \ l i n e _ d o w n t i m e \ C o l u m n s \ B a t c h   I D & g t ; - & l t ; T a b l e s \ l i n e _ p r o d u c t i v i t y \ C o l u m n s \ B a t c h   I d & g t ; \ C r o s s F i l t e r < / K e y > < / a : K e y > < a : V a l u e   i : t y p e = " D i a g r a m D i s p l a y L i n k C r o s s F i l t e r V i e w S t a t e " > < P o i n t s   x m l n s : b = " h t t p : / / s c h e m a s . d a t a c o n t r a c t . o r g / 2 0 0 4 / 0 7 / S y s t e m . W i n d o w s " > < b : P o i n t > < b : _ x > 8 4 5 < / b : _ x > < b : _ y > 1 8 0 . 3 < / b : _ y > < / b : P o i n t > < b : P o i n t > < b : _ x > 7 3 8 . 2 4 8 0 9 4 5 < / b : _ x > < b : _ y > 1 8 0 . 3 < / b : _ y > < / b : P o i n t > < b : P o i n t > < b : _ x > 7 3 6 . 2 4 8 0 9 4 5 < / b : _ x > < b : _ y > 1 8 2 . 3 < / b : _ y > < / b : P o i n t > < b : P o i n t > < b : _ x > 7 3 6 . 2 4 8 0 9 4 5 < / b : _ x > < b : _ y > 2 0 1 < / b : _ y > < / b : P o i n t > < b : P o i n t > < b : _ x > 7 3 4 . 2 4 8 0 9 4 5 < / b : _ x > < b : _ y > 2 0 3 < / b : _ y > < / b : P o i n t > < b : P o i n t > < b : _ x > 6 2 7 . 4 9 6 1 8 9 4 3 2 3 3 4 1 8 < / b : _ x > < b : _ y > 2 0 3 < / b : _ y > < / b : P o i n t > < / P o i n t s > < / a : V a l u e > < / a : K e y V a l u e O f D i a g r a m O b j e c t K e y a n y T y p e z b w N T n L X > < / V i e w S t a t e s > < / D i a g r a m M a n a g e r . S e r i a l i z a b l e D i a g r a m > < / A r r a y O f D i a g r a m M a n a g e r . S e r i a l i z a b l e D i a g r a m > ] ] > < / C u s t o m C o n t e n t > < / G e m i n i > 
</file>

<file path=customXml/item2.xml>��< ? x m l   v e r s i o n = " 1 . 0 "   e n c o d i n g = " U T F - 1 6 "   s t a n d a l o n e = " n o " ? > < D a t a M a s h u p   x m l n s = " h t t p : / / s c h e m a s . m i c r o s o f t . c o m / D a t a M a s h u p " > A A A A A B 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3 t l 6 4 A A A D 4 A A A A E g A A A E N v b m Z p Z y 9 Q Y W N r Y W d l L n h t b I S P v Q 6 C M B z E d x P f g X S n H z A o p p T B V R I T o n F t o I F G + N f Q I r y b g 4 / k K w h R 1 M 3 x 7 n 7 J 3 T 1 u d 5 4 M T e 1 d V W u 1 g R g x T J F n n Y R C 1 g Z U j M C g R C w X f C / z s y y V N 9 J g N 4 M t Y l Q 5 d 9 k Q 0 v c 9 7 k N s 2 p I E l D J y S n d Z X q l G o g + s / 8 O + h q k 2 V 0 j w 4 2 u N C D A L I 8 z W q w h T T m a X p x q + R D A u n t I f k 2 + 7 2 n W t E g r 8 Q 8 b J L D l 5 n x B P A A A A / / 8 D A F B L A w Q U A A I A C A A A A C E A V W b W f S Q C A A C S B g A A E w A A A E Z v c m 1 1 b G F z L 1 N l Y 3 R p b 2 4 x L m 2 c l U 9 v m 0 A Q x e + W / B 1 W m w u o W 9 e g J o d E O T S 2 D 7 m 0 a X C b g + X D G i Y 1 C u x a u 4 s V C / H d M 4 D N P 4 O r 1 h f D z O z 8 3 n s G W Y N v Q i m I V 3 4 7 d + P R e K S 3 X E F A l n w T w T W 5 J x G Y 8 Y j g x 5 O J 8 g E r i 3 c f o s k s U Q q E e Z H q b S P l m 2 W n q + 8 8 h n t a n q T r b D W T w u D I e j w K R X P H G c f 5 b 4 7 T 5 L B y w R W d b b n 4 k y 8 / 7 I D i p m J 0 s l R c 6 F e p 4 p m M k l j k T W 2 V N J a m d M 4 N U E Y M l k m A 1 y a M I W M k p U 9 K B o l v T j 0 D 7 6 a o P 3 D j b 7 H 6 K M z N 1 0 m + r i j / 2 I H i R q q z e c 9 w Z c g S 1 1 a t E 2 I h g v 5 G K d V p 1 T O 7 M v o M u 4 j 7 6 H S h l F S 6 9 n p s F O X f P E r Q a S c W 3 N 7 i X u W 7 L Y e R a 0 a m d h P i 7 a L Q k F I J 2 R z I H K I w D g 2 o G l e M l B P W h b D P B R c q u i b z w N A 9 B f H 5 l 0 d t v K o n C h K y S + Q S R x 8 O C + 5 v K 1 F W S m 8 p n v 6 Z S A O e O a C W m d 4 z 8 s o j D X Y j 0 0 m + r r p x a c N x M y j n L w / Q p X x Y 2 q Z 1 n p S a 3 X I + n P y T 1 G H + p v Y H 3 9 X d c t e f 3 G m h t t I p I 2 7 W F 5 P b C W o 4 K v e f o 6 o M N Z N y L 2 Y 1 n N Y z x H K P U s r R 1 s u Q N 4 5 l q 6 u Z p U P e H o U G Z X B w H u 5 D 3 c r 9 W x B U q X e 5 G F Z 1 g B H A h 5 O s G t 7 W 5 A u 5 m R 4 9 i C T e g O p B I q D z U z e R 5 8 o Q W h 0 5 Q U / N N f l U K 3 D W A + i O D W c 4 v 3 O R b O i t K m 8 r l Z l d / x f 0 E O 8 + A A A A / / 8 D A F B L A Q I t A B Q A B g A I A A A A I Q A q 3 a p A 0 g A A A D c B A A A T A A A A A A A A A A A A A A A A A A A A A A B b Q 2 9 u d G V u d F 9 U e X B l c 1 0 u e G 1 s U E s B A i 0 A F A A C A A g A A A A h A L x d 7 Z e u A A A A + A A A A B I A A A A A A A A A A A A A A A A A C w M A A E N v b m Z p Z y 9 Q Y W N r Y W d l L n h t b F B L A Q I t A B Q A A g A I A A A A I Q B V Z t Z 9 J A I A A J I G A A A T A A A A A A A A A A A A A A A A A O k D A A B G b 3 J t d W x h c y 9 T Z W N 0 a W 9 u M S 5 t U E s F B g A A A A A D A A M A w g A A A D 4 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H A A A A A A A A N A c 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1 P C 9 J d G V t U G F 0 a D 4 8 L 0 l 0 Z W 1 M b 2 N h d G l v b j 4 8 U 3 R h Y m x l R W 5 0 c m l l c z 4 8 R W 5 0 c n k g V H l w Z T 0 i Q W R k Z W R U b 0 R h d G F N b 2 R l b C I g V m F s d W U 9 I m w w I i 8 + P E V u d H J 5 I F R 5 c G U 9 I k J 1 Z m Z l c k 5 l e H R S Z W Z y Z X N o I i B W Y W x 1 Z T 0 i b D E i L z 4 8 R W 5 0 c n k g V H l w Z T 0 i R m l s b E N v d W 5 0 I i B W Y W x 1 Z T 0 i b D M 5 I i 8 + P E V u d H J 5 I F R 5 c G U 9 I k Z p b G x F b m F i b G V k I i B W Y W x 1 Z T 0 i b D A i L z 4 8 R W 5 0 c n k g V H l w Z T 0 i R m l s b E V y c m 9 y Q 2 9 k Z S I g V m F s d W U 9 I n N V b m t u b 3 d u I i 8 + P E V u d H J 5 I F R 5 c G U 9 I k Z p b G x F c n J v c k N v d W 5 0 I i B W Y W x 1 Z T 0 i b D A i L z 4 8 R W 5 0 c n k g V H l w Z T 0 i R m l s b E x h c 3 R V c G R h d G V k I i B W Y W x 1 Z T 0 i Z D I w M j U t M D I t M j h U M D k 6 M T Q 6 M z g u N T k 0 M j g 0 M F o i L z 4 8 R W 5 0 c n k g V H l w Z T 0 i R m l s b E N v b H V t b l R 5 c G V z I i B W Y W x 1 Z T 0 i c 0 F B Q U F B Q U F B Q U F B Q U F B Q U F B Q T 0 9 I i 8 + P E V u d H J 5 I F R 5 c G U 9 I k Z p b G x D b 2 x 1 b W 5 O Y W 1 l c y I g V m F s d W U 9 I n N b J n F 1 b 3 Q 7 Q m F 0 Y 2 g m c X V v d D s s J n F 1 b 3 Q 7 M S Z x d W 9 0 O y w m c X V v d D s y J n F 1 b 3 Q 7 L C Z x d W 9 0 O z M m c X V v d D s s J n F 1 b 3 Q 7 N C Z x d W 9 0 O y w m c X V v d D s 1 J n F 1 b 3 Q 7 L C Z x d W 9 0 O z Y m c X V v d D s s J n F 1 b 3 Q 7 N y Z x d W 9 0 O y w m c X V v d D s 4 J n F 1 b 3 Q 7 L C Z x d W 9 0 O z k m c X V v d D s s J n F 1 b 3 Q 7 M T A m c X V v d D s s J n F 1 b 3 Q 7 M T E m c X V v d D s s J n F 1 b 3 Q 7 M T 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h N T U 3 Z T Q z L W U y N 2 Y t N D R i Z S 1 h O W Y z L T Q 1 Y z B m Y W I 4 M 2 I z M i I v P j x F b n R y e S B U e X B l P S J S Z W x h d G l v b n N o a X B J b m Z v Q 2 9 u d G F p b m V y I i B W Y W x 1 Z T 0 i c 3 s m c X V v d D t j b 2 x 1 b W 5 D b 3 V u d C Z x d W 9 0 O z o x M y w m c X V v d D t r Z X l D b 2 x 1 b W 5 O Y W 1 l c y Z x d W 9 0 O z p b X S w m c X V v d D t x d W V y e V J l b G F 0 a W 9 u c 2 h p c H M m c X V v d D s 6 W 1 0 s J n F 1 b 3 Q 7 Y 2 9 s d W 1 u S W R l b n R p d G l l c y Z x d W 9 0 O z p b J n F 1 b 3 Q 7 U 2 V j d G l v b j E v V G F i b G U 1 L 0 F 1 d G 9 S Z W 1 v d m V k Q 2 9 s d W 1 u c z E u e 0 J h d G N o L D B 9 J n F 1 b 3 Q 7 L C Z x d W 9 0 O 1 N l Y 3 R p b 2 4 x L 1 R h Y m x l N S 9 B d X R v U m V t b 3 Z l Z E N v b H V t b n M x L n s x L D F 9 J n F 1 b 3 Q 7 L C Z x d W 9 0 O 1 N l Y 3 R p b 2 4 x L 1 R h Y m x l N S 9 B d X R v U m V t b 3 Z l Z E N v b H V t b n M x L n s y L D J 9 J n F 1 b 3 Q 7 L C Z x d W 9 0 O 1 N l Y 3 R p b 2 4 x L 1 R h Y m x l N S 9 B d X R v U m V t b 3 Z l Z E N v b H V t b n M x L n s z L D N 9 J n F 1 b 3 Q 7 L C Z x d W 9 0 O 1 N l Y 3 R p b 2 4 x L 1 R h Y m x l N S 9 B d X R v U m V t b 3 Z l Z E N v b H V t b n M x L n s 0 L D R 9 J n F 1 b 3 Q 7 L C Z x d W 9 0 O 1 N l Y 3 R p b 2 4 x L 1 R h Y m x l N S 9 B d X R v U m V t b 3 Z l Z E N v b H V t b n M x L n s 1 L D V 9 J n F 1 b 3 Q 7 L C Z x d W 9 0 O 1 N l Y 3 R p b 2 4 x L 1 R h Y m x l N S 9 B d X R v U m V t b 3 Z l Z E N v b H V t b n M x L n s 2 L D Z 9 J n F 1 b 3 Q 7 L C Z x d W 9 0 O 1 N l Y 3 R p b 2 4 x L 1 R h Y m x l N S 9 B d X R v U m V t b 3 Z l Z E N v b H V t b n M x L n s 3 L D d 9 J n F 1 b 3 Q 7 L C Z x d W 9 0 O 1 N l Y 3 R p b 2 4 x L 1 R h Y m x l N S 9 B d X R v U m V t b 3 Z l Z E N v b H V t b n M x L n s 4 L D h 9 J n F 1 b 3 Q 7 L C Z x d W 9 0 O 1 N l Y 3 R p b 2 4 x L 1 R h Y m x l N S 9 B d X R v U m V t b 3 Z l Z E N v b H V t b n M x L n s 5 L D l 9 J n F 1 b 3 Q 7 L C Z x d W 9 0 O 1 N l Y 3 R p b 2 4 x L 1 R h Y m x l N S 9 B d X R v U m V t b 3 Z l Z E N v b H V t b n M x L n s x M C w x M H 0 m c X V v d D s s J n F 1 b 3 Q 7 U 2 V j d G l v b j E v V G F i b G U 1 L 0 F 1 d G 9 S Z W 1 v d m V k Q 2 9 s d W 1 u c z E u e z E x L D E x f S Z x d W 9 0 O y w m c X V v d D t T Z W N 0 a W 9 u M S 9 U Y W J s Z T U v Q X V 0 b 1 J l b W 9 2 Z W R D b 2 x 1 b W 5 z M S 5 7 M T I s M T J 9 J n F 1 b 3 Q 7 X S w m c X V v d D t D b 2 x 1 b W 5 D b 3 V u d C Z x d W 9 0 O z o x M y w m c X V v d D t L Z X l D b 2 x 1 b W 5 O Y W 1 l c y Z x d W 9 0 O z p b X S w m c X V v d D t D b 2 x 1 b W 5 J Z G V u d G l 0 a W V z J n F 1 b 3 Q 7 O l s m c X V v d D t T Z W N 0 a W 9 u M S 9 U Y W J s Z T U v Q X V 0 b 1 J l b W 9 2 Z W R D b 2 x 1 b W 5 z M S 5 7 Q m F 0 Y 2 g s M H 0 m c X V v d D s s J n F 1 b 3 Q 7 U 2 V j d G l v b j E v V G F i b G U 1 L 0 F 1 d G 9 S Z W 1 v d m V k Q 2 9 s d W 1 u c z E u e z E s M X 0 m c X V v d D s s J n F 1 b 3 Q 7 U 2 V j d G l v b j E v V G F i b G U 1 L 0 F 1 d G 9 S Z W 1 v d m V k Q 2 9 s d W 1 u c z E u e z I s M n 0 m c X V v d D s s J n F 1 b 3 Q 7 U 2 V j d G l v b j E v V G F i b G U 1 L 0 F 1 d G 9 S Z W 1 v d m V k Q 2 9 s d W 1 u c z E u e z M s M 3 0 m c X V v d D s s J n F 1 b 3 Q 7 U 2 V j d G l v b j E v V G F i b G U 1 L 0 F 1 d G 9 S Z W 1 v d m V k Q 2 9 s d W 1 u c z E u e z Q s N H 0 m c X V v d D s s J n F 1 b 3 Q 7 U 2 V j d G l v b j E v V G F i b G U 1 L 0 F 1 d G 9 S Z W 1 v d m V k Q 2 9 s d W 1 u c z E u e z U s N X 0 m c X V v d D s s J n F 1 b 3 Q 7 U 2 V j d G l v b j E v V G F i b G U 1 L 0 F 1 d G 9 S Z W 1 v d m V k Q 2 9 s d W 1 u c z E u e z Y s N n 0 m c X V v d D s s J n F 1 b 3 Q 7 U 2 V j d G l v b j E v V G F i b G U 1 L 0 F 1 d G 9 S Z W 1 v d m V k Q 2 9 s d W 1 u c z E u e z c s N 3 0 m c X V v d D s s J n F 1 b 3 Q 7 U 2 V j d G l v b j E v V G F i b G U 1 L 0 F 1 d G 9 S Z W 1 v d m V k Q 2 9 s d W 1 u c z E u e z g s O H 0 m c X V v d D s s J n F 1 b 3 Q 7 U 2 V j d G l v b j E v V G F i b G U 1 L 0 F 1 d G 9 S Z W 1 v d m V k Q 2 9 s d W 1 u c z E u e z k s O X 0 m c X V v d D s s J n F 1 b 3 Q 7 U 2 V j d G l v b j E v V G F i b G U 1 L 0 F 1 d G 9 S Z W 1 v d m V k Q 2 9 s d W 1 u c z E u e z E w L D E w f S Z x d W 9 0 O y w m c X V v d D t T Z W N 0 a W 9 u M S 9 U Y W J s Z T U v Q X V 0 b 1 J l b W 9 2 Z W R D b 2 x 1 b W 5 z M S 5 7 M T E s M T F 9 J n F 1 b 3 Q 7 L C Z x d W 9 0 O 1 N l Y 3 R p b 2 4 x L 1 R h Y m x l N S 9 B d X R v U m V t b 3 Z l Z E N v b H V t b n M x L n s x M i w x M n 0 m c X V v d D t d L C Z x d W 9 0 O 1 J l b G F 0 a W 9 u c 2 h p c E l u Z m 8 m c X V v d D s 6 W 1 1 9 I i 8 + P E V u d H J 5 I F R 5 c G U 9 I l J l c 3 V s d F R 5 c G U i I F Z h b H V l P S J z R X h j Z X B 0 a W 9 u 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Q 2 9 1 b n Q i I F Z h b H V l P S J s M C I v P j x F b n R y e S B U e X B l P S J G a W x s R W 5 h Y m x l Z C I g V m F s d W U 9 I m w w I i 8 + P E V u d H J 5 I F R 5 c G U 9 I k Z p b G x F c n J v c k N v Z G U i I F Z h b H V l P S J z V W 5 r b m 9 3 b i I v P j x F b n R y e S B U e X B l P S J G a W x s R X J y b 3 J D b 3 V u d C I g V m F s d W U 9 I m w w I i 8 + P E V u d H J 5 I F R 5 c G U 9 I k Z p b G x M Y X N 0 V X B k Y X R l Z C I g V m F s d W U 9 I m Q y M D I 1 L T A y L T I 4 V D A 5 O j E 0 O j I w L j c 4 N D Q 2 N T N a I i 8 + P E V u d H J 5 I F R 5 c G U 9 I k Z p b G x D b 2 x 1 b W 5 U e X B l c y I g V m F s d W U 9 I n N C d 1 l E Q m d v S 0 F B V T 0 i L z 4 8 R W 5 0 c n k g V H l w Z T 0 i R m l s b E N v b H V t b k 5 h b W V z I i B W Y W x 1 Z T 0 i c 1 s m c X V v d D t E Y X R l J n F 1 b 3 Q 7 L C Z x d W 9 0 O 1 B y b 2 R 1 Y 3 Q m c X V v d D s s J n F 1 b 3 Q 7 Q m F 0 Y 2 g m c X V v d D s s J n F 1 b 3 Q 7 T 3 B l c m F 0 b 3 I m c X V v d D s s J n F 1 b 3 Q 7 U 3 R h c n Q g V G l t Z S Z x d W 9 0 O y w m c X V v d D t F b m Q g V G l t Z S Z x d W 9 0 O y w m c X V v d D t X b 3 J r a W 5 n I E h v d X J z J n F 1 b 3 Q 7 L C Z x d W 9 0 O 0 F k Z G l 0 a W 9 u J n F 1 b 3 Q 7 X S I v P j x F b n R y e S B U e X B l P S J G a W x s Z W R D b 2 1 w b G V 0 Z V J l c 3 V s d F R v V 2 9 y a 3 N o Z W V 0 I i B W Y W x 1 Z T 0 i b D E i L z 4 8 R W 5 0 c n k g V H l w Z T 0 i R m l s b F N 0 Y X R 1 c y I g V m F s d W U 9 I n N X Y W l 0 a W 5 n R m 9 y R X h j Z W x S Z W Z y Z X N o I i 8 + P E V u d H J 5 I F R 5 c G U 9 I k Z p b G x U b 0 R h d G F N b 2 R l b E V u Y W J s Z W Q i I F Z h b H V l P S J s M C I v P j x F b n R y e S B U e X B l P S J J c 1 B y a X Z h d G U i I F Z h b H V l P S J s M C I v P j x F b n R y e S B U e X B l P S J R d W V y e U l E I i B W Y W x 1 Z T 0 i c 2 V l Z G F j N j M y L T M 1 N m I t N D J k Z S 0 5 Y W F m L W I 2 Y 2 E 2 N 2 U 1 Y T c z M y I 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R G F 0 Z S w w f S Z x d W 9 0 O y w m c X V v d D t T Z W N 0 a W 9 u M S 9 U Y W J s Z T E v Q X V 0 b 1 J l b W 9 2 Z W R D b 2 x 1 b W 5 z M S 5 7 U H J v Z H V j d C w x f S Z x d W 9 0 O y w m c X V v d D t T Z W N 0 a W 9 u M S 9 U Y W J s Z T E v Q X V 0 b 1 J l b W 9 2 Z W R D b 2 x 1 b W 5 z M S 5 7 Q m F 0 Y 2 g s M n 0 m c X V v d D s s J n F 1 b 3 Q 7 U 2 V j d G l v b j E v V G F i b G U x L 0 F 1 d G 9 S Z W 1 v d m V k Q 2 9 s d W 1 u c z E u e 0 9 w Z X J h d G 9 y L D N 9 J n F 1 b 3 Q 7 L C Z x d W 9 0 O 1 N l Y 3 R p b 2 4 x L 1 R h Y m x l M S 9 B d X R v U m V t b 3 Z l Z E N v b H V t b n M x L n t T d G F y d C B U a W 1 l L D R 9 J n F 1 b 3 Q 7 L C Z x d W 9 0 O 1 N l Y 3 R p b 2 4 x L 1 R h Y m x l M S 9 B d X R v U m V t b 3 Z l Z E N v b H V t b n M x L n t F b m Q g V G l t Z S w 1 f S Z x d W 9 0 O y w m c X V v d D t T Z W N 0 a W 9 u M S 9 U Y W J s Z T E v Q X V 0 b 1 J l b W 9 2 Z W R D b 2 x 1 b W 5 z M S 5 7 V 2 9 y a 2 l u Z y B I b 3 V y c y w 2 f S Z x d W 9 0 O y w m c X V v d D t T Z W N 0 a W 9 u M S 9 U Y W J s Z T E v Q X V 0 b 1 J l b W 9 2 Z W R D b 2 x 1 b W 5 z M S 5 7 Q W R k a X R p b 2 4 s N 3 0 m c X V v d D t d L C Z x d W 9 0 O 0 N v b H V t b k N v d W 5 0 J n F 1 b 3 Q 7 O j g s J n F 1 b 3 Q 7 S 2 V 5 Q 2 9 s d W 1 u T m F t Z X M m c X V v d D s 6 W 1 0 s J n F 1 b 3 Q 7 Q 2 9 s d W 1 u S W R l b n R p d G l l c y Z x d W 9 0 O z p b J n F 1 b 3 Q 7 U 2 V j d G l v b j E v V G F i b G U x L 0 F 1 d G 9 S Z W 1 v d m V k Q 2 9 s d W 1 u c z E u e 0 R h d G U s M H 0 m c X V v d D s s J n F 1 b 3 Q 7 U 2 V j d G l v b j E v V G F i b G U x L 0 F 1 d G 9 S Z W 1 v d m V k Q 2 9 s d W 1 u c z E u e 1 B y b 2 R 1 Y 3 Q s M X 0 m c X V v d D s s J n F 1 b 3 Q 7 U 2 V j d G l v b j E v V G F i b G U x L 0 F 1 d G 9 S Z W 1 v d m V k Q 2 9 s d W 1 u c z E u e 0 J h d G N o L D J 9 J n F 1 b 3 Q 7 L C Z x d W 9 0 O 1 N l Y 3 R p b 2 4 x L 1 R h Y m x l M S 9 B d X R v U m V t b 3 Z l Z E N v b H V t b n M x L n t P c G V y Y X R v c i w z f S Z x d W 9 0 O y w m c X V v d D t T Z W N 0 a W 9 u M S 9 U Y W J s Z T E v Q X V 0 b 1 J l b W 9 2 Z W R D b 2 x 1 b W 5 z M S 5 7 U 3 R h c n Q g V G l t Z S w 0 f S Z x d W 9 0 O y w m c X V v d D t T Z W N 0 a W 9 u M S 9 U Y W J s Z T E v Q X V 0 b 1 J l b W 9 2 Z W R D b 2 x 1 b W 5 z M S 5 7 R W 5 k I F R p b W U s N X 0 m c X V v d D s s J n F 1 b 3 Q 7 U 2 V j d G l v b j E v V G F i b G U x L 0 F 1 d G 9 S Z W 1 v d m V k Q 2 9 s d W 1 u c z E u e 1 d v c m t p b m c g S G 9 1 c n M s N n 0 m c X V v d D s s J n F 1 b 3 Q 7 U 2 V j d G l v b j E v V G F i b G U x L 0 F 1 d G 9 S Z W 1 v d m V k Q 2 9 s d W 1 u c z E u e 0 F k Z G l 0 a W 9 u L D d 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1 L 1 N v d X J j Z T w v S X R l b V B h d G g + P C 9 J d G V t T G 9 j Y X R p b 2 4 + P F N 0 Y W J s Z U V u d H J p Z X M v 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Z v c m 1 1 b G E 8 L 0 l 0 Z W 1 U e X B l P j x J d G V t U G F 0 a D 5 T Z W N 0 a W 9 u M S 9 U Y W J s Z T E v U m V w b G F j Z W Q l M j B F c n J v c n M 8 L 0 l 0 Z W 1 Q Y X R o P j w v S X R l b U x v Y 2 F 0 a W 9 u P j x T d G F i b G V F b n R y a W V z L z 4 8 L 0 l 0 Z W 0 + P E l 0 Z W 0 + P E l 0 Z W 1 M b 2 N h d G l v b j 4 8 S X R l b V R 5 c G U + R m 9 y b X V s Y T w v S X R l b V R 5 c G U + P E l 0 Z W 1 Q Y X R o P l N l Y 3 R p b 2 4 x L 1 R h Y m x l M S 9 T c G x p d C U y M E N v b H V t b i U y M G J 5 J T I w R G V s a W 1 p d G V y P C 9 J d G V t U G F 0 a D 4 8 L 0 l 0 Z W 1 M b 2 N h d G l v b j 4 8 U 3 R h Y m x l R W 5 0 c m l l c y 8 + P C 9 J d G V t P j x J d G V t P j x J d G V t T G 9 j Y X R p b 2 4 + P E l 0 Z W 1 U e X B l P k Z v c m 1 1 b G E 8 L 0 l 0 Z W 1 U e X B l P j x J d G V t U G F 0 a D 5 T Z W N 0 a W 9 u M S 9 U Y W J s Z T E v Q 2 h h b m d l Z C U y M F R 5 c G U x P C 9 J d G V t U G F 0 a D 4 8 L 0 l 0 Z W 1 M b 2 N h d G l v b j 4 8 U 3 R h Y m x l R W 5 0 c m l l c y 8 + P C 9 J d G V t P j x J d G V t P j x J d G V t T G 9 j Y X R p b 2 4 + P E l 0 Z W 1 U e X B l P k Z v c m 1 1 b G E 8 L 0 l 0 Z W 1 U e X B l P j x J d G V t U G F 0 a D 5 T Z W N 0 a W 9 u M S 9 U Y W J s Z T E v U 3 B s a X Q l M j B D b 2 x 1 b W 4 l M j B i e S U y M F B v c 2 l 0 a W 9 u P C 9 J d G V t U G F 0 a D 4 8 L 0 l 0 Z W 1 M b 2 N h d G l v b j 4 8 U 3 R h Y m x l R W 5 0 c m l l c y 8 + P C 9 J d G V t P j x J d G V t P j x J d G V t T G 9 j Y X R p b 2 4 + P E l 0 Z W 1 U e X B l P k Z v c m 1 1 b G E 8 L 0 l 0 Z W 1 U e X B l P j x J d G V t U G F 0 a D 5 T Z W N 0 a W 9 u M S 9 U Y W J s Z T E v Q 2 h h b m d l Z C U y M F R 5 c G U y P C 9 J d G V t U G F 0 a D 4 8 L 0 l 0 Z W 1 M b 2 N h d G l v b j 4 8 U 3 R h Y m x l R W 5 0 c m l l c y 8 + P C 9 J d G V t P j x J d G V t P j x J d G V t T G 9 j Y X R p b 2 4 + P E l 0 Z W 1 U e X B l P k Z v c m 1 1 b G E 8 L 0 l 0 Z W 1 U e X B l P j x J d G V t U G F 0 a D 5 T Z W N 0 a W 9 u M S 9 U Y W J s Z T E v U m V t b 3 Z l Z C U y M E N v b H V t b n M 8 L 0 l 0 Z W 1 Q Y X R o P j w v S X R l b U x v Y 2 F 0 a W 9 u P j x T d G F i b G V F b n R y a W V z L z 4 8 L 0 l 0 Z W 0 + P E l 0 Z W 0 + P E l 0 Z W 1 M b 2 N h d G l v b j 4 8 S X R l b V R 5 c G U + R m 9 y b X V s Y T w v S X R l b V R 5 c G U + P E l 0 Z W 1 Q Y X R o P l N l Y 3 R p b 2 4 x L 1 R h Y m x l M S 9 J b n N l c n R l Z C U y M E R p d m l z a W 9 u P C 9 J d G V t U G F 0 a D 4 8 L 0 l 0 Z W 1 M b 2 N h d G l v b j 4 8 U 3 R h Y m x l R W 5 0 c m l l c y 8 + P C 9 J d G V t P j x J d G V t P j x J d G V t T G 9 j Y X R p b 2 4 + P E l 0 Z W 1 U e X B l P k Z v c m 1 1 b G E 8 L 0 l 0 Z W 1 U e X B l P j x J d G V t U G F 0 a D 5 T Z W N 0 a W 9 u M S 9 U Y W J s Z T E v S W 5 z Z X J 0 Z W Q l M j B B Z G R p d G l v b j w v S X R l b V B h d G g + P C 9 J d G V t T G 9 j Y X R p b 2 4 + P F N 0 Y W J s Z U V u d H J p Z X M v P j w v S X R l b T 4 8 S X R l b T 4 8 S X R l b U x v Y 2 F 0 a W 9 u P j x J d G V t V H l w Z T 5 G b 3 J t d W x h P C 9 J d G V t V H l w Z T 4 8 S X R l b V B h d G g + U 2 V j d G l v b j E v V G F i b G U x L 1 J l b W 9 2 Z W Q l M j B D b 2 x 1 b W 5 z M 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K g E p N i X n z J E i 4 y s D g z d w 5 A A A A A A A g A A A A A A E G Y A A A A B A A A g A A A A f p / l 0 Z 5 o S m a 5 4 V F j 3 1 r L S K x b I R x R A 3 V L p G c 9 3 + M Z a J Q A A A A A D o A A A A A C A A A g A A A A L e E X F 8 3 W f v g a q k s U + p E k E 2 U F U 7 u 2 f V b W B A 3 g V V 3 9 5 j t Q A A A A V r v j 4 T r 3 K U 4 u Q s + s 5 0 R W H g + G G / r W 0 E r o 8 E Q + X I 9 a f Y X j i W 4 p Z 0 S R S o k 2 1 + F q m f y D Y h J / J I 2 N M U g C g j r F O B W m M + G J J 4 k h S i B C K j u i 1 6 D r a G 1 A A A A A c + W a N z V L U z u Y o + 4 H a F + A u z Q V V y x 3 4 J A L A N 9 r I 6 4 E + t D C i 1 M n / E F N x I R T 7 R m B t 9 l 9 8 T / w X 4 Q 5 c 3 c L 5 B f r K n 3 K O A = = < / D a t a M a s h u p > 
</file>

<file path=customXml/item20.xml>��< ? x m l   v e r s i o n = " 1 . 0 "   e n c o d i n g = " U T F - 1 6 " ? > < G e m i n i   x m l n s = " h t t p : / / g e m i n i / p i v o t c u s t o m i z a t i o n / T a b l e X M L _ T a b l e 4 " > < C u s t o m C o n t e n t > < ! [ C D A T A [ < T a b l e W i d g e t G r i d S e r i a l i z a t i o n   x m l n s : x s i = " h t t p : / / w w w . w 3 . o r g / 2 0 0 1 / X M L S c h e m a - i n s t a n c e "   x m l n s : x s d = " h t t p : / / w w w . w 3 . o r g / 2 0 0 1 / X M L S c h e m a " > < C o l u m n S u g g e s t e d T y p e > < i t e m > < k e y > < s t r i n g > w o r k i n g   h o u r s   i n   h r s < / s t r i n g > < / k e y > < v a l u e > < s t r i n g > E m p t y < / s t r i n g > < / v a l u e > < / i t e m > < / C o l u m n S u g g e s t e d T y p e > < C o l u m n F o r m a t   / > < C o l u m n A c c u r a c y   / > < C o l u m n C u r r e n c y S y m b o l   / > < C o l u m n P o s i t i v e P a t t e r n   / > < C o l u m n N e g a t i v e P a t t e r n   / > < C o l u m n W i d t h s > < i t e m > < k e y > < s t r i n g > D a t e < / s t r i n g > < / k e y > < v a l u e > < i n t > 6 5 < / i n t > < / v a l u e > < / i t e m > < i t e m > < k e y > < s t r i n g > B a t c h   I d < / s t r i n g > < / k e y > < v a l u e > < i n t > 8 5 < / i n t > < / v a l u e > < / i t e m > < i t e m > < k e y > < s t r i n g > O p e r a t o r < / s t r i n g > < / k e y > < v a l u e > < i n t > 9 2 < / i n t > < / v a l u e > < / i t e m > < i t e m > < k e y > < s t r i n g > S t a r t   T i m e < / s t r i n g > < / k e y > < v a l u e > < i n t > 9 9 < / i n t > < / v a l u e > < / i t e m > < i t e m > < k e y > < s t r i n g > E n d   t i m e < / s t r i n g > < / k e y > < v a l u e > < i n t > 9 0 < / i n t > < / v a l u e > < / i t e m > < i t e m > < k e y > < s t r i n g > B a t c h   t i m e < / s t r i n g > < / k e y > < v a l u e > < i n t > 1 0 1 < / i n t > < / v a l u e > < / i t e m > < i t e m > < k e y > < s t r i n g > w o r k i n g   h o u r s   o f   o p e r a t o r < / s t r i n g > < / k e y > < v a l u e > < i n t > 1 9 7 < / i n t > < / v a l u e > < / i t e m > < i t e m > < k e y > < s t r i n g > T o t a l   d o w n t i m e   i n   m i n < / s t r i n g > < / k e y > < v a l u e > < i n t > 1 7 4 < / i n t > < / v a l u e > < / i t e m > < i t e m > < k e y > < s t r i n g > w o r k i n g   h o u r s   i n   h r s < / s t r i n g > < / k e y > < v a l u e > < i n t > 1 6 1 < / i n t > < / v a l u e > < / i t e m > < i t e m > < k e y > < s t r i n g > s h i f t < / s t r i n g > < / k e y > < v a l u e > < i n t > 6 3 < / i n t > < / v a l u e > < / i t e m > < i t e m > < k e y > < s t r i n g > P r o d u c t < / s t r i n g > < / k e y > < v a l u e > < i n t > 8 4 < / i n t > < / v a l u e > < / i t e m > < i t e m > < k e y > < s t r i n g > D a t e   ( Y e a r ) < / s t r i n g > < / k e y > < v a l u e > < i n t > 1 0 4 < / i n t > < / v a l u e > < / i t e m > < i t e m > < k e y > < s t r i n g > D a t e   ( Q u a r t e r ) < / s t r i n g > < / k e y > < v a l u e > < i n t > 1 2 6 < / i n t > < / v a l u e > < / i t e m > < i t e m > < k e y > < s t r i n g > D a t e   ( M o n t h   I n d e x ) < / s t r i n g > < / k e y > < v a l u e > < i n t > 1 5 7 < / i n t > < / v a l u e > < / i t e m > < i t e m > < k e y > < s t r i n g > D a t e   ( M o n t h ) < / s t r i n g > < / k e y > < v a l u e > < i n t > 1 1 9 < / i n t > < / v a l u e > < / i t e m > < i t e m > < k e y > < s t r i n g > p r o d u c t i v e   t i m e < / s t r i n g > < / k e y > < v a l u e > < i n t > 1 3 3 < / i n t > < / v a l u e > < / i t e m > < i t e m > < k e y > < s t r i n g > t o t a l   d o w n t i m e   i n   m i n   2 < / s t r i n g > < / k e y > < v a l u e > < i n t > 1 8 3 < / i n t > < / v a l u e > < / i t e m > < i t e m > < k e y > < s t r i n g > t o t a l   d o w n t i m e   i n   h r s < / s t r i n g > < / k e y > < v a l u e > < i n t > 1 6 8 < / i n t > < / v a l u e > < / i t e m > < i t e m > < k e y > < s t r i n g > t o t a l   d o w n t i m e   i n   h r 2 < / s t r i n g > < / k e y > < v a l u e > < i n t > 1 6 9 < / i n t > < / v a l u e > < / i t e m > < i t e m > < k e y > < s t r i n g > w o r k i n g   h o u r s 3 < / s t r i n g > < / k e y > < v a l u e > < i n t > 1 3 1 < / i n t > < / v a l u e > < / i t e m > < / C o l u m n W i d t h s > < C o l u m n D i s p l a y I n d e x > < i t e m > < k e y > < s t r i n g > D a t e < / s t r i n g > < / k e y > < v a l u e > < i n t > 0 < / i n t > < / v a l u e > < / i t e m > < i t e m > < k e y > < s t r i n g > B a t c h   I d < / s t r i n g > < / k e y > < v a l u e > < i n t > 1 < / i n t > < / v a l u e > < / i t e m > < i t e m > < k e y > < s t r i n g > O p e r a t o r < / s t r i n g > < / k e y > < v a l u e > < i n t > 2 < / i n t > < / v a l u e > < / i t e m > < i t e m > < k e y > < s t r i n g > S t a r t   T i m e < / s t r i n g > < / k e y > < v a l u e > < i n t > 3 < / i n t > < / v a l u e > < / i t e m > < i t e m > < k e y > < s t r i n g > E n d   t i m e < / s t r i n g > < / k e y > < v a l u e > < i n t > 4 < / i n t > < / v a l u e > < / i t e m > < i t e m > < k e y > < s t r i n g > B a t c h   t i m e < / s t r i n g > < / k e y > < v a l u e > < i n t > 5 < / i n t > < / v a l u e > < / i t e m > < i t e m > < k e y > < s t r i n g > w o r k i n g   h o u r s   o f   o p e r a t o r < / s t r i n g > < / k e y > < v a l u e > < i n t > 1 3 < / i n t > < / v a l u e > < / i t e m > < i t e m > < k e y > < s t r i n g > T o t a l   d o w n t i m e   i n   m i n < / s t r i n g > < / k e y > < v a l u e > < i n t > 1 9 < / i n t > < / v a l u e > < / i t e m > < i t e m > < k e y > < s t r i n g > w o r k i n g   h o u r s   i n   h r s < / s t r i n g > < / k e y > < v a l u e > < i n t > 6 < / i n t > < / v a l u e > < / i t e m > < i t e m > < k e y > < s t r i n g > s h i f t < / s t r i n g > < / k e y > < v a l u e > < i n t > 7 < / i n t > < / v a l u e > < / i t e m > < i t e m > < k e y > < s t r i n g > P r o d u c t < / s t r i n g > < / k e y > < v a l u e > < i n t > 1 2 < / i n t > < / v a l u e > < / i t e m > < i t e m > < k e y > < s t r i n g > D a t e   ( Y e a r ) < / s t r i n g > < / k e y > < v a l u e > < i n t > 8 < / i n t > < / v a l u e > < / i t e m > < i t e m > < k e y > < s t r i n g > D a t e   ( Q u a r t e r ) < / s t r i n g > < / k e y > < v a l u e > < i n t > 9 < / i n t > < / v a l u e > < / i t e m > < i t e m > < k e y > < s t r i n g > D a t e   ( M o n t h   I n d e x ) < / s t r i n g > < / k e y > < v a l u e > < i n t > 1 0 < / i n t > < / v a l u e > < / i t e m > < i t e m > < k e y > < s t r i n g > D a t e   ( M o n t h ) < / s t r i n g > < / k e y > < v a l u e > < i n t > 1 1 < / i n t > < / v a l u e > < / i t e m > < i t e m > < k e y > < s t r i n g > p r o d u c t i v e   t i m e < / s t r i n g > < / k e y > < v a l u e > < i n t > 1 4 < / i n t > < / v a l u e > < / i t e m > < i t e m > < k e y > < s t r i n g > t o t a l   d o w n t i m e   i n   m i n   2 < / s t r i n g > < / k e y > < v a l u e > < i n t > 1 5 < / i n t > < / v a l u e > < / i t e m > < i t e m > < k e y > < s t r i n g > t o t a l   d o w n t i m e   i n   h r s < / s t r i n g > < / k e y > < v a l u e > < i n t > 1 6 < / i n t > < / v a l u e > < / i t e m > < i t e m > < k e y > < s t r i n g > t o t a l   d o w n t i m e   i n   h r 2 < / s t r i n g > < / k e y > < v a l u e > < i n t > 1 7 < / i n t > < / v a l u e > < / i t e m > < i t e m > < k e y > < s t r i n g > w o r k i n g   h o u r s 3 < / s t r i n g > < / k e y > < v a l u e > < i n t > 1 8 < / i n t > < / v a l u e > < / i t e m > < / C o l u m n D i s p l a y I n d e x > < C o l u m n F r o z e n   / > < C o l u m n C h e c k e d   / > < C o l u m n F i l t e r   / > < S e l e c t i o n F i l t e r   / > < F i l t e r P a r a m e t e r s   / > < I s S o r t D e s c e n d i n g > f a l s e < / I s S o r t D e s c e n d i n g > < / T a b l e W i d g e t G r i d S e r i a l i z a t i o n > ] ] > < / 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1 6 " ? > < G e m i n i   x m l n s = " h t t p : / / g e m i n i / p i v o t c u s t o m i z a t i o n / L i n k e d T a b l e U p d a t e M o d e " > < C u s t o m C o n t e n t > < ! [ C D A T A [ T r u e ] ] > < / C u s t o m C o n t e n t > < / G e m i n i > 
</file>

<file path=customXml/item23.xml>��< ? x m l   v e r s i o n = " 1 . 0 "   e n c o d i n g = " U T F - 1 6 " ? > < G e m i n i   x m l n s = " h t t p : / / g e m i n i / p i v o t c u s t o m i z a t i o n / P o w e r P i v o t V e r s i o n " > < C u s t o m C o n t e n t > < ! [ C D A T A [ 2 0 1 5 . 1 3 0 . 1 6 0 5 . 1 5 6 7 ] ] > < / 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1DF8534E0245F343B195689F813C943D" ma:contentTypeVersion="5" ma:contentTypeDescription="Create a new document." ma:contentTypeScope="" ma:versionID="42ed638562228bc2017879dac7a0fba4">
  <xsd:schema xmlns:xsd="http://www.w3.org/2001/XMLSchema" xmlns:xs="http://www.w3.org/2001/XMLSchema" xmlns:p="http://schemas.microsoft.com/office/2006/metadata/properties" xmlns:ns3="2ad98ef5-e6f3-4f02-a741-881d6745250f" targetNamespace="http://schemas.microsoft.com/office/2006/metadata/properties" ma:root="true" ma:fieldsID="ae7fb00262fd2ee511c90c5d5e5ae998" ns3:_="">
    <xsd:import namespace="2ad98ef5-e6f3-4f02-a741-881d6745250f"/>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d98ef5-e6f3-4f02-a741-881d6745250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T a b l e X M L _ d o w n t i m e _ f a c t o r s " > < C u s t o m C o n t e n t > < ! [ C D A T A [ < T a b l e W i d g e t G r i d S e r i a l i z a t i o n   x m l n s : x s i = " h t t p : / / w w w . w 3 . o r g / 2 0 0 1 / X M L S c h e m a - i n s t a n c e "   x m l n s : x s d = " h t t p : / / w w w . w 3 . o r g / 2 0 0 1 / X M L S c h e m a " > < C o l u m n S u g g e s t e d T y p e   / > < C o l u m n F o r m a t   / > < C o l u m n A c c u r a c y   / > < C o l u m n C u r r e n c y S y m b o l   / > < C o l u m n P o s i t i v e P a t t e r n   / > < C o l u m n N e g a t i v e P a t t e r n   / > < C o l u m n W i d t h s > < i t e m > < k e y > < s t r i n g > F a c t o r < / s t r i n g > < / k e y > < v a l u e > < i n t > 7 4 < / i n t > < / v a l u e > < / i t e m > < i t e m > < k e y > < s t r i n g > D e s c r i p t i o n < / s t r i n g > < / k e y > < v a l u e > < i n t > 1 0 6 < / i n t > < / v a l u e > < / i t e m > < i t e m > < k e y > < s t r i n g > O p e r a t o r   E r r o r < / s t r i n g > < / k e y > < v a l u e > < i n t > 1 2 5 < / i n t > < / v a l u e > < / i t e m > < / C o l u m n W i d t h s > < C o l u m n D i s p l a y I n d e x > < i t e m > < k e y > < s t r i n g > F a c t o r < / s t r i n g > < / k e y > < v a l u e > < i n t > 0 < / i n t > < / v a l u e > < / i t e m > < i t e m > < k e y > < s t r i n g > D e s c r i p t i o n < / s t r i n g > < / k e y > < v a l u e > < i n t > 1 < / i n t > < / v a l u e > < / i t e m > < i t e m > < k e y > < s t r i n g > O p e r a t o r   E r r o r < / 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T a b l e 4 ] ] > < / C u s t o m C o n t e n t > < / G e m i n i > 
</file>

<file path=customXml/item8.xml><?xml version="1.0" encoding="utf-8"?>
<p:properties xmlns:p="http://schemas.microsoft.com/office/2006/metadata/properties" xmlns:xsi="http://www.w3.org/2001/XMLSchema-instance" xmlns:pc="http://schemas.microsoft.com/office/infopath/2007/PartnerControls">
  <documentManagement/>
</p:properties>
</file>

<file path=customXml/item9.xml>��< ? x m l   v e r s i o n = " 1 . 0 "   e n c o d i n g = " U T F - 1 6 " ? > < G e m i n i   x m l n s = " h t t p : / / g e m i n i / p i v o t c u s t o m i z a t i o n / T a b l e O r d e r " > < C u s t o m C o n t e n t > < ! [ C D A T A [ T a b l e 2 , T a b l e 4 , l i n e _ d o w n t i m e , d o w n t i m e _ f a c t o r s ] ] > < / C u s t o m C o n t e n t > < / G e m i n i > 
</file>

<file path=customXml/itemProps1.xml><?xml version="1.0" encoding="utf-8"?>
<ds:datastoreItem xmlns:ds="http://schemas.openxmlformats.org/officeDocument/2006/customXml" ds:itemID="{AF310641-EA91-42A1-8E5E-1162C9B1AAA8}">
  <ds:schemaRefs/>
</ds:datastoreItem>
</file>

<file path=customXml/itemProps10.xml><?xml version="1.0" encoding="utf-8"?>
<ds:datastoreItem xmlns:ds="http://schemas.openxmlformats.org/officeDocument/2006/customXml" ds:itemID="{DC2FB135-99C8-4BC1-9A34-E61FA1D241E8}">
  <ds:schemaRefs/>
</ds:datastoreItem>
</file>

<file path=customXml/itemProps11.xml><?xml version="1.0" encoding="utf-8"?>
<ds:datastoreItem xmlns:ds="http://schemas.openxmlformats.org/officeDocument/2006/customXml" ds:itemID="{F9854B56-87CE-460D-823F-295E01E61CD0}">
  <ds:schemaRefs/>
</ds:datastoreItem>
</file>

<file path=customXml/itemProps12.xml><?xml version="1.0" encoding="utf-8"?>
<ds:datastoreItem xmlns:ds="http://schemas.openxmlformats.org/officeDocument/2006/customXml" ds:itemID="{FCDDF6B7-1A93-4DB3-B4DE-F48B9408D206}">
  <ds:schemaRefs/>
</ds:datastoreItem>
</file>

<file path=customXml/itemProps13.xml><?xml version="1.0" encoding="utf-8"?>
<ds:datastoreItem xmlns:ds="http://schemas.openxmlformats.org/officeDocument/2006/customXml" ds:itemID="{067DEDD0-1F50-463C-BA8C-5980FD958943}">
  <ds:schemaRefs/>
</ds:datastoreItem>
</file>

<file path=customXml/itemProps14.xml><?xml version="1.0" encoding="utf-8"?>
<ds:datastoreItem xmlns:ds="http://schemas.openxmlformats.org/officeDocument/2006/customXml" ds:itemID="{A27BB936-ABBA-489B-BAC9-7DA19811688C}">
  <ds:schemaRefs/>
</ds:datastoreItem>
</file>

<file path=customXml/itemProps15.xml><?xml version="1.0" encoding="utf-8"?>
<ds:datastoreItem xmlns:ds="http://schemas.openxmlformats.org/officeDocument/2006/customXml" ds:itemID="{9DF73511-49B8-4CE9-B3C4-CC2FA729FF2C}">
  <ds:schemaRefs/>
</ds:datastoreItem>
</file>

<file path=customXml/itemProps16.xml><?xml version="1.0" encoding="utf-8"?>
<ds:datastoreItem xmlns:ds="http://schemas.openxmlformats.org/officeDocument/2006/customXml" ds:itemID="{511D8543-203D-4663-B014-C5C30545A04E}">
  <ds:schemaRefs/>
</ds:datastoreItem>
</file>

<file path=customXml/itemProps17.xml><?xml version="1.0" encoding="utf-8"?>
<ds:datastoreItem xmlns:ds="http://schemas.openxmlformats.org/officeDocument/2006/customXml" ds:itemID="{FAE3AF85-7048-4819-9E25-81F9397ED0F9}">
  <ds:schemaRefs/>
</ds:datastoreItem>
</file>

<file path=customXml/itemProps18.xml><?xml version="1.0" encoding="utf-8"?>
<ds:datastoreItem xmlns:ds="http://schemas.openxmlformats.org/officeDocument/2006/customXml" ds:itemID="{91532BC3-617F-40AA-A5A6-E87690669076}">
  <ds:schemaRefs/>
</ds:datastoreItem>
</file>

<file path=customXml/itemProps19.xml><?xml version="1.0" encoding="utf-8"?>
<ds:datastoreItem xmlns:ds="http://schemas.openxmlformats.org/officeDocument/2006/customXml" ds:itemID="{4269BEB1-38FD-4930-9521-54164DCDC192}">
  <ds:schemaRefs/>
</ds:datastoreItem>
</file>

<file path=customXml/itemProps2.xml><?xml version="1.0" encoding="utf-8"?>
<ds:datastoreItem xmlns:ds="http://schemas.openxmlformats.org/officeDocument/2006/customXml" ds:itemID="{9DD01BCF-4D80-4FB8-B4C0-191C574F936C}">
  <ds:schemaRefs>
    <ds:schemaRef ds:uri="http://schemas.microsoft.com/DataMashup"/>
  </ds:schemaRefs>
</ds:datastoreItem>
</file>

<file path=customXml/itemProps20.xml><?xml version="1.0" encoding="utf-8"?>
<ds:datastoreItem xmlns:ds="http://schemas.openxmlformats.org/officeDocument/2006/customXml" ds:itemID="{35E7E453-694E-49D2-A461-A1BC684C9DDC}">
  <ds:schemaRefs/>
</ds:datastoreItem>
</file>

<file path=customXml/itemProps21.xml><?xml version="1.0" encoding="utf-8"?>
<ds:datastoreItem xmlns:ds="http://schemas.openxmlformats.org/officeDocument/2006/customXml" ds:itemID="{914E5171-72B2-4B5A-8749-9DEB4B6CCD6E}">
  <ds:schemaRefs>
    <ds:schemaRef ds:uri="http://schemas.microsoft.com/sharepoint/v3/contenttype/forms"/>
  </ds:schemaRefs>
</ds:datastoreItem>
</file>

<file path=customXml/itemProps22.xml><?xml version="1.0" encoding="utf-8"?>
<ds:datastoreItem xmlns:ds="http://schemas.openxmlformats.org/officeDocument/2006/customXml" ds:itemID="{609C9FD6-D314-47FF-B9B8-FA0FA47E3830}">
  <ds:schemaRefs/>
</ds:datastoreItem>
</file>

<file path=customXml/itemProps23.xml><?xml version="1.0" encoding="utf-8"?>
<ds:datastoreItem xmlns:ds="http://schemas.openxmlformats.org/officeDocument/2006/customXml" ds:itemID="{03D8C9D4-34CC-4205-8FF6-1C1CB1E62A22}">
  <ds:schemaRefs/>
</ds:datastoreItem>
</file>

<file path=customXml/itemProps3.xml><?xml version="1.0" encoding="utf-8"?>
<ds:datastoreItem xmlns:ds="http://schemas.openxmlformats.org/officeDocument/2006/customXml" ds:itemID="{85BFBB91-DD26-4CF6-BBA9-B9D0840645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d98ef5-e6f3-4f02-a741-881d674525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A3C8C05-1184-4F90-AA1E-C9F6601A3208}">
  <ds:schemaRefs/>
</ds:datastoreItem>
</file>

<file path=customXml/itemProps5.xml><?xml version="1.0" encoding="utf-8"?>
<ds:datastoreItem xmlns:ds="http://schemas.openxmlformats.org/officeDocument/2006/customXml" ds:itemID="{9A22E7FF-1D95-457A-B5EB-53295DCD7C7F}">
  <ds:schemaRefs/>
</ds:datastoreItem>
</file>

<file path=customXml/itemProps6.xml><?xml version="1.0" encoding="utf-8"?>
<ds:datastoreItem xmlns:ds="http://schemas.openxmlformats.org/officeDocument/2006/customXml" ds:itemID="{2CED4CF7-BAC8-4394-87D2-895EB4C0B336}">
  <ds:schemaRefs/>
</ds:datastoreItem>
</file>

<file path=customXml/itemProps7.xml><?xml version="1.0" encoding="utf-8"?>
<ds:datastoreItem xmlns:ds="http://schemas.openxmlformats.org/officeDocument/2006/customXml" ds:itemID="{A6FAD8E5-509E-49FC-8E33-323BF40E22C1}">
  <ds:schemaRefs/>
</ds:datastoreItem>
</file>

<file path=customXml/itemProps8.xml><?xml version="1.0" encoding="utf-8"?>
<ds:datastoreItem xmlns:ds="http://schemas.openxmlformats.org/officeDocument/2006/customXml" ds:itemID="{2C44A849-3997-4EA5-9A3F-206E0DCC832F}">
  <ds:schemaRefs>
    <ds:schemaRef ds:uri="2ad98ef5-e6f3-4f02-a741-881d6745250f"/>
    <ds:schemaRef ds:uri="http://purl.org/dc/terms/"/>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9.xml><?xml version="1.0" encoding="utf-8"?>
<ds:datastoreItem xmlns:ds="http://schemas.openxmlformats.org/officeDocument/2006/customXml" ds:itemID="{76026CCB-ABCB-4C2B-B128-B5C67FB858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Overview</vt:lpstr>
      <vt:lpstr>Product</vt:lpstr>
      <vt:lpstr>Operator</vt:lpstr>
      <vt:lpstr>operator analysis</vt:lpstr>
      <vt:lpstr>operator analysis2</vt:lpstr>
      <vt:lpstr>operator analysis3</vt:lpstr>
      <vt:lpstr>product analysis</vt:lpstr>
      <vt:lpstr>Line productivity</vt:lpstr>
      <vt:lpstr>outliers</vt:lpstr>
      <vt:lpstr>Products</vt:lpstr>
      <vt:lpstr>Downtime factors</vt:lpstr>
      <vt:lpstr>Line downtime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zeinab shaban</cp:lastModifiedBy>
  <dcterms:created xsi:type="dcterms:W3CDTF">2024-08-19T19:52:48Z</dcterms:created>
  <dcterms:modified xsi:type="dcterms:W3CDTF">2025-04-10T19:40:23Z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0x0101001DF8534E0245F343B195689F813C943D</vt:lpwstr>
  </property>
</Properties>
</file>